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4000" windowHeight="9600" tabRatio="638" activeTab="0"/>
  </bookViews>
  <sheets>
    <sheet name="Rekapitulace stavby" sheetId="1" r:id="rId1"/>
    <sheet name="Údržba a opravy budov" sheetId="2" r:id="rId2"/>
    <sheet name="Pokyny pro vyplnění" sheetId="3" r:id="rId3"/>
  </sheets>
  <definedNames>
    <definedName name="_xlnm._FilterDatabase" localSheetId="1" hidden="1">'Údržba a opravy budov'!$C$120:$K$789</definedName>
    <definedName name="_xlnm.Print_Area" localSheetId="2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stavby'!$C$42:$AQ$56</definedName>
    <definedName name="_xlnm.Print_Area" localSheetId="1">'Údržba a opravy budov'!$C$4:$J$37,'Údržba a opravy budov'!$C$43:$J$104,'Údržba a opravy budov'!$C$110:$K$789</definedName>
    <definedName name="_xlnm.Print_Titles" localSheetId="0">'Rekapitulace stavby'!$52:$52</definedName>
    <definedName name="_xlnm.Print_Titles" localSheetId="1">'Údržba a opravy budov'!$120:$120</definedName>
  </definedNames>
  <calcPr calcId="162913"/>
</workbook>
</file>

<file path=xl/sharedStrings.xml><?xml version="1.0" encoding="utf-8"?>
<sst xmlns="http://schemas.openxmlformats.org/spreadsheetml/2006/main" count="9823" uniqueCount="2357">
  <si>
    <t>Export Komplet</t>
  </si>
  <si>
    <t>VZ</t>
  </si>
  <si>
    <t>2.0</t>
  </si>
  <si>
    <t>ZAMOK</t>
  </si>
  <si>
    <t>False</t>
  </si>
  <si>
    <t>{e8f850ee-b018-43d8-abda-aef4306ca364}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</si>
  <si>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</si>
  <si>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</si>
  <si>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</si>
  <si>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</si>
  <si>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</si>
  <si>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</si>
  <si>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</si>
  <si>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</si>
  <si>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</si>
  <si>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</si>
  <si>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KSO:</t>
  </si>
  <si>
    <t/>
  </si>
  <si>
    <t>CC-CZ:</t>
  </si>
  <si>
    <t>Místo:</t>
  </si>
  <si>
    <t>Teplice</t>
  </si>
  <si>
    <t>Datum:</t>
  </si>
  <si>
    <t>Zadavatel:</t>
  </si>
  <si>
    <t>IČ:</t>
  </si>
  <si>
    <t>00266621</t>
  </si>
  <si>
    <t>Statutární město Teplice, Nám. Svobody 2/2,Teplice</t>
  </si>
  <si>
    <t>DIČ:</t>
  </si>
  <si>
    <t>CZ00266621</t>
  </si>
  <si>
    <t>Uchazeč:</t>
  </si>
  <si>
    <t>Vyplň údaj</t>
  </si>
  <si>
    <t>Projektant:</t>
  </si>
  <si>
    <t xml:space="preserve"> 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</si>
  <si>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</si>
  <si>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</si>
  <si>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</si>
  <si>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</si>
  <si>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</si>
  <si>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</si>
  <si>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</si>
  <si>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</si>
  <si>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</si>
  <si>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</si>
  <si>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</si>
  <si>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</si>
  <si>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</si>
  <si>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</si>
  <si>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</si>
  <si>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</si>
  <si>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</si>
  <si>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</si>
  <si>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</si>
  <si>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</si>
  <si>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</si>
  <si>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</si>
  <si>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</si>
  <si>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</si>
  <si>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</si>
  <si>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</si>
  <si>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</si>
  <si>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</si>
  <si>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</si>
  <si>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</si>
  <si>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</si>
  <si>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</si>
  <si>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</si>
  <si>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</si>
  <si>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</si>
  <si>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</si>
  <si>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</si>
  <si>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</si>
  <si>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</si>
  <si>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</si>
  <si>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</si>
  <si>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</si>
  <si>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</si>
  <si>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</si>
  <si>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</si>
  <si>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</si>
  <si>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</si>
  <si>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</si>
  <si>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</si>
  <si>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</si>
  <si>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</si>
  <si>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</si>
  <si>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</si>
  <si>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</si>
  <si>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</si>
  <si>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</si>
  <si>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</si>
  <si>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</si>
  <si>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</si>
  <si>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  96 - Bourání konstrukcí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</si>
  <si>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</si>
  <si>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</si>
  <si>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</si>
  <si>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</si>
  <si>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</si>
  <si>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</si>
  <si>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</si>
  <si>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</si>
  <si>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</si>
  <si>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727 - Zdravotechnika - požární ochrana</t>
  </si>
  <si>
    <t xml:space="preserve">    732 - Ústřední vytápění - strojovny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</si>
  <si>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</si>
  <si>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</si>
  <si>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</si>
  <si>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</si>
  <si>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</si>
  <si>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751 - Vzduchotechnika</t>
  </si>
  <si>
    <t xml:space="preserve">    762 - Konstrukce tesařské</t>
  </si>
  <si>
    <t xml:space="preserve">    763 - Konstrukce suché výstavby</t>
  </si>
  <si>
    <t xml:space="preserve">    764 - Konstrukce klempířské</t>
  </si>
  <si>
    <t xml:space="preserve">    765 - Krytina skládaná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</si>
  <si>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</si>
  <si>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</si>
  <si>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</si>
  <si>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775 - Podlahy skládané</t>
  </si>
  <si>
    <t xml:space="preserve">    776 - Podlahy povlakové</t>
  </si>
  <si>
    <t xml:space="preserve">    777 - Podlahy lité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</si>
  <si>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</si>
  <si>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</si>
  <si>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</si>
  <si>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786 - Dokončovací práce - čalounické úpravy</t>
  </si>
  <si>
    <t xml:space="preserve">    787 - Dokončovací práce - zasklívání</t>
  </si>
  <si>
    <t xml:space="preserve">    789 - Povrchové úpravy ocelových konstrukcí a technologických zařízení</t>
  </si>
  <si>
    <t>M - Práce a dodávky M</t>
  </si>
  <si>
    <t xml:space="preserve">    58-M - Revize vyhrazených technických zařízení</t>
  </si>
  <si>
    <t>HZS - Hodinové zúčtovací sazby</t>
  </si>
  <si>
    <t>OST - Ostatní</t>
  </si>
  <si>
    <t>VRN - Vedlejší rozpočtové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</si>
  <si>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</si>
  <si>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</si>
  <si>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</si>
  <si>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</si>
  <si>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</si>
  <si>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</si>
  <si>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</si>
  <si>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</si>
  <si>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</si>
  <si>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</si>
  <si>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</si>
  <si>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</si>
  <si>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</si>
  <si>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</si>
  <si>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</si>
  <si>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</si>
  <si>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</si>
  <si>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</si>
  <si>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111209111</t>
  </si>
  <si>
    <t>Spálení proutí, klestu z prořezávek a odstraněných křovin pro jakoukoliv dřevinu</t>
  </si>
  <si>
    <t>m2</t>
  </si>
  <si>
    <t>CS ÚRS 2020 01</t>
  </si>
  <si>
    <t>4</t>
  </si>
  <si>
    <t>2</t>
  </si>
  <si>
    <t>-281321147</t>
  </si>
  <si>
    <t>111251102</t>
  </si>
  <si>
    <t>Odstranění křovin a stromů s odstraněním kořenů strojně průměru kmene do 100 mm v rovině nebo ve svahu sklonu terénu do 1:5, při celkové ploše přes 100 do 500 m2</t>
  </si>
  <si>
    <t>1219581761</t>
  </si>
  <si>
    <t>3</t>
  </si>
  <si>
    <t>112201111</t>
  </si>
  <si>
    <t>Odstranění pařezu v rovině nebo na svahu do 1:5 o průměru pařezu na řezné ploše do 200 mm</t>
  </si>
  <si>
    <t>kus</t>
  </si>
  <si>
    <t>18644562</t>
  </si>
  <si>
    <t>113202111</t>
  </si>
  <si>
    <t>Vytrhání obrub s vybouráním lože, s přemístěním hmot na skládku na vzdálenost do 3 m nebo s naložením na dopravní prostředek z krajníků nebo obrubníků stojatých</t>
  </si>
  <si>
    <t>m</t>
  </si>
  <si>
    <t>-1964409841</t>
  </si>
  <si>
    <t>5</t>
  </si>
  <si>
    <t>115101201</t>
  </si>
  <si>
    <t>Čerpání vody na dopravní výšku do 10 m s uvažovaným průměrným přítokem do 500 l/min</t>
  </si>
  <si>
    <t>hod</t>
  </si>
  <si>
    <t>318119772</t>
  </si>
  <si>
    <t>6</t>
  </si>
  <si>
    <t>119001421</t>
  </si>
  <si>
    <t>Dočasné zajištění podzemního potrubí nebo vedení ve výkopišti ve stavu i poloze, ve kterých byla na začátku zemních prací a to s podepřením, vzepřením nebo vyvěšením, příp. s ochranným bedněním, se zřízením a odstraněním zajišťovací konstrukce, s opotřebením hmot kabelů a kabelových tratí z volně ložených kabelů a to do 3 kabelů</t>
  </si>
  <si>
    <t>-644265246</t>
  </si>
  <si>
    <t>7</t>
  </si>
  <si>
    <t>121112003</t>
  </si>
  <si>
    <t>Sejmutí ornice ručně při souvislé ploše, tl. vrstvy do 200 mm</t>
  </si>
  <si>
    <t>-432831164</t>
  </si>
  <si>
    <t>8</t>
  </si>
  <si>
    <t>122251105</t>
  </si>
  <si>
    <t>Odkopávky a prokopávky nezapažené strojně v hornině třídy těžitelnosti I skupiny 3 přes 500 do 1 000 m3</t>
  </si>
  <si>
    <t>m3</t>
  </si>
  <si>
    <t>-839137026</t>
  </si>
  <si>
    <t>9</t>
  </si>
  <si>
    <t>129001101</t>
  </si>
  <si>
    <t>Příplatek k cenám vykopávek za ztížení vykopávky v blízkosti podzemního vedení nebo výbušnin v horninách jakékoliv třídy</t>
  </si>
  <si>
    <t>-544635797</t>
  </si>
  <si>
    <t>10</t>
  </si>
  <si>
    <t>129911121</t>
  </si>
  <si>
    <t>Bourání konstrukcí v odkopávkách a prokopávkách ručně s přemístěním suti na hromady na vzdálenost do 20 m nebo s naložením na dopravní prostředek z betonu prostého neprokládaného</t>
  </si>
  <si>
    <t>-818475976</t>
  </si>
  <si>
    <t>11</t>
  </si>
  <si>
    <t>131213101</t>
  </si>
  <si>
    <t>Hloubení jam ručně zapažených i nezapažených s urovnáním dna do předepsaného profilu a spádu v hornině třídy těžitelnosti I skupiny 3 soudržných</t>
  </si>
  <si>
    <t>-1268129398</t>
  </si>
  <si>
    <t>12</t>
  </si>
  <si>
    <t>131251103</t>
  </si>
  <si>
    <t>Hloubení nezapažených jam a zářezů strojně s urovnáním dna do předepsaného profilu a spádu v hornině třídy těžitelnosti I skupiny 3 přes 50 do 100 m3</t>
  </si>
  <si>
    <t>796258878</t>
  </si>
  <si>
    <t>13</t>
  </si>
  <si>
    <t>131351103</t>
  </si>
  <si>
    <t>Hloubení nezapažených jam a zářezů strojně s urovnáním dna do předepsaného profilu a spádu v hornině třídy těžitelnosti II skupiny 4 přes 50 do 100 m3</t>
  </si>
  <si>
    <t>-380853241</t>
  </si>
  <si>
    <t>14</t>
  </si>
  <si>
    <t>132212111</t>
  </si>
  <si>
    <t>Hloubení rýh šířky do 800 mm ručně zapažených i nezapažených, s urovnáním dna do předepsaného profilu a spádu v hornině třídy těžitelnosti I skupiny 3 soudržných</t>
  </si>
  <si>
    <t>59649457</t>
  </si>
  <si>
    <t>132312111</t>
  </si>
  <si>
    <t>Hloubení rýh šířky do 800 mm ručně zapažených i nezapažených, s urovnáním dna do předepsaného profilu a spádu v hornině třídy těžitelnosti II skupiny 4 soudržných</t>
  </si>
  <si>
    <t>2143431033</t>
  </si>
  <si>
    <t>16</t>
  </si>
  <si>
    <t>139911101</t>
  </si>
  <si>
    <t>Bourání konstrukcí v hloubených vykopávkách ručně s přemístěním suti na hromady na vzdálenost do 20 m nebo s naložením na dopravní prostředek ze zdiva cihelného nebo smíšeného na maltu vápennou nebo vápenocementovou</t>
  </si>
  <si>
    <t>-1633064990</t>
  </si>
  <si>
    <t>17</t>
  </si>
  <si>
    <t>162751115</t>
  </si>
  <si>
    <t>Vodorovné přemístění výkopku nebo sypaniny po suchu na obvyklém dopravním prostředku, bez naložení výkopku, avšak se složením bez rozhrnutí z horniny třídy těžitelnosti I skupiny 1 až 3 na vzdálenost přes 7 000 do 8 000 m</t>
  </si>
  <si>
    <t>-78276959</t>
  </si>
  <si>
    <t>18</t>
  </si>
  <si>
    <t>167151101</t>
  </si>
  <si>
    <t>Nakládání, skládání a překládání neulehlého výkopku nebo sypaniny strojně nakládání, množství do 100 m3, z horniny třídy těžitelnosti I, skupiny 1 až 3</t>
  </si>
  <si>
    <t>-294344089</t>
  </si>
  <si>
    <t>19</t>
  </si>
  <si>
    <t>171201221</t>
  </si>
  <si>
    <t>Poplatek za uložení stavebního odpadu na skládce (skládkovné) zeminy a kamení zatříděného do Katalogu odpadů pod kódem 17 05 04</t>
  </si>
  <si>
    <t>t</t>
  </si>
  <si>
    <t>-1932925622</t>
  </si>
  <si>
    <t>20</t>
  </si>
  <si>
    <t>171251201</t>
  </si>
  <si>
    <t>Uložení sypaniny na skládky nebo meziskládky bez hutnění s upravením uložené sypaniny do předepsaného tvaru</t>
  </si>
  <si>
    <t>-1541835146</t>
  </si>
  <si>
    <t>174151101</t>
  </si>
  <si>
    <t>Zásyp sypaninou z jakékoliv horniny strojně s uložením výkopku ve vrstvách se zhutněním jam, šachet, rýh nebo kolem objektů v těchto vykopávkách</t>
  </si>
  <si>
    <t>-1983784302</t>
  </si>
  <si>
    <t>22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</si>
  <si>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</si>
  <si>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</si>
  <si>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224725708</t>
  </si>
  <si>
    <t>23</t>
  </si>
  <si>
    <t>181311103</t>
  </si>
  <si>
    <t>Rozprostření a urovnání ornice v rovině nebo ve svahu sklonu do 1:5 ručně při souvislé ploše, tl. vrstvy do 200 mm</t>
  </si>
  <si>
    <t>-979749050</t>
  </si>
  <si>
    <t>24</t>
  </si>
  <si>
    <t>181951112</t>
  </si>
  <si>
    <t>Úprava pláně vyrovnáním výškových rozdílů strojně v hornině třídy těžitelnosti I, skupiny 1 až 3 se zhutněním</t>
  </si>
  <si>
    <t>170030954</t>
  </si>
  <si>
    <t>25</t>
  </si>
  <si>
    <t>185851121</t>
  </si>
  <si>
    <t>Dovoz vody pro zálivku rostlin na vzdálenost do 1000 m</t>
  </si>
  <si>
    <t>1427643260</t>
  </si>
  <si>
    <t>26</t>
  </si>
  <si>
    <t>185851129</t>
  </si>
  <si>
    <t>Dovoz vody pro zálivku rostlin Příplatek k ceně za každých dalších i započatých 1000 m</t>
  </si>
  <si>
    <t>594368911</t>
  </si>
  <si>
    <t>Zakládání</t>
  </si>
  <si>
    <t>27</t>
  </si>
  <si>
    <t>211571121</t>
  </si>
  <si>
    <t>Výplň kamenivem do rýh odvodňovacích žeber nebo trativodů bez zhutnění, s úpravou povrchu výplně kamenivem drobným těženým</t>
  </si>
  <si>
    <t>714106926</t>
  </si>
  <si>
    <t>28</t>
  </si>
  <si>
    <t>212752101</t>
  </si>
  <si>
    <t>Trativody z drenážních trubek pro liniové stavby a komunikace se zřízením štěrkového lože pod trubky a s jejich obsypem v otevřeném výkopu trubka korugovaná sendvičová PE-HD SN 4 celoperforovaná 360° DN 100</t>
  </si>
  <si>
    <t>-764309318</t>
  </si>
  <si>
    <t>29</t>
  </si>
  <si>
    <t>213311113</t>
  </si>
  <si>
    <t>Polštáře zhutněné pod základy z kameniva hrubého drceného, frakce 16 - 63 mm</t>
  </si>
  <si>
    <t>2017832265</t>
  </si>
  <si>
    <t>30</t>
  </si>
  <si>
    <t>273313611</t>
  </si>
  <si>
    <t>Základy z betonu prostého desky z betonu kamenem neprokládaného tř. C 16/20</t>
  </si>
  <si>
    <t>-2103745909</t>
  </si>
  <si>
    <t>31</t>
  </si>
  <si>
    <t>275313811</t>
  </si>
  <si>
    <t>Základy z betonu prostého patky a bloky z betonu kamenem neprokládaného tř. C 25/30</t>
  </si>
  <si>
    <t>2026872727</t>
  </si>
  <si>
    <t>32</t>
  </si>
  <si>
    <t>279113123</t>
  </si>
  <si>
    <t>Základové zdi z tvárnic ztraceného bednění včetně výplně z betonu bez zvláštních nároků na vliv prostředí třídy C 12/15, tloušťky zdiva přes 200 do 250 mm</t>
  </si>
  <si>
    <t>-797707340</t>
  </si>
  <si>
    <t>33</t>
  </si>
  <si>
    <t>279113124</t>
  </si>
  <si>
    <t>Základové zdi z tvárnic ztraceného bednění včetně výplně z betonu bez zvláštních nároků na vliv prostředí třídy C 12/15, tloušťky zdiva přes 250 do 300 mm</t>
  </si>
  <si>
    <t>-942212800</t>
  </si>
  <si>
    <t>Svislé a kompletní konstrukce</t>
  </si>
  <si>
    <t>34</t>
  </si>
  <si>
    <t>310278842</t>
  </si>
  <si>
    <t>Zazdívka otvorů ve zdivu nadzákladovém nepálenými tvárnicemi plochy přes 0,25 m2 do 1 m2 , ve zdi tl. do 300 mm</t>
  </si>
  <si>
    <t>713113812</t>
  </si>
  <si>
    <t>35</t>
  </si>
  <si>
    <t>311311911</t>
  </si>
  <si>
    <t>Nadzákladové zdi z betonu prostého nosné bez zvláštních nároků na vliv prostředí tř. C 16/20</t>
  </si>
  <si>
    <t>-1720788918</t>
  </si>
  <si>
    <t>36</t>
  </si>
  <si>
    <t>311351121</t>
  </si>
  <si>
    <t>Bednění nadzákladových zdí nosných rovné oboustranné za každou stranu zřízení</t>
  </si>
  <si>
    <t>-1549459701</t>
  </si>
  <si>
    <t>37</t>
  </si>
  <si>
    <t>311351122</t>
  </si>
  <si>
    <t>Bednění nadzákladových zdí nosných rovné oboustranné za každou stranu odstranění</t>
  </si>
  <si>
    <t>409651058</t>
  </si>
  <si>
    <t>38</t>
  </si>
  <si>
    <t>317142440</t>
  </si>
  <si>
    <t>Překlady nenosné z pórobetonu osazené do tenkého maltového lože, výšky do 250 mm, šířky překladu 150 mm, délky překladu do 1000 mm</t>
  </si>
  <si>
    <t>-147806219</t>
  </si>
  <si>
    <t>39</t>
  </si>
  <si>
    <t>317168013</t>
  </si>
  <si>
    <t>Překlady keramické ploché osazené do maltového lože, výšky překladu 71 mm šířky 115 mm, délky 1500 mm</t>
  </si>
  <si>
    <t>-2049637066</t>
  </si>
  <si>
    <t>40</t>
  </si>
  <si>
    <t>317168015</t>
  </si>
  <si>
    <t>Překlady keramické ploché osazené do maltového lože, výšky překladu 71 mm šířky 115 mm, délky 2000 mm</t>
  </si>
  <si>
    <t>1452186294</t>
  </si>
  <si>
    <t>41</t>
  </si>
  <si>
    <t>317941121</t>
  </si>
  <si>
    <t>Osazování ocelových válcovaných nosníků na zdivu I nebo IE nebo U nebo UE nebo L do č. 12 nebo výšky do 120 mm</t>
  </si>
  <si>
    <t>1465687012</t>
  </si>
  <si>
    <t>M</t>
  </si>
  <si>
    <t>43</t>
  </si>
  <si>
    <t>319201321</t>
  </si>
  <si>
    <t>Vyrovnání nerovného povrchu vnitřního i vnějšího zdiva bez odsekání vadných cihel, maltou (s dodáním hmot) tl. do 30 mm</t>
  </si>
  <si>
    <t>537390569</t>
  </si>
  <si>
    <t>44</t>
  </si>
  <si>
    <t>319202321</t>
  </si>
  <si>
    <t>Vyrovnání nerovného povrchu vnitřního i vnějšího zdiva přizděním, tl. přes 30 do 80 mm</t>
  </si>
  <si>
    <t>-258685933</t>
  </si>
  <si>
    <t>45</t>
  </si>
  <si>
    <t>319202331</t>
  </si>
  <si>
    <t>Vyrovnání nerovného povrchu vnitřního i vnějšího zdiva přizděním, tl. přes 80 do 150 mm</t>
  </si>
  <si>
    <t>519175211</t>
  </si>
  <si>
    <t>46</t>
  </si>
  <si>
    <t>327213111</t>
  </si>
  <si>
    <t>Zdění zdiva nadzákladového opěrných zdí a valů z lomového kamene štípaného nebo ručně vybíraného na maltu z nepravidelných kamenů objemu 1 kusu kamene do 0,02 m3, šířka spáry do 4 mm</t>
  </si>
  <si>
    <t>330561002</t>
  </si>
  <si>
    <t>48</t>
  </si>
  <si>
    <t>338171111</t>
  </si>
  <si>
    <t>Montáž sloupků a vzpěr plotových ocelových trubkových nebo profilovaných výšky do 2,00 m se zalitím cementovou maltou do vynechaných otvorů</t>
  </si>
  <si>
    <t>2002239719</t>
  </si>
  <si>
    <t>49</t>
  </si>
  <si>
    <t>338171121</t>
  </si>
  <si>
    <t>Montáž sloupků a vzpěr plotových ocelových trubkových nebo profilovaných výšky do 2,60 m se zalitím cementovou maltou do vynechaných otvorů</t>
  </si>
  <si>
    <t>547472885</t>
  </si>
  <si>
    <t>50</t>
  </si>
  <si>
    <t>340238212</t>
  </si>
  <si>
    <t>Zazdívka otvorů v příčkách nebo stěnách cihlami plnými pálenými plochy přes 0,25 m2 do 1 m2, tloušťky přes 100 mm</t>
  </si>
  <si>
    <t>-1770458329</t>
  </si>
  <si>
    <t>51</t>
  </si>
  <si>
    <t>341362021</t>
  </si>
  <si>
    <t>Výztuž stěn a příček nosných svislých nebo šikmých, rovných nebo oblých ze svařovaných sítí z drátů typu KARI</t>
  </si>
  <si>
    <t>-371361104</t>
  </si>
  <si>
    <t>52</t>
  </si>
  <si>
    <t>342241162</t>
  </si>
  <si>
    <t>Příčky nebo přizdívky jednoduché z cihel nebo příčkovek pálených na maltu MVC nebo MC plných P7,5 až P15 dl. 290 mm (290x140x65 mm), tl. o tl. 140 mm</t>
  </si>
  <si>
    <t>-341445085</t>
  </si>
  <si>
    <t>53</t>
  </si>
  <si>
    <t>342244111</t>
  </si>
  <si>
    <t>Příčky jednoduché z cihel děrovaných klasických spojených na pero a drážku na maltu M5, pevnost cihel do P15, tl. příčky 115 mm</t>
  </si>
  <si>
    <t>-1794517864</t>
  </si>
  <si>
    <t>54</t>
  </si>
  <si>
    <t>342272225</t>
  </si>
  <si>
    <t>Příčky z pórobetonových tvárnic hladkých na tenké maltové lože objemová hmotnost do 500 kg/m3, tloušťka příčky 100 mm</t>
  </si>
  <si>
    <t>-1077842436</t>
  </si>
  <si>
    <t>55</t>
  </si>
  <si>
    <t>342272235</t>
  </si>
  <si>
    <t>Příčky z pórobetonových tvárnic hladkých na tenké maltové lože objemová hmotnost do 500 kg/m3, tloušťka příčky 125 mm</t>
  </si>
  <si>
    <t>1169068902</t>
  </si>
  <si>
    <t>56</t>
  </si>
  <si>
    <t>342272245</t>
  </si>
  <si>
    <t>Příčky z pórobetonových tvárnic hladkých na tenké maltové lože objemová hmotnost do 500 kg/m3, tloušťka příčky 150 mm</t>
  </si>
  <si>
    <t>1057646850</t>
  </si>
  <si>
    <t>57</t>
  </si>
  <si>
    <t>342291121</t>
  </si>
  <si>
    <t>Ukotvení příček plochými kotvami, do konstrukce cihelné</t>
  </si>
  <si>
    <t>-1326372242</t>
  </si>
  <si>
    <t>58</t>
  </si>
  <si>
    <t>348121221</t>
  </si>
  <si>
    <t>Osazení podhrabových desek na ocelové sloupky, délky desek přes 2 do 3 m</t>
  </si>
  <si>
    <t>1354134606</t>
  </si>
  <si>
    <t>59</t>
  </si>
  <si>
    <t>348171130</t>
  </si>
  <si>
    <t>Montáž oplocení z dílců kovových rámových, na ocelové sloupky, výšky přes 1,5 do 2,0 m</t>
  </si>
  <si>
    <t>288087456</t>
  </si>
  <si>
    <t>60</t>
  </si>
  <si>
    <t>348171141</t>
  </si>
  <si>
    <t>Montáž oplocení z dílců kovových panelových svařovaných, na ocelové profilované sloupky, výšky do 1,0 m</t>
  </si>
  <si>
    <t>499592399</t>
  </si>
  <si>
    <t>61</t>
  </si>
  <si>
    <t>348921121</t>
  </si>
  <si>
    <t>Zdění plotových zídek nebo zídek pro popelnice a kontejnery z betonových tvárnic na cementovou maltu, bez spárování z ozdobných dutinových tvárnic (cementářských výrobků) jakýchkoliv rozměrů</t>
  </si>
  <si>
    <t>-553361989</t>
  </si>
  <si>
    <t>62</t>
  </si>
  <si>
    <t>359901211</t>
  </si>
  <si>
    <t>Monitoring stok (kamerový systém) jakékoli výšky nová kanalizace</t>
  </si>
  <si>
    <t>-1306238316</t>
  </si>
  <si>
    <t>63</t>
  </si>
  <si>
    <t>359901212</t>
  </si>
  <si>
    <t>Monitoring stok (kamerový systém) jakékoli výšky stávající kanalizace</t>
  </si>
  <si>
    <t>1716154884</t>
  </si>
  <si>
    <t>64</t>
  </si>
  <si>
    <t>386131111</t>
  </si>
  <si>
    <t>Montáž odlučovačů tuků a olejů polyetylenových, průtoku 2 l/s</t>
  </si>
  <si>
    <t>CS ÚRS 2019 02</t>
  </si>
  <si>
    <t>-383830503</t>
  </si>
  <si>
    <t>3861311.R</t>
  </si>
  <si>
    <t>Montáž odlučovače tuků a olejů příplatek za montáž systému sledování hladiny tuku</t>
  </si>
  <si>
    <t>479256894</t>
  </si>
  <si>
    <t>Kalkulace 3-001</t>
  </si>
  <si>
    <t>Ukončení zdiva tl.300mm stříškou z lícových cihel Klinker vč.vyspárování</t>
  </si>
  <si>
    <t>-1355073938</t>
  </si>
  <si>
    <t>Vodorovné konstrukce</t>
  </si>
  <si>
    <t>430321515</t>
  </si>
  <si>
    <t>Schodišťové konstrukce a rampy z betonu železového (bez výztuže) stupně, schodnice, ramena, podesty s nosníky tř. C 20/25</t>
  </si>
  <si>
    <t>-1590053348</t>
  </si>
  <si>
    <t>430362021</t>
  </si>
  <si>
    <t>Výztuž schodišťových konstrukcí a ramp stupňů, schodnic, ramen, podest s nosníky ze svařovaných sítí z drátů typu KARI</t>
  </si>
  <si>
    <t>-661855892</t>
  </si>
  <si>
    <t>431351121</t>
  </si>
  <si>
    <t>Bednění podest, podstupňových desek a ramp včetně podpěrné konstrukce výšky do 4 m půdorysně přímočarých zřízení</t>
  </si>
  <si>
    <t>-519629756</t>
  </si>
  <si>
    <t>431351122</t>
  </si>
  <si>
    <t>Bednění podest, podstupňových desek a ramp včetně podpěrné konstrukce výšky do 4 m půdorysně přímočarých odstranění</t>
  </si>
  <si>
    <t>671044263</t>
  </si>
  <si>
    <t>Komunikace pozemní</t>
  </si>
  <si>
    <t>564811111</t>
  </si>
  <si>
    <t>Podklad ze štěrkodrti ŠD s rozprostřením a zhutněním, po zhutnění tl. 50 mm</t>
  </si>
  <si>
    <t>899059723</t>
  </si>
  <si>
    <t>564851111</t>
  </si>
  <si>
    <t>Podklad ze štěrkodrti ŠD s rozprostřením a zhutněním, po zhutnění tl. 150 mm</t>
  </si>
  <si>
    <t>1698080086</t>
  </si>
  <si>
    <t>564861111</t>
  </si>
  <si>
    <t>Podklad ze štěrkodrti ŠD s rozprostřením a zhutněním, po zhutnění tl. 200 mm</t>
  </si>
  <si>
    <t>1021946849</t>
  </si>
  <si>
    <t>596211110</t>
  </si>
  <si>
    <t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50 m2</t>
  </si>
  <si>
    <t>1687410989</t>
  </si>
  <si>
    <t>Úpravy povrchů, podlahy a osazování výplní</t>
  </si>
  <si>
    <t>611325422</t>
  </si>
  <si>
    <t>Oprava vápenocementové omítky vnitřních ploch štukové dvouvrstvé, tloušťky do 20 mm a tloušťky štuku do 3 mm stropů, v rozsahu opravované plochy přes 10 do 30%</t>
  </si>
  <si>
    <t>-1784892270</t>
  </si>
  <si>
    <t>612121112</t>
  </si>
  <si>
    <t>Zatření spár vnitřních povrchů stěrkovou hmotou, ploch z pórobetonových tvárnic stěn</t>
  </si>
  <si>
    <t>-1980352399</t>
  </si>
  <si>
    <t>612142001</t>
  </si>
  <si>
    <t>Potažení vnitřních ploch pletivem v ploše nebo pruzích, na plném podkladu sklovláknitým vtlačením do tmelu stěn</t>
  </si>
  <si>
    <t>1922433646</t>
  </si>
  <si>
    <t>612311131</t>
  </si>
  <si>
    <t>Potažení vnitřních ploch štukem tloušťky do 3 mm svislých konstrukcí stěn</t>
  </si>
  <si>
    <t>299841932</t>
  </si>
  <si>
    <t>612321111</t>
  </si>
  <si>
    <t>Omítka vápenocementová vnitřních ploch nanášená ručně jednovrstvá, tloušťky do 10 mm hrubá zatřená svislých konstrukcí stěn</t>
  </si>
  <si>
    <t>-1116918051</t>
  </si>
  <si>
    <t>612321141</t>
  </si>
  <si>
    <t>Omítka vápenocementová vnitřních ploch nanášená ručně dvouvrstvá, tloušťky jádrové omítky do 10 mm a tloušťky štuku do 3 mm štuková svislých konstrukcí stěn</t>
  </si>
  <si>
    <t>-917247759</t>
  </si>
  <si>
    <t>612325223</t>
  </si>
  <si>
    <t>Vápenocementová omítka jednotlivých malých ploch štuková na stěnách, plochy jednotlivě přes 0,25 do 1 m2</t>
  </si>
  <si>
    <t>1071704981</t>
  </si>
  <si>
    <t>612325422</t>
  </si>
  <si>
    <t>Oprava vápenocementové omítky vnitřních ploch štukové dvouvrstvé, tloušťky do 20 mm a tloušťky štuku do 3 mm stěn, v rozsahu opravované plochy přes 10 do 30%</t>
  </si>
  <si>
    <t>634070343</t>
  </si>
  <si>
    <t>619995001</t>
  </si>
  <si>
    <t>Začištění omítek (s dodáním hmot) kolem oken, dveří, podlah, obkladů apod.</t>
  </si>
  <si>
    <t>469583579</t>
  </si>
  <si>
    <t>621211021</t>
  </si>
  <si>
    <t>Montáž kontaktního zateplení lepením a mechanickým kotvením z polystyrenových desek nebo z kombinovaných desek na vnější podhledy, tloušťky desek přes 80 do 120 mm</t>
  </si>
  <si>
    <t>-1129894668</t>
  </si>
  <si>
    <t>622131121</t>
  </si>
  <si>
    <t>Podkladní a spojovací vrstva vnějších omítaných ploch penetrace akrylát-silikonová nanášená ručně stěn</t>
  </si>
  <si>
    <t>-938255583</t>
  </si>
  <si>
    <t>622142001</t>
  </si>
  <si>
    <t>Potažení vnějších ploch pletivem v ploše nebo pruzích, na plném podkladu sklovláknitým vtlačením do tmelu stěn</t>
  </si>
  <si>
    <t>-458007148</t>
  </si>
  <si>
    <t>622212001</t>
  </si>
  <si>
    <t>Montáž kontaktního zateplení vnějšího ostění, nadpraží nebo parapetu lepením z polystyrenových desek nebo z kombinovaných desek hloubky špalet do 200 mm, tloušťky desek do 40 mm</t>
  </si>
  <si>
    <t>1816181235</t>
  </si>
  <si>
    <t>622252002</t>
  </si>
  <si>
    <t>Montáž profilů kontaktního zateplení ostatních stěnových, dilatačních apod. lepených do tmelu</t>
  </si>
  <si>
    <t>385038882</t>
  </si>
  <si>
    <t>622321131</t>
  </si>
  <si>
    <t>Potažení vnějších ploch štukem vápenocementovým, tloušťky do 3 mm stěn</t>
  </si>
  <si>
    <t>-1283165241</t>
  </si>
  <si>
    <t>622321141</t>
  </si>
  <si>
    <t>Omítka vápenocementová vnějších ploch nanášená ručně dvouvrstvá, tloušťky jádrové omítky do 15 mm a tloušťky štuku do 3 mm štuková stěn</t>
  </si>
  <si>
    <t>521079634</t>
  </si>
  <si>
    <t>622325102</t>
  </si>
  <si>
    <t>Oprava vápenocementové omítky vnějších ploch stupně členitosti 1 hladké stěn, v rozsahu opravované plochy přes 10 do 30%</t>
  </si>
  <si>
    <t>1513132127</t>
  </si>
  <si>
    <t>96</t>
  </si>
  <si>
    <t>622325103</t>
  </si>
  <si>
    <t>Oprava vápenocementové omítky vnějších ploch stupně členitosti 1 hladké stěn, v rozsahu opravované plochy přes 30 do 50%</t>
  </si>
  <si>
    <t>2051491181</t>
  </si>
  <si>
    <t>622335103</t>
  </si>
  <si>
    <t>Oprava cementové omítky vnějších ploch hladké stěn, v rozsahu opravované plochy přes 30 do 50%</t>
  </si>
  <si>
    <t>-284872508</t>
  </si>
  <si>
    <t>622521051</t>
  </si>
  <si>
    <t>Omítka tenkovrstvá silikátová vnějších ploch probarvená, včetně penetrace podkladu rýhovaná, tloušťky 2,0 mm stěn</t>
  </si>
  <si>
    <t>-1582500257</t>
  </si>
  <si>
    <t>629995101</t>
  </si>
  <si>
    <t>Očištění vnějších ploch tlakovou vodou omytím</t>
  </si>
  <si>
    <t>-1964043676</t>
  </si>
  <si>
    <t>631311112</t>
  </si>
  <si>
    <t>Mazanina z betonu prostého bez zvýšených nároků na prostředí tl. přes 50 do 80 mm tř. C 8/10</t>
  </si>
  <si>
    <t>1789683854</t>
  </si>
  <si>
    <t>631311113</t>
  </si>
  <si>
    <t>Mazanina z betonu prostého bez zvýšených nároků na prostředí tl. přes 50 do 80 mm tř. C 12/15</t>
  </si>
  <si>
    <t>1972408482</t>
  </si>
  <si>
    <t>631311124</t>
  </si>
  <si>
    <t>Mazanina z betonu prostého bez zvýšených nároků na prostředí tl. přes 80 do 120 mm tř. C 16/20</t>
  </si>
  <si>
    <t>-386752229</t>
  </si>
  <si>
    <t>631319011</t>
  </si>
  <si>
    <t>Příplatek k cenám mazanin za úpravu povrchu mazaniny přehlazením, mazanina tl. přes 50 do 80 mm</t>
  </si>
  <si>
    <t>-537759049</t>
  </si>
  <si>
    <t>631319221</t>
  </si>
  <si>
    <t>Příplatek k cenám betonových mazanin za vyztužení polymerovými makrovlákny objemové vyztužení 2,5 kg/m3</t>
  </si>
  <si>
    <t>-511350550</t>
  </si>
  <si>
    <t>631362021</t>
  </si>
  <si>
    <t>Výztuž mazanin ze svařovaných sítí z drátů typu KARI</t>
  </si>
  <si>
    <t>1831557858</t>
  </si>
  <si>
    <t>632441113</t>
  </si>
  <si>
    <t>Potěr anhydritový samonivelační ze suchých směsí tlouštky přes 30 do 40 mm</t>
  </si>
  <si>
    <t>1832130068</t>
  </si>
  <si>
    <t>632450123</t>
  </si>
  <si>
    <t>Potěr cementový vyrovnávací ze suchých směsí v pásu o průměrné (střední) tl. přes 30 do 40 mm</t>
  </si>
  <si>
    <t>1595861563</t>
  </si>
  <si>
    <t>632451024</t>
  </si>
  <si>
    <t>Potěr cementový vyrovnávací z malty (MC-15) v pásu o průměrné (střední) tl. přes 40 do 50 mm</t>
  </si>
  <si>
    <t>-1278913207</t>
  </si>
  <si>
    <t>632451411</t>
  </si>
  <si>
    <t>Doplnění cementového potěru na mazaninách a betonových podkladech (s dodáním hmot), hlazeného dřevěným nebo ocelovým hladítkem, plochy jednotlivě do 1 m2 a tl. do 10 mm</t>
  </si>
  <si>
    <t>-494073979</t>
  </si>
  <si>
    <t>634112112</t>
  </si>
  <si>
    <t>Obvodová dilatace mezi stěnou a mazaninou nebo potěrem podlahovým páskem z pěnového PE tl. do 10 mm, výšky 100 mm</t>
  </si>
  <si>
    <t>-1043623254</t>
  </si>
  <si>
    <t>637121112</t>
  </si>
  <si>
    <t>Okapový chodník z kameniva s udusáním a urovnáním povrchu z kačírku tl. 150 mm</t>
  </si>
  <si>
    <t>-88442945</t>
  </si>
  <si>
    <t>642942111</t>
  </si>
  <si>
    <t>Osazování zárubní nebo rámů kovových dveřních lisovaných nebo z úhelníků bez dveřních křídel na cementovou maltu, plochy otvoru do 2,5 m2</t>
  </si>
  <si>
    <t>-1449860717</t>
  </si>
  <si>
    <t>Trubní vedení</t>
  </si>
  <si>
    <t>871315221</t>
  </si>
  <si>
    <t>Kanalizační potrubí z tvrdého PVC v otevřeném výkopu ve sklonu do 20 %, hladkého plnostěnného jednovrstvého, tuhost třídy SN 8 DN 160</t>
  </si>
  <si>
    <t>-913310850</t>
  </si>
  <si>
    <t>871355211</t>
  </si>
  <si>
    <t>Kanalizační potrubí z tvrdého PVC v otevřeném výkopu ve sklonu do 20 %, hladkého plnostěnného jednovrstvého, tuhost třídy SN 4 DN 200</t>
  </si>
  <si>
    <t>1990917851</t>
  </si>
  <si>
    <t>894201112</t>
  </si>
  <si>
    <t>Ostatní konstrukce na trubním vedení z prostého betonu dno šachet tloušťky přes 200 mm z betonu bez zvýšených nároků na prostředí tř. C 12/15</t>
  </si>
  <si>
    <t>-203488773</t>
  </si>
  <si>
    <t>894812201</t>
  </si>
  <si>
    <t>Revizní a čistící šachta z polypropylenu PP pro hladké trouby DN 425 šachtové dno (DN šachty / DN trubního vedení) DN 425/150 průtočné</t>
  </si>
  <si>
    <t>780938943</t>
  </si>
  <si>
    <t>894812232</t>
  </si>
  <si>
    <t>Revizní a čistící šachta z polypropylenu PP pro hladké trouby DN 425 roura šachtová korugovaná bez hrdla, světlé hloubky 2000 mm</t>
  </si>
  <si>
    <t>-441601582</t>
  </si>
  <si>
    <t>894812261</t>
  </si>
  <si>
    <t>Revizní a čistící šachta z polypropylenu PP pro hladké trouby DN 425 poklop litinový (pro třídu zatížení) s teleskopickou rourou (3 t)</t>
  </si>
  <si>
    <t>1781185580</t>
  </si>
  <si>
    <t>Ostatní konstrukce a práce, bourání</t>
  </si>
  <si>
    <t>916231113</t>
  </si>
  <si>
    <t>Osazení chodníkového obrubníku betonového se zřízením lože, s vyplněním a zatřením spár cementovou maltou ležatého s boční opěrou z betonu prostého, do lože z betonu prostého</t>
  </si>
  <si>
    <t>284668614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</si>
  <si>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</si>
  <si>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</si>
  <si>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-246371411</t>
  </si>
  <si>
    <t>722169585</t>
  </si>
  <si>
    <t>916331112</t>
  </si>
  <si>
    <t>Osazení zahradního obrubníku betonového s ložem tl. od 50 do 100 mm z betonu prostého tř. C 12/15 s boční opěrou z betonu prostého tř. C 12/15</t>
  </si>
  <si>
    <t>1488626559</t>
  </si>
  <si>
    <t>919735112</t>
  </si>
  <si>
    <t>Řezání stávajícího živičného krytu nebo podkladu hloubky přes 50 do 100 mm</t>
  </si>
  <si>
    <t>-1484302071</t>
  </si>
  <si>
    <t>941111111</t>
  </si>
  <si>
    <t>Montáž lešení řadového trubkového lehkého pracovního s podlahami s provozním zatížením tř. 3 do 200 kg/m2 šířky tř. W06 od 0,6 do 0,9 m, výšky do 10 m</t>
  </si>
  <si>
    <t>-414330671</t>
  </si>
  <si>
    <t>941111112</t>
  </si>
  <si>
    <t>Montáž lešení řadového trubkového lehkého pracovního s podlahami s provozním zatížením tř. 3 do 200 kg/m2 šířky tř. W06 od 0,6 do 0,9 m, výšky přes 10 do 25 m</t>
  </si>
  <si>
    <t>1365910401</t>
  </si>
  <si>
    <t>941111211</t>
  </si>
  <si>
    <t>Montáž lešení řadového trubkového lehkého pracovního s podlahami s provozním zatížením tř. 3 do 200 kg/m2 Příplatek za první a každý další den použití lešení k ceně -1111</t>
  </si>
  <si>
    <t>1104316651</t>
  </si>
  <si>
    <t>941111212</t>
  </si>
  <si>
    <t>Montáž lešení řadového trubkového lehkého pracovního s podlahami s provozním zatížením tř. 3 do 200 kg/m2 Příplatek za první a každý další den použití lešení k ceně -1112</t>
  </si>
  <si>
    <t>-135572699</t>
  </si>
  <si>
    <t>941111811</t>
  </si>
  <si>
    <t>Demontáž lešení řadového trubkového lehkého pracovního s podlahami s provozním zatížením tř. 3 do 200 kg/m2 šířky tř. W06 od 0,6 do 0,9 m, výšky do 10 m</t>
  </si>
  <si>
    <t>-504108824</t>
  </si>
  <si>
    <t>941111121</t>
  </si>
  <si>
    <t>Montáž lešení řadového trubkového lehkého pracovního s podlahami s provozním zatížením tř. 3 do 200 kg/m2 šířky tř. W09 přes 0,9 do 1,2 m, výšky do 10 m</t>
  </si>
  <si>
    <t>19910768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</si>
  <si>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</si>
  <si>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</si>
  <si>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-2089550385</t>
  </si>
  <si>
    <t>941111812</t>
  </si>
  <si>
    <t>Demontáž lešení řadového trubkového lehkého pracovního s podlahami s provozním zatížením tř. 3 do 200 kg/m2 šířky tř. W06 od 0,6 do 0,9 m, výšky přes 10 do 25 m</t>
  </si>
  <si>
    <t>987040177</t>
  </si>
  <si>
    <t>941111821</t>
  </si>
  <si>
    <t>Demontáž lešení řadového trubkového lehkého pracovního s podlahami s provozním zatížením tř. 3 do 200 kg/m2 šířky tř. W09 přes 0,9 do 1,2 m, výšky do 10 m</t>
  </si>
  <si>
    <t>471497692</t>
  </si>
  <si>
    <t>944511111</t>
  </si>
  <si>
    <t>Montáž ochranné sítě zavěšené na konstrukci lešení z textilie z umělých vláken</t>
  </si>
  <si>
    <t>1499869371</t>
  </si>
  <si>
    <t>944511211</t>
  </si>
  <si>
    <t>Montáž ochranné sítě Příplatek za první a každý další den použití sítě k ceně -1111</t>
  </si>
  <si>
    <t>856545748</t>
  </si>
  <si>
    <t>944511811</t>
  </si>
  <si>
    <t>Demontáž ochranné sítě zavěšené na konstrukci lešení z textilie z umělých vláken</t>
  </si>
  <si>
    <t>-1419478007</t>
  </si>
  <si>
    <t>945411111</t>
  </si>
  <si>
    <t>Výsuvná šplhací plošina se zdvihem motorickým a s veškerým příslušenstvím s jedním podvozkem a s jedním stožárem výšky do 80 m</t>
  </si>
  <si>
    <t>den</t>
  </si>
  <si>
    <t>1450845812</t>
  </si>
  <si>
    <t>945412111</t>
  </si>
  <si>
    <t>Teleskopická hydraulická montážní plošina na samohybném podvozku, s otočným košem výšky zdvihu do 8 m</t>
  </si>
  <si>
    <t>739242838</t>
  </si>
  <si>
    <t>945421110</t>
  </si>
  <si>
    <t>Hydraulická zvedací plošina včetně obsluhy instalovaná na automobilovém podvozku, výšky zdvihu do 18 m</t>
  </si>
  <si>
    <t>1055863343</t>
  </si>
  <si>
    <t>949101111</t>
  </si>
  <si>
    <t>Lešení pomocné pracovní pro objekty pozemních staveb pro zatížení do 150 kg/m2, o výšce lešeňové podlahy do 1,9 m</t>
  </si>
  <si>
    <t>1670821760</t>
  </si>
  <si>
    <t>949101112</t>
  </si>
  <si>
    <t>Lešení pomocné pracovní pro objekty pozemních staveb pro zatížení do 150 kg/m2, o výšce lešeňové podlahy přes 1,9 do 3,5 m</t>
  </si>
  <si>
    <t>1887058605</t>
  </si>
  <si>
    <t>952901111</t>
  </si>
  <si>
    <t>Vyčištění budov nebo objektů před předáním do užívání budov bytové nebo občanské výstavby, světlé výšky podlaží do 4 m</t>
  </si>
  <si>
    <t>1206831700</t>
  </si>
  <si>
    <t>953961212</t>
  </si>
  <si>
    <t>Kotvy chemické s vyvrtáním otvoru do betonu, železobetonu nebo tvrdého kamene chemická patrona, velikost M 10, hloubka 90 mm</t>
  </si>
  <si>
    <t>-166821134</t>
  </si>
  <si>
    <t>953961213</t>
  </si>
  <si>
    <t>Kotvy chemické s vyvrtáním otvoru do betonu, železobetonu nebo tvrdého kamene chemická patrona, velikost M 12, hloubka 110 mm</t>
  </si>
  <si>
    <t>-681944420</t>
  </si>
  <si>
    <t>953965115</t>
  </si>
  <si>
    <t>Kotvy chemické s vyvrtáním otvoru kotevní šrouby pro chemické kotvy, velikost M 10, délka 130 mm</t>
  </si>
  <si>
    <t>1567766247</t>
  </si>
  <si>
    <t>953965121</t>
  </si>
  <si>
    <t>Kotvy chemické s vyvrtáním otvoru kotevní šrouby pro chemické kotvy, velikost M 12, délka 160 mm</t>
  </si>
  <si>
    <t>-738634897</t>
  </si>
  <si>
    <t>961044111</t>
  </si>
  <si>
    <t>Bourání základů z betonu prostého</t>
  </si>
  <si>
    <t>1953899558</t>
  </si>
  <si>
    <t>962022491</t>
  </si>
  <si>
    <t>Bourání zdiva nadzákladového kamenného nebo smíšeného kamenného na maltu cementovou, objemu přes 1 m3</t>
  </si>
  <si>
    <t>-1865125639</t>
  </si>
  <si>
    <t>962031133</t>
  </si>
  <si>
    <t>Bourání příček z cihel, tvárnic nebo příčkovek z cihel pálených, plných nebo dutých na maltu vápennou nebo vápenocementovou, tl. do 150 mm</t>
  </si>
  <si>
    <t>330897312</t>
  </si>
  <si>
    <t>962032231</t>
  </si>
  <si>
    <t>Bourání zdiva nadzákladového z cihel nebo tvárnic z cihel pálených nebo vápenopískových, na maltu vápennou nebo vápenocementovou, objemu přes 1 m3</t>
  </si>
  <si>
    <t>1702166265</t>
  </si>
  <si>
    <t>965042141</t>
  </si>
  <si>
    <t>Bourání mazanin betonových nebo z litého asfaltu tl. do 100 mm, plochy přes 4 m2</t>
  </si>
  <si>
    <t>1624113380</t>
  </si>
  <si>
    <t>965042241</t>
  </si>
  <si>
    <t>Bourání mazanin betonových nebo z litého asfaltu tl. přes 100 mm, plochy přes 4 m2</t>
  </si>
  <si>
    <t>-198724128</t>
  </si>
  <si>
    <t>965081223</t>
  </si>
  <si>
    <t>Bourání podlah z dlaždic bez podkladního lože nebo mazaniny, s jakoukoliv výplní spár keramických nebo xylolitových tl. přes 10 mm plochy přes 1 m2</t>
  </si>
  <si>
    <t>2061694082</t>
  </si>
  <si>
    <t>965081313</t>
  </si>
  <si>
    <t>Bourání podlah z dlaždic bez podkladního lože nebo mazaniny, s jakoukoliv výplní spár betonových, teracových nebo čedičových tl. do 20 mm, plochy přes 1 m2</t>
  </si>
  <si>
    <t>2131895499</t>
  </si>
  <si>
    <t>966071821</t>
  </si>
  <si>
    <t>Rozebrání oplocení z pletiva drátěného se čtvercovými oky, výšky do 1,6 m</t>
  </si>
  <si>
    <t>-1254120073</t>
  </si>
  <si>
    <t>966072811</t>
  </si>
  <si>
    <t>Rozebrání oplocení z dílců rámových na ocelové sloupky, výšky přes 1 do 2 m</t>
  </si>
  <si>
    <t>1817222648</t>
  </si>
  <si>
    <t>967031142</t>
  </si>
  <si>
    <t>Přisekání (špicování) plošné nebo rovných ostění zdiva z cihel pálených rovných ostění, bez odstupu, po hrubém vybourání otvorů, na maltu cementovou</t>
  </si>
  <si>
    <t>83266110</t>
  </si>
  <si>
    <t>968062354</t>
  </si>
  <si>
    <t>Vybourání dřevěných rámů oken s křídly, dveřních zárubní, vrat, stěn, ostění nebo obkladů rámů oken s křídly dvojitých, plochy do 1 m2</t>
  </si>
  <si>
    <t>-100599686</t>
  </si>
  <si>
    <t>968062355</t>
  </si>
  <si>
    <t>Vybourání dřevěných rámů oken s křídly, dveřních zárubní, vrat, stěn, ostění nebo obkladů rámů oken s křídly dvojitých, plochy do 2 m2</t>
  </si>
  <si>
    <t>1575330213</t>
  </si>
  <si>
    <t>968062376</t>
  </si>
  <si>
    <t>Vybourání dřevěných rámů oken s křídly, dveřních zárubní, vrat, stěn, ostění nebo obkladů rámů oken s křídly zdvojených, plochy do 4 m2</t>
  </si>
  <si>
    <t>-1100638416</t>
  </si>
  <si>
    <t>968072455</t>
  </si>
  <si>
    <t>Vybourání kovových rámů oken s křídly, dveřních zárubní, vrat, stěn, ostění nebo obkladů dveřních zárubní, plochy do 2 m2</t>
  </si>
  <si>
    <t>1838924130</t>
  </si>
  <si>
    <t>973031325</t>
  </si>
  <si>
    <t>Vysekání výklenků nebo kapes ve zdivu z cihel na maltu vápennou nebo vápenocementovou kapes, plochy do 0,10 m2, hl. do 300 mm</t>
  </si>
  <si>
    <t>1127001067</t>
  </si>
  <si>
    <t>978011141</t>
  </si>
  <si>
    <t>Otlučení vápenných nebo vápenocementových omítek vnitřních ploch stropů, v rozsahu přes 10 do 30 %</t>
  </si>
  <si>
    <t>1592107375</t>
  </si>
  <si>
    <t>978013141</t>
  </si>
  <si>
    <t>Otlučení vápenných nebo vápenocementových omítek vnitřních ploch stěn s vyškrabáním spar, s očištěním zdiva, v rozsahu přes 10 do 30 %</t>
  </si>
  <si>
    <t>1537338955</t>
  </si>
  <si>
    <t>978015341</t>
  </si>
  <si>
    <t>Otlučení vápenných nebo vápenocementových omítek vnějších ploch s vyškrabáním spar a s očištěním zdiva stupně členitosti 1 a 2, v rozsahu přes 10 do 30 %</t>
  </si>
  <si>
    <t>-954435118</t>
  </si>
  <si>
    <t>978015361</t>
  </si>
  <si>
    <t>Otlučení vápenných nebo vápenocementových omítek vnějších ploch s vyškrabáním spar a s očištěním zdiva stupně členitosti 1 a 2, v rozsahu přes 30 do 50 %</t>
  </si>
  <si>
    <t>1239487812</t>
  </si>
  <si>
    <t>978015391</t>
  </si>
  <si>
    <t>Otlučení vápenných nebo vápenocementových omítek vnějších ploch s vyškrabáním spar a s očištěním zdiva stupně členitosti 1 a 2, v rozsahu přes 80 do 100 %</t>
  </si>
  <si>
    <t>-1724098010</t>
  </si>
  <si>
    <t>978059541</t>
  </si>
  <si>
    <t>Odsekání obkladů stěn včetně otlučení podkladní omítky až na zdivo z obkládaček vnitřních, z jakýchkoliv materiálů, plochy přes 1 m2</t>
  </si>
  <si>
    <t>436877047</t>
  </si>
  <si>
    <t>978059611</t>
  </si>
  <si>
    <t>Odsekání obkladů stěn včetně otlučení podkladní omítky až na zdivo z obkládaček vnějších, z jakýchkoliv materiálů, plochy do 1 m2</t>
  </si>
  <si>
    <t>-94381953</t>
  </si>
  <si>
    <t>985231112</t>
  </si>
  <si>
    <t>Spárování zdiva hloubky do 40 mm aktivovanou maltou délky spáry na 1 m2 upravované plochy přes 6 do 12 m</t>
  </si>
  <si>
    <t>-1827504577</t>
  </si>
  <si>
    <t>Bourání konstrukcí</t>
  </si>
  <si>
    <t>767996802</t>
  </si>
  <si>
    <t>Demontáž ostatních zámečnických konstrukcí o hmotnosti jednotlivých dílů rozebráním přes 50 do 100 kg</t>
  </si>
  <si>
    <t>kg</t>
  </si>
  <si>
    <t>1622904963</t>
  </si>
  <si>
    <t>776201811</t>
  </si>
  <si>
    <t>Demontáž povlakových podlahovin lepených ručně bez podložky</t>
  </si>
  <si>
    <t>81863934</t>
  </si>
  <si>
    <t>776410811</t>
  </si>
  <si>
    <t>Demontáž soklíků nebo lišt pryžových nebo plastových</t>
  </si>
  <si>
    <t>1371666208</t>
  </si>
  <si>
    <t>997</t>
  </si>
  <si>
    <t>Přesun sutě</t>
  </si>
  <si>
    <t>997013213</t>
  </si>
  <si>
    <t>Vnitrostaveništní doprava suti a vybouraných hmot vodorovně do 50 m svisle ručně pro budovy a haly výšky přes 9 do 12 m</t>
  </si>
  <si>
    <t>690724849</t>
  </si>
  <si>
    <t>997013501</t>
  </si>
  <si>
    <t>Odvoz suti a vybouraných hmot na skládku nebo meziskládku se složením, na vzdálenost do 1 km</t>
  </si>
  <si>
    <t>-1178528637</t>
  </si>
  <si>
    <t>997013509</t>
  </si>
  <si>
    <t>Odvoz suti a vybouraných hmot na skládku nebo meziskládku se složením, na vzdálenost Příplatek k ceně za každý další i započatý 1 km přes 1 km</t>
  </si>
  <si>
    <t>-1323965869</t>
  </si>
  <si>
    <t>997013601</t>
  </si>
  <si>
    <t>Poplatek za uložení stavebního odpadu na skládce (skládkovné) z prostého betonu zatříděného do Katalogu odpadů pod kódem 17 01 01</t>
  </si>
  <si>
    <t>258153001</t>
  </si>
  <si>
    <t>997013602</t>
  </si>
  <si>
    <t>Poplatek za uložení stavebního odpadu na skládce (skládkovné) z armovaného betonu zatříděného do Katalogu odpadů pod kódem 17 01 01</t>
  </si>
  <si>
    <t>-193111682</t>
  </si>
  <si>
    <t>997013603</t>
  </si>
  <si>
    <t>Poplatek za uložení stavebního odpadu na skládce (skládkovné) cihelného zatříděného do Katalogu odpadů pod kódem 17 01 02</t>
  </si>
  <si>
    <t>-344893684</t>
  </si>
  <si>
    <t>997013607</t>
  </si>
  <si>
    <t>Poplatek za uložení stavebního odpadu na skládce (skládkovné) z tašek a keramických výrobků zatříděného do Katalogu odpadů pod kódem 17 01 03</t>
  </si>
  <si>
    <t>1813896768</t>
  </si>
  <si>
    <t>997013631</t>
  </si>
  <si>
    <t>Poplatek za uložení stavebního odpadu na skládce (skládkovné) směsného stavebního a demoličního zatříděného do Katalogu odpadů pod kódem 17 09 04</t>
  </si>
  <si>
    <t>1828589177</t>
  </si>
  <si>
    <t>997013655</t>
  </si>
  <si>
    <t>-1811094566</t>
  </si>
  <si>
    <t>997013804</t>
  </si>
  <si>
    <t>Poplatek za uložení stavebního odpadu na skládce (skládkovné) ze skla zatříděného do Katalogu odpadů pod kódem 17 02 02</t>
  </si>
  <si>
    <t>1124362555</t>
  </si>
  <si>
    <t>997013811</t>
  </si>
  <si>
    <t>Poplatek za uložení stavebního odpadu na skládce (skládkovné) dřevěného zatříděného do Katalogu odpadů pod kódem 17 02 01</t>
  </si>
  <si>
    <t>-630174486</t>
  </si>
  <si>
    <t>997013812</t>
  </si>
  <si>
    <t>Poplatek za uložení stavebního odpadu na skládce (skládkovné) z materiálů na bázi sádry zatříděného do Katalogu odpadů pod kódem 17 08 02</t>
  </si>
  <si>
    <t>-1566138570</t>
  </si>
  <si>
    <t>997013813</t>
  </si>
  <si>
    <t>Poplatek za uložení stavebního odpadu na skládce (skládkovné) z plastických hmot zatříděného do Katalogu odpadů pod kódem 17 02 03</t>
  </si>
  <si>
    <t>-1105925159</t>
  </si>
  <si>
    <t>997013814</t>
  </si>
  <si>
    <t>Poplatek za uložení stavebního odpadu na skládce (skládkovné) z izolačních materiálů zatříděného do Katalogu odpadů pod kódem 17 06 04</t>
  </si>
  <si>
    <t>-926611376</t>
  </si>
  <si>
    <t>997013821</t>
  </si>
  <si>
    <t>Poplatek za uložení stavebního odpadu na skládce (skládkovné) ze stavebních materiálů obsahujících azbest zatříděných do Katalogu odpadů pod kódem 17 06 05</t>
  </si>
  <si>
    <t>1766074813</t>
  </si>
  <si>
    <t>997013841</t>
  </si>
  <si>
    <t>Poplatek za uložení stavebního odpadu na skládce (skládkovné) odpadního materiálu po otryskávání bez obsahu nebezpečných látek zatříděného do Katalogu odpadů pod kódem 12 01 17</t>
  </si>
  <si>
    <t>-911666107</t>
  </si>
  <si>
    <t>997013847</t>
  </si>
  <si>
    <t>Poplatek za uložení stavebního odpadu na skládce (skládkovné) asfaltového s obsahem dehtu zatříděného do Katalogu odpadů pod kódem 17 03 01</t>
  </si>
  <si>
    <t>2004201433</t>
  </si>
  <si>
    <t>998</t>
  </si>
  <si>
    <t>Přesun hmot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</si>
  <si>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</si>
  <si>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</si>
  <si>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-1200097131</t>
  </si>
  <si>
    <t>998011002</t>
  </si>
  <si>
    <t>Přesun hmot pro budovy občanské výstavby, bydlení, výrobu a služby s nosnou svislou konstrukcí zděnou z cihel, tvárnic nebo kamene vodorovná dopravní vzdálenost do 100 m pro budovy výšky přes 6 do 12 m</t>
  </si>
  <si>
    <t>-2025519914</t>
  </si>
  <si>
    <t>998011003</t>
  </si>
  <si>
    <t>Přesun hmot pro budovy občanské výstavby, bydlení, výrobu a služby s nosnou svislou konstrukcí zděnou z cihel, tvárnic nebo kamene vodorovná dopravní vzdálenost do 100 m pro budovy výšky přes 12 do 24 m</t>
  </si>
  <si>
    <t>1066791638</t>
  </si>
  <si>
    <t>998223011</t>
  </si>
  <si>
    <t>Přesun hmot pro pozemní komunikace s krytem dlážděným dopravní vzdálenost do 200 m jakékoliv délky objektu</t>
  </si>
  <si>
    <t>-1022859704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</si>
  <si>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</si>
  <si>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</si>
  <si>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-1628302874</t>
  </si>
  <si>
    <t>PSV</t>
  </si>
  <si>
    <t>Práce a dodávky PSV</t>
  </si>
  <si>
    <t>711</t>
  </si>
  <si>
    <t>Izolace proti vodě, vlhkosti a plynům</t>
  </si>
  <si>
    <t>711161215</t>
  </si>
  <si>
    <t>Izolace proti zemní vlhkosti a beztlakové vodě nopovými fóliemi na ploše svislé S vrstva ochranná, odvětrávací a drenážní výška nopku 20,0 mm, tl. fólie do 1,0 mm</t>
  </si>
  <si>
    <t>-535040297</t>
  </si>
  <si>
    <t>711161383</t>
  </si>
  <si>
    <t>Izolace proti zemní vlhkosti a beztlakové vodě nopovými fóliemi ostatní ukončení izolace lištou</t>
  </si>
  <si>
    <t>550651099</t>
  </si>
  <si>
    <t>711411052</t>
  </si>
  <si>
    <t>Provedení izolace proti povrchové a podpovrchové tlakové vodě natěradly a tmely za studena na ploše vodorovné V trojnásobným nátěrem tekutou lepenkou</t>
  </si>
  <si>
    <t>CS ÚRS 2018 02</t>
  </si>
  <si>
    <t>-1427174100</t>
  </si>
  <si>
    <t>711412052</t>
  </si>
  <si>
    <t>Provedení izolace proti povrchové a podpovrchové tlakové vodě natěradly a tmely za studena na ploše svislé S trojnásobným nátěrem tekutou lepenkou</t>
  </si>
  <si>
    <t>-331032514</t>
  </si>
  <si>
    <t>711762711</t>
  </si>
  <si>
    <t>Provedení detailů fóliemi zesílení koutů nebo hran fólií rš 250 nebo 300 mm přilepenou nebo přivařenou</t>
  </si>
  <si>
    <t>-899312605</t>
  </si>
  <si>
    <t>998711101</t>
  </si>
  <si>
    <t>Přesun hmot pro izolace proti vodě, vlhkosti a plynům stanovený z hmotnosti přesunovaného materiálu vodorovná dopravní vzdálenost do 50 m v objektech výšky do 6 m</t>
  </si>
  <si>
    <t>-1172124334</t>
  </si>
  <si>
    <t>998711102</t>
  </si>
  <si>
    <t>Přesun hmot pro izolace proti vodě, vlhkosti a plynům stanovený z hmotnosti přesunovaného materiálu vodorovná dopravní vzdálenost do 50 m v objektech výšky přes 6 do 12 m</t>
  </si>
  <si>
    <t>75272746</t>
  </si>
  <si>
    <t>712</t>
  </si>
  <si>
    <t>Povlakové krytiny</t>
  </si>
  <si>
    <t>712300841</t>
  </si>
  <si>
    <t>Odstranění ze střech plochých do 10° mechu odškrabáním a očistěním s urovnáním povrchu</t>
  </si>
  <si>
    <t>-949206813</t>
  </si>
  <si>
    <t>712300921</t>
  </si>
  <si>
    <t>Opravy povlakové krytiny střech plochých do 10° Příplatek k ceně za správkový kus NAIP přitavením</t>
  </si>
  <si>
    <t>738016327</t>
  </si>
  <si>
    <t>712341559</t>
  </si>
  <si>
    <t>Provedení povlakové krytiny střech plochých do 10° pásy přitavením NAIP v plné ploše</t>
  </si>
  <si>
    <t>1280120358</t>
  </si>
  <si>
    <t>712361703</t>
  </si>
  <si>
    <t>Provedení povlakové krytiny střech plochých do 10° fólií přilepenou lepidlem v plné ploše</t>
  </si>
  <si>
    <t>605749653</t>
  </si>
  <si>
    <t>712363104</t>
  </si>
  <si>
    <t>Provedení povlakové krytiny střech plochých do 10° fólií ostatní činnosti při pokládání hydroizolačních fólií mechanické ukotvení talířovou hmoždinkou do dřevěné konstrukce</t>
  </si>
  <si>
    <t>-1264175569</t>
  </si>
  <si>
    <t>712363115</t>
  </si>
  <si>
    <t>Provedení povlakové krytiny střech plochých do 10° fólií ostatní činnosti při pokládání hydroizolačních fólií zaizolování prostupů střešní rovinou kruhový průřez, průměr do 300 mm</t>
  </si>
  <si>
    <t>-1158255246</t>
  </si>
  <si>
    <t>712363352</t>
  </si>
  <si>
    <t>Povlakové krytiny střech plochých do 10° z tvarovaných poplastovaných lišt pro mPVC vnitřní koutová lišta rš 100 mm</t>
  </si>
  <si>
    <t>1811674523</t>
  </si>
  <si>
    <t>712363353</t>
  </si>
  <si>
    <t>Povlakové krytiny střech plochých do 10° z tvarovaných poplastovaných lišt pro mPVC vnější koutová lišta rš 100 mm</t>
  </si>
  <si>
    <t>278613774</t>
  </si>
  <si>
    <t>712363356</t>
  </si>
  <si>
    <t>Povlakové krytiny střech plochých do 10° z tvarovaných poplastovaných lišt pro mPVC okapnice rš 200 mm</t>
  </si>
  <si>
    <t>-1215669115</t>
  </si>
  <si>
    <t>712363357</t>
  </si>
  <si>
    <t>Povlakové krytiny střech plochých do 10° z tvarovaných poplastovaných lišt pro mPVC okapnice rš 250 mm</t>
  </si>
  <si>
    <t>837661975</t>
  </si>
  <si>
    <t>712391587</t>
  </si>
  <si>
    <t>Provedení povlakové krytiny střech plochých do 10° -ostatní práce přibití pásů AIP, NAIP nebo folie hřebíky (drátěnkami)</t>
  </si>
  <si>
    <t>-1292952356</t>
  </si>
  <si>
    <t>712491171</t>
  </si>
  <si>
    <t>Provedení povlakové krytiny střech šikmých přes 10° do 30°- ostatní práce provedení vrstvy textilní podkladní</t>
  </si>
  <si>
    <t>2016825660</t>
  </si>
  <si>
    <t>712600831</t>
  </si>
  <si>
    <t>Odstranění ze střech šikmých přes 30° do 45° krytiny povlakové jednovrstvé</t>
  </si>
  <si>
    <t>2138870398</t>
  </si>
  <si>
    <t>712600845</t>
  </si>
  <si>
    <t>Odstranění ze střech šikmých přes 30° do 45° doplňků ventilační hlavice</t>
  </si>
  <si>
    <t>46212689</t>
  </si>
  <si>
    <t>712631101</t>
  </si>
  <si>
    <t>Provedení povlakové krytiny střech šikmých přes 30° pásy na sucho na dřevěném podkladě s lištami AIP nebo NAIP</t>
  </si>
  <si>
    <t>-865107281</t>
  </si>
  <si>
    <t>998712101</t>
  </si>
  <si>
    <t>Přesun hmot pro povlakové krytiny stanovený z hmotnosti přesunovaného materiálu vodorovná dopravní vzdálenost do 50 m v objektech výšky do 6 m</t>
  </si>
  <si>
    <t>-699111071</t>
  </si>
  <si>
    <t>998712102</t>
  </si>
  <si>
    <t>Přesun hmot pro povlakové krytiny stanovený z hmotnosti přesunovaného materiálu vodorovná dopravní vzdálenost do 50 m v objektech výšky přes 6 do 12 m</t>
  </si>
  <si>
    <t>1918112224</t>
  </si>
  <si>
    <t>713</t>
  </si>
  <si>
    <t>Izolace tepelné</t>
  </si>
  <si>
    <t>713121111</t>
  </si>
  <si>
    <t>Montáž tepelné izolace podlah rohožemi, pásy, deskami, dílci, bloky (izolační materiál ve specifikaci) kladenými volně jednovrstvá</t>
  </si>
  <si>
    <t>1762962479</t>
  </si>
  <si>
    <t>713141121</t>
  </si>
  <si>
    <t>Montáž tepelné izolace střech plochých rohožemi, pásy, deskami, dílci, bloky (izolační materiál ve specifikaci) přilepenými asfaltem za horka bodově, jednovrstvá</t>
  </si>
  <si>
    <t>-2046319896</t>
  </si>
  <si>
    <t>713143122</t>
  </si>
  <si>
    <t>Střešní tepelně-hydroizolační systém PUR z tvrdé stříkané pěny objemové hmotnosti 60 kg/m2 tloušťka vrsty 30 mm s ochrannou UV vrstvou silikonovou se zásypem drcenou břidlicí</t>
  </si>
  <si>
    <t>335240683</t>
  </si>
  <si>
    <t>713143911</t>
  </si>
  <si>
    <t>Oprava střešního tepelně-hydroizolačního systému PUR doplnění stříkané tvrdé PUR pěny tloušťky vrstvy 20 mm</t>
  </si>
  <si>
    <t>-391240586</t>
  </si>
  <si>
    <t>713191321</t>
  </si>
  <si>
    <t>Montáž tepelné izolace stavebních konstrukcí - doplňky a konstrukční součásti střech plochých osazení odvětrávacích komínků</t>
  </si>
  <si>
    <t>-1187123677</t>
  </si>
  <si>
    <t>998713101</t>
  </si>
  <si>
    <t>Přesun hmot pro izolace tepelné stanovený z hmotnosti přesunovaného materiálu vodorovná dopravní vzdálenost do 50 m v objektech výšky do 6 m</t>
  </si>
  <si>
    <t>2012756205</t>
  </si>
  <si>
    <t>998713102</t>
  </si>
  <si>
    <t>Přesun hmot pro izolace tepelné stanovený z hmotnosti přesunovaného materiálu vodorovná dopravní vzdálenost do 50 m v objektech výšky přes 6 m do 12 m</t>
  </si>
  <si>
    <t>-1552088392</t>
  </si>
  <si>
    <t>721</t>
  </si>
  <si>
    <t>Zdravotechnika - vnitřní kanalizace</t>
  </si>
  <si>
    <t>721171905</t>
  </si>
  <si>
    <t>Opravy odpadního potrubí plastového vsazení odbočky do potrubí DN 110</t>
  </si>
  <si>
    <t>-1623851044</t>
  </si>
  <si>
    <t>721171915</t>
  </si>
  <si>
    <t>Opravy odpadního potrubí plastového propojení dosavadního potrubí DN 110</t>
  </si>
  <si>
    <t>1492297479</t>
  </si>
  <si>
    <t>721174025</t>
  </si>
  <si>
    <t>Potrubí z trub polypropylenových odpadní (svislé) DN 110</t>
  </si>
  <si>
    <t>-422389252</t>
  </si>
  <si>
    <t>721174043</t>
  </si>
  <si>
    <t>Potrubí z trub polypropylenových připojovací DN 50</t>
  </si>
  <si>
    <t>1588268110</t>
  </si>
  <si>
    <t>721194104</t>
  </si>
  <si>
    <t>Vyměření přípojek na potrubí vyvedení a upevnění odpadních výpustek DN 40</t>
  </si>
  <si>
    <t>-732712589</t>
  </si>
  <si>
    <t>721194105</t>
  </si>
  <si>
    <t>Vyměření přípojek na potrubí vyvedení a upevnění odpadních výpustek DN 50</t>
  </si>
  <si>
    <t>1783306728</t>
  </si>
  <si>
    <t>721194109</t>
  </si>
  <si>
    <t>Vyměření přípojek na potrubí vyvedení a upevnění odpadních výpustek DN 100</t>
  </si>
  <si>
    <t>231096963</t>
  </si>
  <si>
    <t>721233212</t>
  </si>
  <si>
    <t>Střešní vtoky (vpusti) polypropylenové (PP) pro pochůzné střechy s odtokem svislým DN 110</t>
  </si>
  <si>
    <t>635038496</t>
  </si>
  <si>
    <t>721273153</t>
  </si>
  <si>
    <t>Ventilační hlavice z polypropylenu (PP) DN 110</t>
  </si>
  <si>
    <t>-241874860</t>
  </si>
  <si>
    <t>721290111</t>
  </si>
  <si>
    <t>Zkouška těsnosti kanalizace v objektech vodou do DN 125</t>
  </si>
  <si>
    <t>-1813139109</t>
  </si>
  <si>
    <t>721300922</t>
  </si>
  <si>
    <t>Pročištění ležatých svodů do DN 300</t>
  </si>
  <si>
    <t>-1362724210</t>
  </si>
  <si>
    <t>721300941</t>
  </si>
  <si>
    <t>Pročištění dvorních vpustí Ø 300</t>
  </si>
  <si>
    <t>728316401</t>
  </si>
  <si>
    <t>721300942</t>
  </si>
  <si>
    <t>Pročištění lapačů střešních splavenin</t>
  </si>
  <si>
    <t>1848056490</t>
  </si>
  <si>
    <t>998721101</t>
  </si>
  <si>
    <t>Přesun hmot pro vnitřní kanalizace stanovený z hmotnosti přesunovaného materiálu vodorovná dopravní vzdálenost do 50 m v objektech výšky do 6 m</t>
  </si>
  <si>
    <t>-1937820807</t>
  </si>
  <si>
    <t>998721102</t>
  </si>
  <si>
    <t>Přesun hmot pro vnitřní kanalizace stanovený z hmotnosti přesunovaného materiálu vodorovná dopravní vzdálenost do 50 m v objektech výšky přes 6 do 12 m</t>
  </si>
  <si>
    <t>894041439</t>
  </si>
  <si>
    <t>722</t>
  </si>
  <si>
    <t>Zdravotechnika - vnitřní vodovod</t>
  </si>
  <si>
    <t>722171932</t>
  </si>
  <si>
    <t>Výměna trubky, tvarovky, vsazení odbočky na rozvodech vody z plastů D přes 16 do 20 mm</t>
  </si>
  <si>
    <t>-253907899</t>
  </si>
  <si>
    <t>722174001</t>
  </si>
  <si>
    <t>Potrubí z plastových trubek z polypropylenu (PPR) svařovaných polyfuzně PN 16 (SDR 7,4) D 16 x 2,2</t>
  </si>
  <si>
    <t>-454765689</t>
  </si>
  <si>
    <t>722174002</t>
  </si>
  <si>
    <t>Potrubí z plastových trubek z polypropylenu (PPR) svařovaných polyfuzně PN 16 (SDR 7,4) D 20 x 2,8</t>
  </si>
  <si>
    <t>-949488180</t>
  </si>
  <si>
    <t>722174003</t>
  </si>
  <si>
    <t>Potrubí z plastových trubek z polypropylenu (PPR) svařovaných polyfuzně PN 16 (SDR 7,4) D 25 x 3,5</t>
  </si>
  <si>
    <t>-779426100</t>
  </si>
  <si>
    <t>722174004</t>
  </si>
  <si>
    <t>Potrubí z plastových trubek z polypropylenu (PPR) svařovaných polyfuzně PN 16 (SDR 7,4) D 32 x 4,4</t>
  </si>
  <si>
    <t>-881940309</t>
  </si>
  <si>
    <t>722174005</t>
  </si>
  <si>
    <t>Potrubí z plastových trubek z polypropylenu (PPR) svařovaných polyfuzně PN 16 (SDR 7,4) D 40 x 5,5</t>
  </si>
  <si>
    <t>-505902250</t>
  </si>
  <si>
    <t>722174006</t>
  </si>
  <si>
    <t>Potrubí z plastových trubek z polypropylenu (PPR) svařovaných polyfuzně PN 16 (SDR 7,4) D 50 x 6,9</t>
  </si>
  <si>
    <t>19520377</t>
  </si>
  <si>
    <t>722174007</t>
  </si>
  <si>
    <t>Potrubí z plastových trubek z polypropylenu (PPR) svařovaných polyfuzně PN 16 (SDR 7,4) D 63 x 8,6</t>
  </si>
  <si>
    <t>1305882232</t>
  </si>
  <si>
    <t>722174021</t>
  </si>
  <si>
    <t>Potrubí z plastových trubek z polypropylenu (PPR) svařovaných polyfuzně PN 20 (SDR 6) D 16 x 2,7</t>
  </si>
  <si>
    <t>-244059511</t>
  </si>
  <si>
    <t>722181231</t>
  </si>
  <si>
    <t>Ochrana potrubí termoizolačními trubicemi z pěnového polyetylenu PE přilepenými v příčných a podélných spojích, tloušťky izolace přes 9 do 13 mm, vnitřního průměru izolace DN do 22 mm</t>
  </si>
  <si>
    <t>-1386524383</t>
  </si>
  <si>
    <t>722181232</t>
  </si>
  <si>
    <t>Ochrana potrubí termoizolačními trubicemi z pěnového polyetylenu PE přilepenými v příčných a podélných spojích, tloušťky izolace přes 9 do 13 mm, vnitřního průměru izolace DN přes 22 do 45 mm</t>
  </si>
  <si>
    <t>1047807983</t>
  </si>
  <si>
    <t>722181233</t>
  </si>
  <si>
    <t>Ochrana potrubí termoizolačními trubicemi z pěnového polyetylenu PE přilepenými v příčných a podélných spojích, tloušťky izolace přes 9 do 13 mm, vnitřního průměru izolace DN přes 45 do 63 mm</t>
  </si>
  <si>
    <t>-511565435</t>
  </si>
  <si>
    <t>722220111</t>
  </si>
  <si>
    <t>Armatury s jedním závitem nástěnky pro výtokový ventil G 1/2</t>
  </si>
  <si>
    <t>825901427</t>
  </si>
  <si>
    <t>722220121</t>
  </si>
  <si>
    <t>Armatury s jedním závitem nástěnky pro baterii G 1/2</t>
  </si>
  <si>
    <t>pár</t>
  </si>
  <si>
    <t>-351313939</t>
  </si>
  <si>
    <t>722220235</t>
  </si>
  <si>
    <t>Armatury s jedním závitem přechodové tvarovky PPR, PN 20 (SDR 6) s kovovým závitem vnitřním přechodky dGK D 50 x G 6/4</t>
  </si>
  <si>
    <t>921838061</t>
  </si>
  <si>
    <t>722224115</t>
  </si>
  <si>
    <t>Armatury s jedním závitem kohouty plnicí a vypouštěcí PN 10 G 1/2</t>
  </si>
  <si>
    <t>-1525349140</t>
  </si>
  <si>
    <t>722231073</t>
  </si>
  <si>
    <t>Armatury se dvěma závity ventily zpětné mosazné PN 10 do 110°C G 3/4</t>
  </si>
  <si>
    <t>-2081178940</t>
  </si>
  <si>
    <t>722232044</t>
  </si>
  <si>
    <t>Armatury se dvěma závity kulové kohouty PN 42 do 185 °C přímé vnitřní závit G 3/4</t>
  </si>
  <si>
    <t>836136810</t>
  </si>
  <si>
    <t>722232045</t>
  </si>
  <si>
    <t>Armatury se dvěma závity kulové kohouty PN 42 do 185 °C přímé vnitřní závit G 1</t>
  </si>
  <si>
    <t>-342704390</t>
  </si>
  <si>
    <t>722232046</t>
  </si>
  <si>
    <t>Armatury se dvěma závity kulové kohouty PN 42 do 185 °C přímé vnitřní závit G 5/4</t>
  </si>
  <si>
    <t>-1693785544</t>
  </si>
  <si>
    <t>722234265</t>
  </si>
  <si>
    <t>Armatury se dvěma závity filtry mosazný PN 20 do 80 °C G 1</t>
  </si>
  <si>
    <t>609400389</t>
  </si>
  <si>
    <t>722240121</t>
  </si>
  <si>
    <t>Armatury z plastických hmot kohouty (PPR) kulové DN 16</t>
  </si>
  <si>
    <t>-1427040946</t>
  </si>
  <si>
    <t>722240122</t>
  </si>
  <si>
    <t>Armatury z plastických hmot kohouty (PPR) kulové DN 20</t>
  </si>
  <si>
    <t>-772674040</t>
  </si>
  <si>
    <t>722240123</t>
  </si>
  <si>
    <t>Armatury z plastických hmot kohouty (PPR) kulové DN 25</t>
  </si>
  <si>
    <t>-1308634704</t>
  </si>
  <si>
    <t>722240124</t>
  </si>
  <si>
    <t>Armatury z plastických hmot kohouty (PPR) kulové DN 32</t>
  </si>
  <si>
    <t>986482451</t>
  </si>
  <si>
    <t>722240126</t>
  </si>
  <si>
    <t>Armatury z plastických hmot kohouty (PPR) kulové DN 50</t>
  </si>
  <si>
    <t>-156249926</t>
  </si>
  <si>
    <t>722260814</t>
  </si>
  <si>
    <t>Demontáž vodoměrů závitových G 5/4</t>
  </si>
  <si>
    <t>1284923110</t>
  </si>
  <si>
    <t>722262212</t>
  </si>
  <si>
    <t>Vodoměry pro vodu do 40°C závitové horizontální jednovtokové suchoběžné G 1/2 x 110 mm Qn 1,5</t>
  </si>
  <si>
    <t>-83896959</t>
  </si>
  <si>
    <t>722290226</t>
  </si>
  <si>
    <t>Zkoušky, proplach a desinfekce vodovodního potrubí zkoušky těsnosti vodovodního potrubí do DN 50</t>
  </si>
  <si>
    <t>-1385709533</t>
  </si>
  <si>
    <t>722290234</t>
  </si>
  <si>
    <t>Zkoušky, proplach a desinfekce vodovodního potrubí proplach a desinfekce vodovodního potrubí do DN 80</t>
  </si>
  <si>
    <t>353156207</t>
  </si>
  <si>
    <t>998722101</t>
  </si>
  <si>
    <t>Přesun hmot pro vnitřní vodovod stanovený z hmotnosti přesunovaného materiálu vodorovná dopravní vzdálenost do 50 m v objektech výšky do 6 m</t>
  </si>
  <si>
    <t>-1135199309</t>
  </si>
  <si>
    <t>998722102</t>
  </si>
  <si>
    <t>Přesun hmot pro vnitřní vodovod stanovený z hmotnosti přesunovaného materiálu vodorovná dopravní vzdálenost do 50 m v objektech výšky přes 6 do 12 m</t>
  </si>
  <si>
    <t>-2072783139</t>
  </si>
  <si>
    <t>725</t>
  </si>
  <si>
    <t>Zdravotechnika - zařizovací předměty</t>
  </si>
  <si>
    <t>725110814</t>
  </si>
  <si>
    <t>Demontáž klozetů odsávacích nebo kombinačních</t>
  </si>
  <si>
    <t>313432484</t>
  </si>
  <si>
    <t>725112182</t>
  </si>
  <si>
    <t>Zařízení záchodů kombi klozety s úspornou armaturou odpad svislý</t>
  </si>
  <si>
    <t>792475263</t>
  </si>
  <si>
    <t>725119122</t>
  </si>
  <si>
    <t>Zařízení záchodů montáž klozetových mís kombi</t>
  </si>
  <si>
    <t>997694839</t>
  </si>
  <si>
    <t>725210821</t>
  </si>
  <si>
    <t>Demontáž umyvadel bez výtokových armatur umyvadel</t>
  </si>
  <si>
    <t>1700068134</t>
  </si>
  <si>
    <t>725211616</t>
  </si>
  <si>
    <t>Umyvadla keramická bílá bez výtokových armatur připevněná na stěnu šrouby s krytem na sifon (polosloupem) 550 mm</t>
  </si>
  <si>
    <t>-1000622652</t>
  </si>
  <si>
    <t>725291702</t>
  </si>
  <si>
    <t>Doplňky zařízení koupelen a záchodů smaltované madla rovná, délky 400 mm</t>
  </si>
  <si>
    <t>603094071</t>
  </si>
  <si>
    <t>725530826</t>
  </si>
  <si>
    <t>Demontáž elektrických zásobníkových ohřívačů vody akumulačních do 800 l</t>
  </si>
  <si>
    <t>777245510</t>
  </si>
  <si>
    <t>725532124</t>
  </si>
  <si>
    <t>Elektrické ohřívače zásobníkové beztlakové přepadové akumulační s pojistným ventilem závěsné svislé objem nádrže (příkon) 160 l (2,0 kW)</t>
  </si>
  <si>
    <t>-1977058909</t>
  </si>
  <si>
    <t>725532126</t>
  </si>
  <si>
    <t>Elektrické ohřívače zásobníkové beztlakové přepadové akumulační s pojistným ventilem závěsné svislé objem nádrže (příkon) 200 l (2,2 kW)</t>
  </si>
  <si>
    <t>-1879982724</t>
  </si>
  <si>
    <t>725619101</t>
  </si>
  <si>
    <t>Plynové sporáky a vařidlové desky bez regulátoru tlaku montáž sporáků na zemní plyn</t>
  </si>
  <si>
    <t>-1678323082</t>
  </si>
  <si>
    <t>725813111</t>
  </si>
  <si>
    <t>Ventily rohové bez připojovací trubičky nebo flexi hadičky G 1/2</t>
  </si>
  <si>
    <t>1542425840</t>
  </si>
  <si>
    <t>725820801</t>
  </si>
  <si>
    <t>Demontáž baterií nástěnných do G 3/4</t>
  </si>
  <si>
    <t>-1872593042</t>
  </si>
  <si>
    <t>725820802</t>
  </si>
  <si>
    <t>Demontáž baterií stojánkových do 1 otvoru</t>
  </si>
  <si>
    <t>-1599610915</t>
  </si>
  <si>
    <t>725821325</t>
  </si>
  <si>
    <t>Baterie dřezové stojánkové pákové s otáčivým ústím a délkou ramínka 220 mm</t>
  </si>
  <si>
    <t>-808571359</t>
  </si>
  <si>
    <t>725822613</t>
  </si>
  <si>
    <t>Baterie umyvadlové stojánkové pákové s výpustí</t>
  </si>
  <si>
    <t>1327177744</t>
  </si>
  <si>
    <t>725831313</t>
  </si>
  <si>
    <t>Baterie vanové nástěnné pákové s příslušenstvím a pohyblivým držákem</t>
  </si>
  <si>
    <t>-1656098373</t>
  </si>
  <si>
    <t>725841312</t>
  </si>
  <si>
    <t>Baterie sprchová nástěnná páková vč.sprchového příslušenství (držák+hadice+sprchová hlavice)</t>
  </si>
  <si>
    <t>-862151233</t>
  </si>
  <si>
    <t>725861102</t>
  </si>
  <si>
    <t>Zápachové uzávěrky zařizovacích předmětů pro umyvadla DN 40</t>
  </si>
  <si>
    <t>-768621479</t>
  </si>
  <si>
    <t>725862103</t>
  </si>
  <si>
    <t>Zápachové uzávěrky zařizovacích předmětů pro dřezy DN 40/50</t>
  </si>
  <si>
    <t>666314258</t>
  </si>
  <si>
    <t>725862113</t>
  </si>
  <si>
    <t>Zápachové uzávěrky zařizovacích předmětů pro dřezy s přípojkou pro pračku nebo myčku DN 40/50</t>
  </si>
  <si>
    <t>-551376578</t>
  </si>
  <si>
    <t>725864311</t>
  </si>
  <si>
    <t>Zápachové uzávěrky zařizovacích předmětů pro koupací vany s kulovým kloubem na odtoku DN 40/50</t>
  </si>
  <si>
    <t>-1018025198</t>
  </si>
  <si>
    <t>725865312</t>
  </si>
  <si>
    <t>Zápachové uzávěrky zařizovacích předmětů pro vany sprchových koutů s kulovým kloubem na odtoku DN 40/50 a odpadním ventilem</t>
  </si>
  <si>
    <t>1791414854</t>
  </si>
  <si>
    <t>725220842</t>
  </si>
  <si>
    <t>Demontáž van ocelových volně stojících</t>
  </si>
  <si>
    <t>1551980152</t>
  </si>
  <si>
    <t>725240812</t>
  </si>
  <si>
    <t>Demontáž sprchových kabin a vaniček bez výtokových armatur vaniček</t>
  </si>
  <si>
    <t>848885756</t>
  </si>
  <si>
    <t>725310823</t>
  </si>
  <si>
    <t>Demontáž dřezů jednodílných bez výtokových armatur vestavěných v kuchyňských sestavách</t>
  </si>
  <si>
    <t>1691725497</t>
  </si>
  <si>
    <t>725860811</t>
  </si>
  <si>
    <t>Demontáž zápachových uzávěrek pro zařizovací předměty jednoduchých</t>
  </si>
  <si>
    <t>2100631141</t>
  </si>
  <si>
    <t>998725101</t>
  </si>
  <si>
    <t>Přesun hmot pro zařizovací předměty stanovený z hmotnosti přesunovaného materiálu vodorovná dopravní vzdálenost do 50 m v objektech výšky do 6 m</t>
  </si>
  <si>
    <t>1616692326</t>
  </si>
  <si>
    <t>998725102</t>
  </si>
  <si>
    <t>Přesun hmot pro zařizovací předměty stanovený z hmotnosti přesunovaného materiálu vodorovná dopravní vzdálenost do 50 m v objektech výšky přes 6 do 12 m</t>
  </si>
  <si>
    <t>-1081017115</t>
  </si>
  <si>
    <t>727</t>
  </si>
  <si>
    <t>Zdravotechnika - požární ochrana</t>
  </si>
  <si>
    <t>727111203</t>
  </si>
  <si>
    <t>Protipožární trubní ucpávky předizolované kovové potrubí prostup stropem tloušťky 150 mm požární odolnost EI 60-120 D 28</t>
  </si>
  <si>
    <t>-403829600</t>
  </si>
  <si>
    <t>732</t>
  </si>
  <si>
    <t>Ústřední vytápění - strojovny</t>
  </si>
  <si>
    <t>732331612</t>
  </si>
  <si>
    <t>Nádoby expanzní tlakové s membránou bez pojistného ventilu se závitovým připojením PN 0,6 o objemu 12 l</t>
  </si>
  <si>
    <t>-755885112</t>
  </si>
  <si>
    <t>732331621</t>
  </si>
  <si>
    <t>Nádoby expanzní tlakové s membránou bez pojistného ventilu se závitovým připojením PN 0,6 o objemu 200 l</t>
  </si>
  <si>
    <t>489956949</t>
  </si>
  <si>
    <t>732421212</t>
  </si>
  <si>
    <t>Čerpadla teplovodní závitová mokroběžná cirkulační pro TUV (elektronicky řízená) PN 10, do 80°C DN přípojky/dopravní výška H (m) - čerpací výkon Q (m3/h) DN 25 / do 4,0 m / 2,2 m3/h</t>
  </si>
  <si>
    <t>-2027236927</t>
  </si>
  <si>
    <t>998732101</t>
  </si>
  <si>
    <t>Přesun hmot pro strojovny stanovený z hmotnosti přesunovaného materiálu vodorovná dopravní vzdálenost do 50 m v objektech výšky do 6 m</t>
  </si>
  <si>
    <t>-378880805</t>
  </si>
  <si>
    <t>998732102</t>
  </si>
  <si>
    <t>Přesun hmot pro strojovny stanovený z hmotnosti přesunovaného materiálu vodorovná dopravní vzdálenost do 50 m v objektech výšky přes 6 do 12 m</t>
  </si>
  <si>
    <t>-1397710367</t>
  </si>
  <si>
    <t>733</t>
  </si>
  <si>
    <t>Ústřední vytápění - rozvodné potrubí</t>
  </si>
  <si>
    <t>733223204</t>
  </si>
  <si>
    <t>Potrubí z trubek měděných tvrdých spojovaných tvrdým pájením Ø 22/1</t>
  </si>
  <si>
    <t>-589158304</t>
  </si>
  <si>
    <t>733291101</t>
  </si>
  <si>
    <t>Zkoušky těsnosti potrubí z trubek měděných Ø do 35/1,5</t>
  </si>
  <si>
    <t>334307471</t>
  </si>
  <si>
    <t>998733101</t>
  </si>
  <si>
    <t>Přesun hmot pro rozvody potrubí stanovený z hmotnosti přesunovaného materiálu vodorovná dopravní vzdálenost do 50 m v objektech výšky do 6 m</t>
  </si>
  <si>
    <t>-1972505309</t>
  </si>
  <si>
    <t>998733102</t>
  </si>
  <si>
    <t>Přesun hmot pro rozvody potrubí stanovený z hmotnosti přesunovaného materiálu vodorovná dopravní vzdálenost do 50 m v objektech výšky přes 6 do 12 m</t>
  </si>
  <si>
    <t>1832962217</t>
  </si>
  <si>
    <t>734</t>
  </si>
  <si>
    <t>Ústřední vytápění - armatury</t>
  </si>
  <si>
    <t>734211115</t>
  </si>
  <si>
    <t>Ventily odvzdušňovací závitové otopných těles PN 6 do 120°C G 1/2</t>
  </si>
  <si>
    <t>349739370</t>
  </si>
  <si>
    <t>734211120</t>
  </si>
  <si>
    <t>Ventily odvzdušňovací závitové automatické PN 14 do 120°C G 1/2</t>
  </si>
  <si>
    <t>-301281900</t>
  </si>
  <si>
    <t>734220101</t>
  </si>
  <si>
    <t>Ventily regulační závitové vyvažovací přímé PN 20 do 100°C G 3/4</t>
  </si>
  <si>
    <t>-1334829923</t>
  </si>
  <si>
    <t>734221412</t>
  </si>
  <si>
    <t>Ventily regulační závitové s nastavitelnou regulací PN 10 do 120°C přímé G 3/8</t>
  </si>
  <si>
    <t>-74339592</t>
  </si>
  <si>
    <t>734221531</t>
  </si>
  <si>
    <t>Ventily regulační závitové termostatické, bez hlavice ovládání PN 16 do 110°C rohové jednoregulační G 3/8</t>
  </si>
  <si>
    <t>1747485398</t>
  </si>
  <si>
    <t>734221680</t>
  </si>
  <si>
    <t>Ventily regulační závitové hlavice termostatické, pro ovládání ventilů PN 10 do 110°C kapalinové s odděleným čidlem</t>
  </si>
  <si>
    <t>830189843</t>
  </si>
  <si>
    <t>734261332</t>
  </si>
  <si>
    <t>Šroubení topenářské PN 16 do 120°C rohové G 3/8</t>
  </si>
  <si>
    <t>-773312997</t>
  </si>
  <si>
    <t>734291123</t>
  </si>
  <si>
    <t>Ostatní armatury kohouty plnicí a vypouštěcí PN 10 do 90°C G 1/2</t>
  </si>
  <si>
    <t>-1446793478</t>
  </si>
  <si>
    <t>734411104</t>
  </si>
  <si>
    <t>Teploměry technické s pevným stonkem a jímkou zadní připojení (axiální) průměr 63 mm délka stonku 150 mm</t>
  </si>
  <si>
    <t>2079610552</t>
  </si>
  <si>
    <t>998734101</t>
  </si>
  <si>
    <t>Přesun hmot pro armatury stanovený z hmotnosti přesunovaného materiálu vodorovná dopravní vzdálenost do 50 m v objektech výšky do 6 m</t>
  </si>
  <si>
    <t>146917243</t>
  </si>
  <si>
    <t>998734102</t>
  </si>
  <si>
    <t>Přesun hmot pro armatury stanovený z hmotnosti přesunovaného materiálu vodorovná dopravní vzdálenost do 50 m v objektech výšky přes 6 do 12 m</t>
  </si>
  <si>
    <t>7519105</t>
  </si>
  <si>
    <t>735</t>
  </si>
  <si>
    <t>Ústřední vytápění - otopná tělesa</t>
  </si>
  <si>
    <t>735151558</t>
  </si>
  <si>
    <t>Otopná tělesa panelová dvoudesková PN 1,0 MPa, T do 110°C se dvěma přídavnými přestupními plochami výšky tělesa 500 mm stavební délky / výkonu 1100 mm / 1597 W</t>
  </si>
  <si>
    <t>-1908768490</t>
  </si>
  <si>
    <t>735151811</t>
  </si>
  <si>
    <t>Demontáž otopných těles panelových jednořadých stavební délky do 1500 mm</t>
  </si>
  <si>
    <t>-705181112</t>
  </si>
  <si>
    <t>998735101</t>
  </si>
  <si>
    <t>Přesun hmot pro otopná tělesa stanovený z hmotnosti přesunovaného materiálu vodorovná dopravní vzdálenost do 50 m v objektech výšky do 6 m</t>
  </si>
  <si>
    <t>-1480382306</t>
  </si>
  <si>
    <t>998735102</t>
  </si>
  <si>
    <t>Přesun hmot pro otopná tělesa stanovený z hmotnosti přesunovaného materiálu vodorovná dopravní vzdálenost do 50 m v objektech výšky přes 6 do 12 m</t>
  </si>
  <si>
    <t>842055858</t>
  </si>
  <si>
    <t>741</t>
  </si>
  <si>
    <t>Elektroinstalace - silnoproud</t>
  </si>
  <si>
    <t>741110061</t>
  </si>
  <si>
    <t>Montáž trubek elektroinstalačních s nasunutím nebo našroubováním do krabic plastových ohebných, uložených pod omítku, vnější Ø přes 11 do 23 mm</t>
  </si>
  <si>
    <t>-446440258</t>
  </si>
  <si>
    <t>741110511</t>
  </si>
  <si>
    <t>Montáž lišt a kanálků elektroinstalačních se spojkami, ohyby a rohy a s nasunutím do krabic vkládacích s víčkem, šířky do 60 mm</t>
  </si>
  <si>
    <t>1779491849</t>
  </si>
  <si>
    <t>741112001</t>
  </si>
  <si>
    <t>Montáž krabic elektroinstalačních bez napojení na trubky a lišty, demontáže a montáže víčka a přístroje protahovacích nebo odbočných zapuštěných plastových kruhových</t>
  </si>
  <si>
    <t>-390027603</t>
  </si>
  <si>
    <t>741112061</t>
  </si>
  <si>
    <t>Montáž krabic elektroinstalačních bez napojení na trubky a lišty, demontáže a montáže víčka a přístroje přístrojových zapuštěných plastových kruhových</t>
  </si>
  <si>
    <t>207913825</t>
  </si>
  <si>
    <t>741112101</t>
  </si>
  <si>
    <t>Montáž krabic elektroinstalačních bez napojení na trubky a lišty, demontáže a montáže víčka a přístroje rozvodek se zapojením vodičů na svorkovnici zapuštěných plastových kruhových</t>
  </si>
  <si>
    <t>CS ÚRS 2019 01</t>
  </si>
  <si>
    <t>1725132430</t>
  </si>
  <si>
    <t>741120201</t>
  </si>
  <si>
    <t>Montáž vodičů izolovaných měděných bez ukončení uložených volně plných a laněných s PVC pláštěm, bezhalogenových, ohniodolných (CY, CHAH-R(V)) průřezu žíly 1,5 až 16 mm2</t>
  </si>
  <si>
    <t>-1391121527</t>
  </si>
  <si>
    <t>741122011</t>
  </si>
  <si>
    <t>Montáž kabelů měděných bez ukončení uložených pod omítku plných kulatých (CYKY), počtu a průřezu žil 2x1,5 až 2,5 mm2</t>
  </si>
  <si>
    <t>716408750</t>
  </si>
  <si>
    <t>741122015</t>
  </si>
  <si>
    <t>Montáž kabelů měděných bez ukončení uložených pod omítku plných kulatých (CYKY), počtu a průřezu žil 3x1,5 mm2</t>
  </si>
  <si>
    <t>-734858437</t>
  </si>
  <si>
    <t>741122016</t>
  </si>
  <si>
    <t>Montáž kabelů měděných bez ukončení uložených pod omítku plných kulatých (CYKY), počtu a průřezu žil 3x2,5 až 6 mm2</t>
  </si>
  <si>
    <t>-1709262116</t>
  </si>
  <si>
    <t>741122024</t>
  </si>
  <si>
    <t>Montáž kabelů měděných bez ukončení uložených pod omítku plných kulatých (CYKY), počtu a průřezu žil 4x10 mm2</t>
  </si>
  <si>
    <t>951795656</t>
  </si>
  <si>
    <t>741122031</t>
  </si>
  <si>
    <t>Montáž kabelů měděných bez ukončení uložených pod omítku plných kulatých (CYKY), počtu a průřezu žil 5x1,5 až 2,5 mm2</t>
  </si>
  <si>
    <t>1601860198</t>
  </si>
  <si>
    <t>741122032</t>
  </si>
  <si>
    <t>Montáž kabelů měděných bez ukončení uložených pod omítku plných kulatých (CYKY), počtu a průřezu žil 5x4 až 6 mm2</t>
  </si>
  <si>
    <t>574051074</t>
  </si>
  <si>
    <t>741122137</t>
  </si>
  <si>
    <t>Montáž kabelů měděných bez ukončení uložených v trubkách zatažených plných kulatých nebo bezhalogenových (CYKY) počtu a průřezu žil 3x50+35 až 95+50 mm2</t>
  </si>
  <si>
    <t>1394795710</t>
  </si>
  <si>
    <t>741130021</t>
  </si>
  <si>
    <t>Ukončení vodičů izolovaných s označením a zapojením na svorkovnici s otevřením a uzavřením krytu, průřezu žíly do 2,5 mm2</t>
  </si>
  <si>
    <t>1079834953</t>
  </si>
  <si>
    <t>741210001</t>
  </si>
  <si>
    <t>Montáž rozvodnic oceloplechových nebo plastových bez zapojení vodičů běžných, hmotnosti do 20 kg</t>
  </si>
  <si>
    <t>-2005006770</t>
  </si>
  <si>
    <t>741310001</t>
  </si>
  <si>
    <t>Montáž spínačů jedno nebo dvoupólových nástěnných se zapojením vodičů, pro prostředí normální vypínačů, řazení 1-jednopólových</t>
  </si>
  <si>
    <t>1663325034</t>
  </si>
  <si>
    <t>741310021</t>
  </si>
  <si>
    <t>Montáž spínačů jedno nebo dvoupólových nástěnných se zapojením vodičů, pro prostředí normální přepínačů, řazení 5-sériových</t>
  </si>
  <si>
    <t>1642036279</t>
  </si>
  <si>
    <t>741310022</t>
  </si>
  <si>
    <t>Montáž spínačů jedno nebo dvoupólových nástěnných se zapojením vodičů, pro prostředí normální přepínačů, řazení 6-střídavých</t>
  </si>
  <si>
    <t>207672059</t>
  </si>
  <si>
    <t>741310401</t>
  </si>
  <si>
    <t>Montáž spínačů tří nebo čtyřpólových nástěnných se zapojením vodičů, pro prostředí normální do 16 A</t>
  </si>
  <si>
    <t>1316990492</t>
  </si>
  <si>
    <t>741310501</t>
  </si>
  <si>
    <t>Montáž spínačů tří nebo čtyřpólových v krytu se zapojením vodičů vačkových 25 A, počet svorek 1 až 2</t>
  </si>
  <si>
    <t>-1471037414</t>
  </si>
  <si>
    <t>741313001</t>
  </si>
  <si>
    <t>Montáž zásuvek domovních se zapojením vodičů bezšroubové připojení polozapuštěných nebo zapuštěných 10/16 A, provedení 2P + PE</t>
  </si>
  <si>
    <t>-2067378706</t>
  </si>
  <si>
    <t>741313003</t>
  </si>
  <si>
    <t>Montáž zásuvek domovních se zapojením vodičů bezšroubové připojení polozapuštěných nebo zapuštěných 10/16 A, provedení 2x (2P + PE) dvojnásobná</t>
  </si>
  <si>
    <t>544935456</t>
  </si>
  <si>
    <t>741320105</t>
  </si>
  <si>
    <t>Montáž jističů se zapojením vodičů jednopólových nn do 25 A ve skříni</t>
  </si>
  <si>
    <t>2021827717</t>
  </si>
  <si>
    <t>741320165</t>
  </si>
  <si>
    <t>Montáž jističů se zapojením vodičů třípólových nn do 25 A ve skříni</t>
  </si>
  <si>
    <t>1654024214</t>
  </si>
  <si>
    <t>741321003</t>
  </si>
  <si>
    <t>Montáž proudových chráničů se zapojením vodičů dvoupólových nn do 25 A ve skříni</t>
  </si>
  <si>
    <t>-776157709</t>
  </si>
  <si>
    <t>741321033</t>
  </si>
  <si>
    <t>Montáž proudových chráničů se zapojením vodičů čtyřpólových nn do 25 A ve skříni</t>
  </si>
  <si>
    <t>-1366685066</t>
  </si>
  <si>
    <t>741322142</t>
  </si>
  <si>
    <t>Montáž přepěťových ochran nn se zapojením vodičů svodiče přepětí – typ 3 na DIN lištu třípólových</t>
  </si>
  <si>
    <t>-2132350664</t>
  </si>
  <si>
    <t>741372012</t>
  </si>
  <si>
    <t>Montáž svítidel LED se zapojením vodičů bytových nebo společenských místností přisazených nástěnných reflektorových bez pohybového čidla</t>
  </si>
  <si>
    <t>-1932968176</t>
  </si>
  <si>
    <t>741372061</t>
  </si>
  <si>
    <t>Montáž svítidel LED se zapojením vodičů bytových nebo společenských místností přisazených stropních panelových, obsahu do 0,09 m2</t>
  </si>
  <si>
    <t>1729414423</t>
  </si>
  <si>
    <t>741372101</t>
  </si>
  <si>
    <t>Montáž svítidel LED se zapojením vodičů bytových nebo společenských místností vestavných podhledových bodových</t>
  </si>
  <si>
    <t>-109551685</t>
  </si>
  <si>
    <t>741410003</t>
  </si>
  <si>
    <t>Montáž uzemňovacího vedení s upevněním, propojením a připojením pomocí svorek na povrchu drátu nebo lana Ø do 10 mm</t>
  </si>
  <si>
    <t>272001542</t>
  </si>
  <si>
    <t>741420011</t>
  </si>
  <si>
    <t>Montáž hromosvodného vedení svodových drátů nebo lan bez podpěr, Ø do 10 mm</t>
  </si>
  <si>
    <t>-1058022609</t>
  </si>
  <si>
    <t>741420021</t>
  </si>
  <si>
    <t>Montáž hromosvodného vedení svorek se 2 šrouby</t>
  </si>
  <si>
    <t>-750074174</t>
  </si>
  <si>
    <t>741810001</t>
  </si>
  <si>
    <t>Zkoušky a prohlídky elektrických rozvodů a zařízení celková prohlídka a vyhotovení revizní zprávy pro objem montážních prací do 100 tis. Kč</t>
  </si>
  <si>
    <t>1922034181</t>
  </si>
  <si>
    <t>741810002</t>
  </si>
  <si>
    <t>Zkoušky a prohlídky elektrických rozvodů a zařízení celková prohlídka a vyhotovení revizní zprávy pro objem montážních prací přes 100 do 500 tis. Kč</t>
  </si>
  <si>
    <t>1886585380</t>
  </si>
  <si>
    <t>998741101</t>
  </si>
  <si>
    <t>Přesun hmot pro silnoproud stanovený z hmotnosti přesunovaného materiálu vodorovná dopravní vzdálenost do 50 m v objektech výšky do 6 m</t>
  </si>
  <si>
    <t>-925045107</t>
  </si>
  <si>
    <t>998741102</t>
  </si>
  <si>
    <t>Přesun hmot pro silnoproud stanovený z hmotnosti přesunovaného materiálu vodorovná dopravní vzdálenost do 50 m v objektech výšky přes 6 do 12 m</t>
  </si>
  <si>
    <t>863990137</t>
  </si>
  <si>
    <t>742</t>
  </si>
  <si>
    <t>Elektroinstalace - slaboproud</t>
  </si>
  <si>
    <t>742121001</t>
  </si>
  <si>
    <t>Montáž kabelů sdělovacích pro vnitřní rozvody počtu žil do 15</t>
  </si>
  <si>
    <t>-1893384668</t>
  </si>
  <si>
    <t>742220232</t>
  </si>
  <si>
    <t>Montáž příslušenství pro PZTS detektor na stěnu nebo na strop</t>
  </si>
  <si>
    <t>1180846456</t>
  </si>
  <si>
    <t>742310006</t>
  </si>
  <si>
    <t>Montáž domovního telefonu nástěnného audio/video telefonu</t>
  </si>
  <si>
    <t>-1064042538</t>
  </si>
  <si>
    <t>742320051</t>
  </si>
  <si>
    <t>Montáž elektricky ovládaných zámků komunikačního tabla dveřního</t>
  </si>
  <si>
    <t>971670951</t>
  </si>
  <si>
    <t>998742101</t>
  </si>
  <si>
    <t>Přesun hmot pro slaboproud stanovený z hmotnosti přesunovaného materiálu vodorovná dopravní vzdálenost do 50 m v objektech výšky do 6 m</t>
  </si>
  <si>
    <t>-1199480196</t>
  </si>
  <si>
    <t>998742102</t>
  </si>
  <si>
    <t>Přesun hmot pro slaboproud stanovený z hmotnosti přesunovaného materiálu vodorovná dopravní vzdálenost do 50 m v objektech výšky přes 6 do 12 m</t>
  </si>
  <si>
    <t>-1918768679</t>
  </si>
  <si>
    <t>751</t>
  </si>
  <si>
    <t>Vzduchotechnika</t>
  </si>
  <si>
    <t>751111011</t>
  </si>
  <si>
    <t>Montáž ventilátoru axiálního nízkotlakého nástěnného základního, průměru do 100 mm</t>
  </si>
  <si>
    <t>1826479461</t>
  </si>
  <si>
    <t>751377011</t>
  </si>
  <si>
    <t>Montáž odsávacích stropů, zákrytů odsávacího zákrytu (digestoř) bytového vestavěného</t>
  </si>
  <si>
    <t>-1513074498</t>
  </si>
  <si>
    <t>751398031</t>
  </si>
  <si>
    <t>Montáž ostatních zařízení ventilační mřížky do dveří nebo desek, průřezu do 0,040 m2</t>
  </si>
  <si>
    <t>-669351899</t>
  </si>
  <si>
    <t>751537011</t>
  </si>
  <si>
    <t>Montáž kruhového potrubí ohebného neizolovaného z Al laminátové hadice, průměru do 100 mm</t>
  </si>
  <si>
    <t>1437693828</t>
  </si>
  <si>
    <t>998751101</t>
  </si>
  <si>
    <t>Přesun hmot pro vzduchotechniku stanovený z hmotnosti přesunovaného materiálu vodorovná dopravní vzdálenost do 100 m v objektech výšky do 12 m</t>
  </si>
  <si>
    <t>1746937179</t>
  </si>
  <si>
    <t>762</t>
  </si>
  <si>
    <t>Konstrukce tesařské</t>
  </si>
  <si>
    <t>762331922</t>
  </si>
  <si>
    <t>Vázané konstrukce krovů vyřezání části střešní vazby průřezové plochy řeziva přes 120 do 224 cm2, délky vyřezané části krovového prvku přes 3 do 5 m</t>
  </si>
  <si>
    <t>-1218113559</t>
  </si>
  <si>
    <t>762332922</t>
  </si>
  <si>
    <t>Vázané konstrukce krovů doplnění části střešní vazby z hranolů, nebo hranolků (materiál v ceně), průřezové plochy přes 120 do 224 cm2</t>
  </si>
  <si>
    <t>1730165701</t>
  </si>
  <si>
    <t>762341013</t>
  </si>
  <si>
    <t>Bednění a laťování bednění střech rovných sklonu do 60° s vyřezáním otvorů z dřevoštěpkových desek OSB šroubovaných na krokve na sraz, tloušťky desky 15 mm</t>
  </si>
  <si>
    <t>-1840685952</t>
  </si>
  <si>
    <t>762341016</t>
  </si>
  <si>
    <t>Bednění a laťování bednění střech rovných sklonu do 60° s vyřezáním otvorů z dřevoštěpkových desek OSB šroubovaných na krokve na sraz, tloušťky desky 22 mm</t>
  </si>
  <si>
    <t>2054250125</t>
  </si>
  <si>
    <t>762341932</t>
  </si>
  <si>
    <t>Bednění a laťování střech vyřezání jednotlivých otvorů bez rozebrání krytiny v bednění z prken tl. do 32 mm, otvoru plochy jednotlivě přes 1 do 4 m2</t>
  </si>
  <si>
    <t>1544121804</t>
  </si>
  <si>
    <t>762341933</t>
  </si>
  <si>
    <t>Bednění a laťování střech vyřezání jednotlivých otvorů bez rozebrání krytiny v bednění z prken tl. do 32 mm, otvoru plochy jednotlivě přes 4 m2</t>
  </si>
  <si>
    <t>-1491631765</t>
  </si>
  <si>
    <t>762342214</t>
  </si>
  <si>
    <t>Bednění a laťování montáž laťování střech jednoduchých sklonu do 60° při osové vzdálenosti latí přes 150 do 360 mm</t>
  </si>
  <si>
    <t>-515842655</t>
  </si>
  <si>
    <t>762342441</t>
  </si>
  <si>
    <t>Bednění a laťování montáž lišt trojúhelníkových nebo kontralatí</t>
  </si>
  <si>
    <t>-194278232</t>
  </si>
  <si>
    <t>762354811</t>
  </si>
  <si>
    <t>Demontáž nadstřešních konstrukcí krovů střešních vikýřů trojúhelníkových</t>
  </si>
  <si>
    <t>-2101740036</t>
  </si>
  <si>
    <t>762395000</t>
  </si>
  <si>
    <t>Spojovací prostředky krovů, bednění a laťování, nadstřešních konstrukcí svory, prkna, hřebíky, pásová ocel, vruty</t>
  </si>
  <si>
    <t>450222570</t>
  </si>
  <si>
    <t>998762101</t>
  </si>
  <si>
    <t>Přesun hmot pro konstrukce tesařské stanovený z hmotnosti přesunovaného materiálu vodorovná dopravní vzdálenost do 50 m v objektech výšky do 6 m</t>
  </si>
  <si>
    <t>-197482364</t>
  </si>
  <si>
    <t>998762102</t>
  </si>
  <si>
    <t>Přesun hmot pro konstrukce tesařské stanovený z hmotnosti přesunovaného materiálu vodorovná dopravní vzdálenost do 50 m v objektech výšky přes 6 do 12 m</t>
  </si>
  <si>
    <t>307661530</t>
  </si>
  <si>
    <t>763</t>
  </si>
  <si>
    <t>Konstrukce suché výstavby</t>
  </si>
  <si>
    <t>763111311</t>
  </si>
  <si>
    <t>Příčka ze sádrokartonových desek s nosnou konstrukcí z jednoduchých ocelových profilů UW, CW jednoduše opláštěná deskou standardní A tl. 12,5 mm, příčka tl. 75 mm, profil 50, s izolací, EI 30, Rw do 45 dB</t>
  </si>
  <si>
    <t>-101269455</t>
  </si>
  <si>
    <t>763111314</t>
  </si>
  <si>
    <t>Příčka ze sádrokartonových desek s nosnou konstrukcí z jednoduchých ocelových profilů UW, CW jednoduše opláštěná deskou standardní A tl. 12,5 mm, příčka tl. 100 mm, profil 75, s izolací, EI 30, Rw do 45 dB</t>
  </si>
  <si>
    <t>995969499</t>
  </si>
  <si>
    <t>763111316</t>
  </si>
  <si>
    <t>Příčka ze sádrokartonových desek s nosnou konstrukcí z jednoduchých ocelových profilů UW, CW jednoduše opláštěná deskou standardní A tl. 12,5 mm, příčka tl. 125 mm, profil 100, s izolací, EI 30, Rw do 48 dB</t>
  </si>
  <si>
    <t>-1431002122</t>
  </si>
  <si>
    <t>763111717</t>
  </si>
  <si>
    <t>Příčka ze sádrokartonových desek ostatní konstrukce a práce na příčkách ze sádrokartonových desek základní penetrační nátěr (oboustranný)</t>
  </si>
  <si>
    <t>1418127731</t>
  </si>
  <si>
    <t>763111721</t>
  </si>
  <si>
    <t>Příčka ze sádrokartonových desek ostatní konstrukce a práce na příčkách ze sádrokartonových desek ochrana rohů úhelníky plastové</t>
  </si>
  <si>
    <t>-5513325</t>
  </si>
  <si>
    <t>763131451</t>
  </si>
  <si>
    <t>Podhled ze sádrokartonových desek dvouvrstvá zavěšená spodní konstrukce z ocelových profilů CD, UD jednoduše opláštěná deskou impregnovanou H2, tl. 12,5 mm, bez izolace</t>
  </si>
  <si>
    <t>1667295928</t>
  </si>
  <si>
    <t>763131714</t>
  </si>
  <si>
    <t>Podhled ze sádrokartonových desek ostatní práce a konstrukce na podhledech ze sádrokartonových desek základní penetrační nátěr</t>
  </si>
  <si>
    <t>1137283401</t>
  </si>
  <si>
    <t>763135102</t>
  </si>
  <si>
    <t>Montáž sádrokartonového podhledu kazetového demontovatelného, velikosti kazet 600x600 mm včetně zavěšené nosné konstrukce polozapuštěné</t>
  </si>
  <si>
    <t>1827785882</t>
  </si>
  <si>
    <t>763183111</t>
  </si>
  <si>
    <t>Výplně otvorů konstrukcí ze sádrokartonových desek montáž stavebního pouzdra posuvných dveří do sádrokartonové příčky s jednou kapsou pro jedno dveřní křídlo, průchozí šířky do 800 mm</t>
  </si>
  <si>
    <t>-771250312</t>
  </si>
  <si>
    <t>763411811</t>
  </si>
  <si>
    <t>Demontáž sanitárních příček vhodných do mokrého nebo suchého prostředí z desek</t>
  </si>
  <si>
    <t>1274612263</t>
  </si>
  <si>
    <t>763411821</t>
  </si>
  <si>
    <t>Demontáž sanitárních příček vhodných do mokrého nebo suchého prostředí dveří</t>
  </si>
  <si>
    <t>1769996101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</si>
  <si>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</si>
  <si>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</si>
  <si>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79521123</t>
  </si>
  <si>
    <t>998763302</t>
  </si>
  <si>
    <t>Přesun hmot pro konstrukce montované z desek sádrokartonových, sádrovláknitých, cementovláknitých nebo cementových stanovený z hmotnosti přesunovaného materiálu vodorovná dopravní vzdálenost do 50 m v objektech výšky přes 6 do 12 m</t>
  </si>
  <si>
    <t>-934530591</t>
  </si>
  <si>
    <t>764</t>
  </si>
  <si>
    <t>Konstrukce klempířské</t>
  </si>
  <si>
    <t>764001821</t>
  </si>
  <si>
    <t>Demontáž klempířských konstrukcí krytiny ze svitků nebo tabulí do suti</t>
  </si>
  <si>
    <t>1192552871</t>
  </si>
  <si>
    <t>764001841</t>
  </si>
  <si>
    <t>Demontáž klempířských konstrukcí krytiny ze šablon do suti</t>
  </si>
  <si>
    <t>-809688601</t>
  </si>
  <si>
    <t>764001851</t>
  </si>
  <si>
    <t>Demontáž klempířských konstrukcí oplechování hřebene s větrací mřížkou nebo podkladním plechem do suti</t>
  </si>
  <si>
    <t>-1052324609</t>
  </si>
  <si>
    <t>764001871</t>
  </si>
  <si>
    <t>Demontáž klempířských konstrukcí oplechování nároží s větrací mřížkou nebo podkladním plechem do suti</t>
  </si>
  <si>
    <t>879497150</t>
  </si>
  <si>
    <t>764001891</t>
  </si>
  <si>
    <t>Demontáž klempířských konstrukcí oplechování úžlabí do suti</t>
  </si>
  <si>
    <t>915608742</t>
  </si>
  <si>
    <t>764002801</t>
  </si>
  <si>
    <t>Demontáž klempířských konstrukcí závětrné lišty do suti</t>
  </si>
  <si>
    <t>-578846772</t>
  </si>
  <si>
    <t>764002812</t>
  </si>
  <si>
    <t>Demontáž klempířských konstrukcí okapového plechu do suti, v krytině skládané</t>
  </si>
  <si>
    <t>-1178227742</t>
  </si>
  <si>
    <t>764002841</t>
  </si>
  <si>
    <t>Demontáž klempířských konstrukcí oplechování horních ploch zdí a nadezdívek do suti</t>
  </si>
  <si>
    <t>755855124</t>
  </si>
  <si>
    <t>764002871</t>
  </si>
  <si>
    <t>Demontáž klempířských konstrukcí lemování zdí do suti</t>
  </si>
  <si>
    <t>919592550</t>
  </si>
  <si>
    <t>764004801</t>
  </si>
  <si>
    <t>Demontáž klempířských konstrukcí žlabu podokapního do suti</t>
  </si>
  <si>
    <t>581468183</t>
  </si>
  <si>
    <t>764004821</t>
  </si>
  <si>
    <t>Demontáž klempířských konstrukcí žlabu nástřešního do suti</t>
  </si>
  <si>
    <t>292252013</t>
  </si>
  <si>
    <t>764004822</t>
  </si>
  <si>
    <t>Demontáž klempířských konstrukcí žlabu nástřešního k dalšímu použití</t>
  </si>
  <si>
    <t>175840786</t>
  </si>
  <si>
    <t>764004861</t>
  </si>
  <si>
    <t>Demontáž klempířských konstrukcí svodu do suti</t>
  </si>
  <si>
    <t>-693878636</t>
  </si>
  <si>
    <t>764011403</t>
  </si>
  <si>
    <t>Podkladní plech z pozinkovaného plechu tloušťky 0,55 mm rš 250 mm</t>
  </si>
  <si>
    <t>-786901452</t>
  </si>
  <si>
    <t>764111413</t>
  </si>
  <si>
    <t>Krytina ze svitků nebo tabulí z pozinkovaného plechu s úpravou u okapů, prostupů a výčnělků střechy rovné drážkováním ze svitků rš 670 mm, sklon střechy přes 30 do 60°</t>
  </si>
  <si>
    <t>1505314121</t>
  </si>
  <si>
    <t>764111643</t>
  </si>
  <si>
    <t>Krytina ze svitků nebo z taškových tabulí z pozinkovaného plechu s povrchovou úpravou s úpravou u okapů, prostupů a výčnělků střechy rovné drážkováním ze svitků do rš 670 mm, sklon střechy přes 30 do 60°</t>
  </si>
  <si>
    <t>-2007591809</t>
  </si>
  <si>
    <t>764211466</t>
  </si>
  <si>
    <t>Oplechování střešních prvků z pozinkovaného plechu úžlabí rš 500 mm</t>
  </si>
  <si>
    <t>1350721575</t>
  </si>
  <si>
    <t>764212433</t>
  </si>
  <si>
    <t>Oplechování střešních prvků z pozinkovaného plechu okapu okapovým plechem střechy rovné rš 250 mm</t>
  </si>
  <si>
    <t>-1793908013</t>
  </si>
  <si>
    <t>764212633</t>
  </si>
  <si>
    <t>Oplechování střešních prvků z pozinkovaného plechu s povrchovou úpravou štítu závětrnou lištou rš 250 mm</t>
  </si>
  <si>
    <t>-1975722177</t>
  </si>
  <si>
    <t>764212635</t>
  </si>
  <si>
    <t>Oplechování střešních prvků z pozinkovaného plechu s povrchovou úpravou štítu závětrnou lištou rš 400 mm</t>
  </si>
  <si>
    <t>214031708</t>
  </si>
  <si>
    <t>764212664</t>
  </si>
  <si>
    <t>Oplechování střešních prvků z pozinkovaného plechu s povrchovou úpravou okapu okapovým plechem střechy rovné rš 330 mm</t>
  </si>
  <si>
    <t>86978607</t>
  </si>
  <si>
    <t>764214605</t>
  </si>
  <si>
    <t>Oplechování horních ploch zdí a nadezdívek (atik) z pozinkovaného plechu s povrchovou úpravou mechanicky kotvené rš 400 mm</t>
  </si>
  <si>
    <t>1209839802</t>
  </si>
  <si>
    <t>764214607</t>
  </si>
  <si>
    <t>Oplechování horních ploch zdí a nadezdívek (atik) z pozinkovaného plechu s povrchovou úpravou mechanicky kotvené rš 670 mm</t>
  </si>
  <si>
    <t>-446406388</t>
  </si>
  <si>
    <t>764216404</t>
  </si>
  <si>
    <t>Oplechování parapetů z pozinkovaného plechu rovných mechanicky kotvené, bez rohů rš 330 mm</t>
  </si>
  <si>
    <t>-298641262</t>
  </si>
  <si>
    <t>764216605</t>
  </si>
  <si>
    <t>Oplechování parapetů z pozinkovaného plechu s povrchovou úpravou rovných mechanicky kotvené, bez rohů rš 400 mm</t>
  </si>
  <si>
    <t>-521628260</t>
  </si>
  <si>
    <t>764218605</t>
  </si>
  <si>
    <t>Oplechování říms a ozdobných prvků z pozinkovaného plechu s povrchovou úpravou rovných, bez rohů mechanicky kotvené rš 400 mm</t>
  </si>
  <si>
    <t>-1987212709</t>
  </si>
  <si>
    <t>764222404</t>
  </si>
  <si>
    <t>Oplechování střešních prvků z hliníkového plechu štítu závětrnou lištou rš 330 mm</t>
  </si>
  <si>
    <t>-564568010</t>
  </si>
  <si>
    <t>764224403</t>
  </si>
  <si>
    <t>Oplechování horních ploch zdí a nadezdívek (atik) z hliníkového plechu mechanicky kotvené rš 250 mm</t>
  </si>
  <si>
    <t>-1702966287</t>
  </si>
  <si>
    <t>764226403</t>
  </si>
  <si>
    <t>Oplechování parapetů z hliníkového plechu rovných mechanicky kotvené, bez rohů rš 250 mm</t>
  </si>
  <si>
    <t>469625085</t>
  </si>
  <si>
    <t>764242337</t>
  </si>
  <si>
    <t>Oplechování střešních prvků z titanzinkového lesklého válcovaného plechu okapu okapovým plechem střechy rovné rš 670 mm</t>
  </si>
  <si>
    <t>-851772436</t>
  </si>
  <si>
    <t>764244304</t>
  </si>
  <si>
    <t>Oplechování horních ploch zdí a nadezdívek (atik) z titanzinkového lesklého válcovaného plechu mechanicky kotvené rš 330 mm</t>
  </si>
  <si>
    <t>706279176</t>
  </si>
  <si>
    <t>764246300</t>
  </si>
  <si>
    <t>Oplechování parapetů z titanzinkového lesklého válcovaného plechu rovných mechanicky kotvené, bez rohů rš 100 mm</t>
  </si>
  <si>
    <t>-1340382769</t>
  </si>
  <si>
    <t>764311605</t>
  </si>
  <si>
    <t>Lemování zdí z pozinkovaného plechu s povrchovou úpravou boční nebo horní rovné, střech s krytinou prejzovou nebo vlnitou rš 400 mm</t>
  </si>
  <si>
    <t>1727052937</t>
  </si>
  <si>
    <t>764316612</t>
  </si>
  <si>
    <t>Lemování sloupků zábradlí z pozinkovaného plechu s povrchovou úpravou obvodu přes 100 do 200 mm</t>
  </si>
  <si>
    <t>-1073758675</t>
  </si>
  <si>
    <t>764341313</t>
  </si>
  <si>
    <t>Lemování zdí z titanzinkového lesklého válcovaného plechu boční nebo horní rovných, střech s krytinou skládanou mimo prejzovou rš 250 mm</t>
  </si>
  <si>
    <t>-901858091</t>
  </si>
  <si>
    <t>764503104</t>
  </si>
  <si>
    <t>Montáž žlabu nadokapního (nástřešního) oblého tvaru žlabu</t>
  </si>
  <si>
    <t>149672079</t>
  </si>
  <si>
    <t>764541303</t>
  </si>
  <si>
    <t>Žlab podokapní z titanzinkového lesklého válcovaného plechu včetně háků a čel půlkruhový rš 250 mm</t>
  </si>
  <si>
    <t>1287573546</t>
  </si>
  <si>
    <t>764541305</t>
  </si>
  <si>
    <t>Žlab podokapní z titanzinkového lesklého válcovaného plechu včetně háků a čel půlkruhový rš 330 mm</t>
  </si>
  <si>
    <t>-1465565334</t>
  </si>
  <si>
    <t>764541346</t>
  </si>
  <si>
    <t>Žlab podokapní z titanzinkového lesklého válcovaného plechu včetně háků a čel kotlík oválný (trychtýřový), rš žlabu/průměr svodu 330/100 mm</t>
  </si>
  <si>
    <t>-557427103</t>
  </si>
  <si>
    <t>764543307</t>
  </si>
  <si>
    <t>Žlab nadokapní (nástřešní) z titanzinkového lesklého válcovaného plechu oblého tvaru, včetně háků, čel a hrdel rš 670 mm</t>
  </si>
  <si>
    <t>-444050434</t>
  </si>
  <si>
    <t>764548323</t>
  </si>
  <si>
    <t>Svod z titanzinkového lesklého válcovaného plechu včetně objímek, kolen a odskoků kruhový, průměru 100 mm</t>
  </si>
  <si>
    <t>-1751734061</t>
  </si>
  <si>
    <t>998764101</t>
  </si>
  <si>
    <t>Přesun hmot pro konstrukce klempířské stanovený z hmotnosti přesunovaného materiálu vodorovná dopravní vzdálenost do 50 m v objektech výšky do 6 m</t>
  </si>
  <si>
    <t>-432241588</t>
  </si>
  <si>
    <t>998764102</t>
  </si>
  <si>
    <t>Přesun hmot pro konstrukce klempířské stanovený z hmotnosti přesunovaného materiálu vodorovná dopravní vzdálenost do 50 m v objektech výšky přes 6 do 12 m</t>
  </si>
  <si>
    <t>-1021344299</t>
  </si>
  <si>
    <t>765</t>
  </si>
  <si>
    <t>Krytina skládaná</t>
  </si>
  <si>
    <t>765121801</t>
  </si>
  <si>
    <t>Demontáž krytiny betonové na sucho, sklonu do 30° do suti</t>
  </si>
  <si>
    <t>-2142256435</t>
  </si>
  <si>
    <t>765123012</t>
  </si>
  <si>
    <t>Krytina betonová drážková skládaná na sucho sklonu střechy do 30° z tašek s povrchovou úpravou</t>
  </si>
  <si>
    <t>1170988984</t>
  </si>
  <si>
    <t>765123212</t>
  </si>
  <si>
    <t>Krytina betonová drážková skládaná na sucho sklonu střechy do 30° nárožní hrana provětrávaná z hřebenáčů s povrchovou úpravou</t>
  </si>
  <si>
    <t>-1970607117</t>
  </si>
  <si>
    <t>765123512</t>
  </si>
  <si>
    <t>Krytina betonová drážková skládaná na sucho sklonu střechy do 30° štítová hrana z okrajových tašek s povrchovou úpravou</t>
  </si>
  <si>
    <t>632957367</t>
  </si>
  <si>
    <t>765131801</t>
  </si>
  <si>
    <t>Demontáž vláknocementové krytiny skládané sklonu do 30° do suti</t>
  </si>
  <si>
    <t>166782400</t>
  </si>
  <si>
    <t>765133001</t>
  </si>
  <si>
    <t>Krytina vláknocementová skládaná ze šablon jednoduché krytí sklonu do 30° s povrchem hladkým</t>
  </si>
  <si>
    <t>-1768671969</t>
  </si>
  <si>
    <t>765133017</t>
  </si>
  <si>
    <t>Krytina vláknocementová skládaná ze šablon okapová hrana, krytí dvojité lemovací řadou, s povrchem hladkým</t>
  </si>
  <si>
    <t>1223198172</t>
  </si>
  <si>
    <t>765133025</t>
  </si>
  <si>
    <t>Krytina vláknocementová skládaná ze šablon nároží dvojité ze šablon, s povrchem hladkým</t>
  </si>
  <si>
    <t>802078141</t>
  </si>
  <si>
    <t>512</t>
  </si>
  <si>
    <t>765133035</t>
  </si>
  <si>
    <t>Krytina vláknocementová skládaná ze šablon hřeben z  hřebenáčů s vloženým větracím pásem</t>
  </si>
  <si>
    <t>-764082386</t>
  </si>
  <si>
    <t>765133041</t>
  </si>
  <si>
    <t>Krytina vláknocementová skládaná ze šablon úžlabí zasekáním desek podél oplechování</t>
  </si>
  <si>
    <t>-1168318635</t>
  </si>
  <si>
    <t>765133091</t>
  </si>
  <si>
    <t>Krytina vláknocementová skládaná ze šablon Příplatek k cenám za sklon přes 30°, na laťování</t>
  </si>
  <si>
    <t>-284340138</t>
  </si>
  <si>
    <t>765135213</t>
  </si>
  <si>
    <t>Montáž střešních doplňků vláknocementové krytiny vlnité střešních výlezů, plochy jednotlivě přes 0,25 do 1,0 m2</t>
  </si>
  <si>
    <t>1632292275</t>
  </si>
  <si>
    <t>765151801</t>
  </si>
  <si>
    <t>Demontáž krytiny bitumenové ze šindelů sklonu do 30° do suti</t>
  </si>
  <si>
    <t>960431572</t>
  </si>
  <si>
    <t>765191023</t>
  </si>
  <si>
    <t>Montáž pojistné hydroizolační nebo parotěsné fólie kladené ve sklonu přes 20° s lepenými přesahy na bednění nebo tepelnou izolaci</t>
  </si>
  <si>
    <t>1818385310</t>
  </si>
  <si>
    <t>765191091</t>
  </si>
  <si>
    <t>Montáž pojistné hydroizolační nebo parotěsné fólie Příplatek k cenám montáže na bednění nebo tepelnou izolaci za sklon přes 30°</t>
  </si>
  <si>
    <t>-1595892338</t>
  </si>
  <si>
    <t>998765101</t>
  </si>
  <si>
    <t>Přesun hmot pro krytiny skládané stanovený z hmotnosti přesunovaného materiálu vodorovná dopravní vzdálenost do 50 m na objektech výšky do 6 m</t>
  </si>
  <si>
    <t>-1715207830</t>
  </si>
  <si>
    <t>998765102</t>
  </si>
  <si>
    <t>Přesun hmot pro krytiny skládané stanovený z hmotnosti přesunovaného materiálu vodorovná dopravní vzdálenost do 50 m na objektech výšky přes 6 do 12 m</t>
  </si>
  <si>
    <t>-1688072519</t>
  </si>
  <si>
    <t>766</t>
  </si>
  <si>
    <t>Konstrukce truhlářské</t>
  </si>
  <si>
    <t>766622125</t>
  </si>
  <si>
    <t>Montáž oken plastových včetně montáže rámu plochy přes 1 m2 otevíravých do dřevěné konstrukce, výšky do 1,5 m</t>
  </si>
  <si>
    <t>-942762440</t>
  </si>
  <si>
    <t>766660001</t>
  </si>
  <si>
    <t>Montáž dveřních křídel dřevěných nebo plastových otevíravých do ocelové zárubně povrchově upravených jednokřídlových, šířky do 800 mm</t>
  </si>
  <si>
    <t>416640148</t>
  </si>
  <si>
    <t>766660021</t>
  </si>
  <si>
    <t>Montáž dveřních křídel dřevěných nebo plastových otevíravých do ocelové zárubně protipožárních jednokřídlových, šířky do 800 mm</t>
  </si>
  <si>
    <t>-354532866</t>
  </si>
  <si>
    <t>766660022</t>
  </si>
  <si>
    <t>Montáž dveřních křídel dřevěných nebo plastových otevíravých do ocelové zárubně protipožárních jednokřídlových, šířky přes 800 mm</t>
  </si>
  <si>
    <t>-315726895</t>
  </si>
  <si>
    <t>766660717</t>
  </si>
  <si>
    <t>Montáž dveřních doplňků samozavírače na zárubeň ocelovou</t>
  </si>
  <si>
    <t>-761434438</t>
  </si>
  <si>
    <t>766660720.1</t>
  </si>
  <si>
    <t>Montáž dveřních doplňků větrací mřížky s vyříznutím otvoru</t>
  </si>
  <si>
    <t>1758662365</t>
  </si>
  <si>
    <t>766660728</t>
  </si>
  <si>
    <t>Montáž dveřních doplňků dveřního kování interiérového zámku</t>
  </si>
  <si>
    <t>-1256527494</t>
  </si>
  <si>
    <t>766660729</t>
  </si>
  <si>
    <t>Montáž dveřních doplňků dveřního kování interiérového štítku s klikou</t>
  </si>
  <si>
    <t>-2033833981</t>
  </si>
  <si>
    <t>766660731</t>
  </si>
  <si>
    <t>Montáž dveřních doplňků dveřního kování bezpečnostního zámku</t>
  </si>
  <si>
    <t>1761884325</t>
  </si>
  <si>
    <t>766660739</t>
  </si>
  <si>
    <t>Montáž dveřních doplňků dveřního kování bezpečnostního dveřního kukátka</t>
  </si>
  <si>
    <t>-1822196984</t>
  </si>
  <si>
    <t>766671025</t>
  </si>
  <si>
    <t>Montáž střešních oken dřevěných nebo plastových kyvných, výklopných/kyvných s okenním rámem a lemováním, s plisovaným límcem, s napojením na krytinu do krytiny tvarované, rozměru 78 x 140 cm</t>
  </si>
  <si>
    <t>915671120</t>
  </si>
  <si>
    <t>766682111</t>
  </si>
  <si>
    <t>Montáž zárubní dřevěných, plastových nebo z lamina obložkových, pro dveře jednokřídlové, tloušťky stěny do 170 mm</t>
  </si>
  <si>
    <t>1547643556</t>
  </si>
  <si>
    <t>766695233</t>
  </si>
  <si>
    <t>Montáž ostatních truhlářských konstrukcí prahů dveří dvoukřídlových, šířky přes 100 mm</t>
  </si>
  <si>
    <t>1529656811</t>
  </si>
  <si>
    <t>766812830</t>
  </si>
  <si>
    <t>Demontáž kuchyňských linek dřevěných nebo kovových včetně skříněk uchycených na stěně, délky přes 1500 do 1800 mm</t>
  </si>
  <si>
    <t>-1828774913</t>
  </si>
  <si>
    <t>998766101</t>
  </si>
  <si>
    <t>Přesun hmot pro konstrukce truhlářské stanovený z hmotnosti přesunovaného materiálu vodorovná dopravní vzdálenost do 50 m v objektech výšky do 6 m</t>
  </si>
  <si>
    <t>-670141486</t>
  </si>
  <si>
    <t>998766102</t>
  </si>
  <si>
    <t>Přesun hmot pro konstrukce truhlářské stanovený z hmotnosti přesunovaného materiálu vodorovná dopravní vzdálenost do 50 m v objektech výšky přes 6 do 12 m</t>
  </si>
  <si>
    <t>475157419</t>
  </si>
  <si>
    <t>767</t>
  </si>
  <si>
    <t>Konstrukce zámečnické</t>
  </si>
  <si>
    <t>767112811</t>
  </si>
  <si>
    <t>Demontáž stěn a příček pro zasklení šroubovaných</t>
  </si>
  <si>
    <t>2070712535</t>
  </si>
  <si>
    <t>767113150</t>
  </si>
  <si>
    <t>Montáž stěn a příček pro zasklení z hliníkových profilů, plochy jednotlivých stěn přes 16 m2</t>
  </si>
  <si>
    <t>-583100657</t>
  </si>
  <si>
    <t>767821112</t>
  </si>
  <si>
    <t>Montáž poštovních schránek samostatných zavěšených</t>
  </si>
  <si>
    <t>421600218</t>
  </si>
  <si>
    <t>767821812</t>
  </si>
  <si>
    <t>Demontáž poštovních schránek samostatných zavěšených</t>
  </si>
  <si>
    <t>1621261889</t>
  </si>
  <si>
    <t>767893113</t>
  </si>
  <si>
    <t>Montáž stříšek nad venkovními vstupy z kovových profilů kotvených k nosné konstrukci pomocí závěsů, výplň z umělých hmot obloukových šířky do 1,50 m</t>
  </si>
  <si>
    <t>-1385296944</t>
  </si>
  <si>
    <t>767995112</t>
  </si>
  <si>
    <t>Montáž ostatních atypických zámečnických konstrukcí hmotnosti přes 5 do 10 kg</t>
  </si>
  <si>
    <t>986235359</t>
  </si>
  <si>
    <t>767995113</t>
  </si>
  <si>
    <t>Montáž ostatních atypických zámečnických konstrukcí hmotnosti přes 10 do 20 kg</t>
  </si>
  <si>
    <t>1682967057</t>
  </si>
  <si>
    <t>767995114</t>
  </si>
  <si>
    <t>Montáž ostatních atypických zámečnických konstrukcí hmotnosti přes 20 do 50 kg</t>
  </si>
  <si>
    <t>-1082154192</t>
  </si>
  <si>
    <t>Mat767-002</t>
  </si>
  <si>
    <t>Výroba atypických zámečnických konstrukcí (kilogramová cena)</t>
  </si>
  <si>
    <t>1786845088</t>
  </si>
  <si>
    <t>998767101</t>
  </si>
  <si>
    <t>Přesun hmot pro zámečnické konstrukce stanovený z hmotnosti přesunovaného materiálu vodorovná dopravní vzdálenost do 50 m v objektech výšky do 6 m</t>
  </si>
  <si>
    <t>-657746516</t>
  </si>
  <si>
    <t>998767102</t>
  </si>
  <si>
    <t>Přesun hmot pro zámečnické konstrukce stanovený z hmotnosti přesunovaného materiálu vodorovná dopravní vzdálenost do 50 m v objektech výšky přes 6 do 12 m</t>
  </si>
  <si>
    <t>1592122057</t>
  </si>
  <si>
    <t>771</t>
  </si>
  <si>
    <t>Podlahy z dlaždic</t>
  </si>
  <si>
    <t>771121011</t>
  </si>
  <si>
    <t>Příprava podkladu před provedením dlažby nátěr penetrační na podlahu</t>
  </si>
  <si>
    <t>920800132</t>
  </si>
  <si>
    <t>771151012</t>
  </si>
  <si>
    <t>Příprava podkladu před provedením dlažby samonivelační stěrka min.pevnosti 20 MPa, tloušťky přes 3 do 5 mm</t>
  </si>
  <si>
    <t>431012249</t>
  </si>
  <si>
    <t>771474112</t>
  </si>
  <si>
    <t>Montáž soklů z dlaždic keramických lepených flexibilním lepidlem rovných, výšky přes 65 do 90 mm</t>
  </si>
  <si>
    <t>1862745397</t>
  </si>
  <si>
    <t>771574311</t>
  </si>
  <si>
    <t>Montáž podlah z dlaždic keramických lepených flexibilním rychletuhnoucím lepidlem maloformátových hladkých přes 6 do 9 ks/m2</t>
  </si>
  <si>
    <t>-528537721</t>
  </si>
  <si>
    <t>771574312</t>
  </si>
  <si>
    <t>Montáž podlah z dlaždic keramických lepených flexibilním rychletuhnoucím lepidlem maloformátových hladkých přes 9 do 12 ks/m2</t>
  </si>
  <si>
    <t>-548711491</t>
  </si>
  <si>
    <t>771574315</t>
  </si>
  <si>
    <t>Montáž podlah z dlaždic keramických lepených flexibilním rychletuhnoucím lepidlem maloformátových hladkých přes 22 do 25 ks/m2</t>
  </si>
  <si>
    <t>-1159172701</t>
  </si>
  <si>
    <t>771591112</t>
  </si>
  <si>
    <t>Izolace podlahy pod dlažbu nátěrem nebo stěrkou ve dvou vrstvách</t>
  </si>
  <si>
    <t>1219103818</t>
  </si>
  <si>
    <t>771591115</t>
  </si>
  <si>
    <t>Podlahy - dokončovací práce spárování silikonem</t>
  </si>
  <si>
    <t>-2124170592</t>
  </si>
  <si>
    <t>771591264</t>
  </si>
  <si>
    <t>Izolace podlahy pod dlažbu těsnícími izolačními pásy mezi podlahou a stěnu</t>
  </si>
  <si>
    <t>-349349337</t>
  </si>
  <si>
    <t>771592011</t>
  </si>
  <si>
    <t>Čištění vnitřních ploch po položení dlažby podlah nebo schodišť chemickými prostředky</t>
  </si>
  <si>
    <t>-1578924478</t>
  </si>
  <si>
    <t>998771101</t>
  </si>
  <si>
    <t>Přesun hmot pro podlahy z dlaždic stanovený z hmotnosti přesunovaného materiálu vodorovná dopravní vzdálenost do 50 m v objektech výšky do 6 m</t>
  </si>
  <si>
    <t>-919402978</t>
  </si>
  <si>
    <t>998771102</t>
  </si>
  <si>
    <t>Přesun hmot pro podlahy z dlaždic stanovený z hmotnosti přesunovaného materiálu vodorovná dopravní vzdálenost do 50 m v objektech výšky přes 6 do 12 m</t>
  </si>
  <si>
    <t>104144916</t>
  </si>
  <si>
    <t>775</t>
  </si>
  <si>
    <t>Podlahy skládané</t>
  </si>
  <si>
    <t>775591905</t>
  </si>
  <si>
    <t>Ostatní práce při opravách dřevěných podlah tmelení celoplošné, podlah vlysových, parketových</t>
  </si>
  <si>
    <t>-329077681</t>
  </si>
  <si>
    <t>998775101</t>
  </si>
  <si>
    <t>Přesun hmot pro podlahy skládané stanovený z hmotnosti přesunovaného materiálu vodorovná dopravní vzdálenost do 50 m v objektech výšky do 6 m</t>
  </si>
  <si>
    <t>-1788619820</t>
  </si>
  <si>
    <t>998775102</t>
  </si>
  <si>
    <t>Přesun hmot pro podlahy skládané stanovený z hmotnosti přesunovaného materiálu vodorovná dopravní vzdálenost do 50 m v objektech výšky přes 6 do 12 m</t>
  </si>
  <si>
    <t>124348228</t>
  </si>
  <si>
    <t>776</t>
  </si>
  <si>
    <t>Podlahy povlakové</t>
  </si>
  <si>
    <t>776141111</t>
  </si>
  <si>
    <t>Příprava podkladu vyrovnání samonivelační stěrkou podlah min.pevnosti 20 MPa, tloušťky do 3 mm</t>
  </si>
  <si>
    <t>756069121</t>
  </si>
  <si>
    <t>776221111</t>
  </si>
  <si>
    <t>Montáž podlahovin z PVC lepením standardním lepidlem z pásů standardních</t>
  </si>
  <si>
    <t>103198032</t>
  </si>
  <si>
    <t>776251411</t>
  </si>
  <si>
    <t>Montáž podlahovin z přírodního linolea (marmolea) spoj podlah svařováním za tepla</t>
  </si>
  <si>
    <t>1990460833</t>
  </si>
  <si>
    <t>776301812</t>
  </si>
  <si>
    <t>Demontáž povlakových podlahovin ze schodišťových stupňů s podložkou</t>
  </si>
  <si>
    <t>730937016</t>
  </si>
  <si>
    <t>776321111</t>
  </si>
  <si>
    <t>Montáž podlahovin z PVC na schodišťové stupně stupnic, šířky do 300 mm</t>
  </si>
  <si>
    <t>-484518662</t>
  </si>
  <si>
    <t>776421111</t>
  </si>
  <si>
    <t>Montáž lišt obvodových lepených</t>
  </si>
  <si>
    <t>-819358192</t>
  </si>
  <si>
    <t>776430811</t>
  </si>
  <si>
    <t>Demontáž soklíků nebo lišt hran schodišťových</t>
  </si>
  <si>
    <t>-312941468</t>
  </si>
  <si>
    <t>998776101</t>
  </si>
  <si>
    <t>Přesun hmot pro podlahy povlakové stanovený z hmotnosti přesunovaného materiálu vodorovná dopravní vzdálenost do 50 m v objektech výšky do 6 m</t>
  </si>
  <si>
    <t>-1755938510</t>
  </si>
  <si>
    <t>998776102</t>
  </si>
  <si>
    <t>Přesun hmot pro podlahy povlakové stanovený z hmotnosti přesunovaného materiálu vodorovná dopravní vzdálenost do 50 m v objektech výšky přes 6 do 12 m</t>
  </si>
  <si>
    <t>-1022661810</t>
  </si>
  <si>
    <t>777</t>
  </si>
  <si>
    <t>Podlahy lité</t>
  </si>
  <si>
    <t>777111111</t>
  </si>
  <si>
    <t>Příprava podkladu před provedením litých podlah vysátí</t>
  </si>
  <si>
    <t>-2035116596</t>
  </si>
  <si>
    <t>777521105</t>
  </si>
  <si>
    <t>Krycí stěrka dekorativní polyuretanová, tloušťky přes 2 do 3 mm</t>
  </si>
  <si>
    <t>1137438996</t>
  </si>
  <si>
    <t>998777101</t>
  </si>
  <si>
    <t>Přesun hmot pro podlahy lité stanovený z hmotnosti přesunovaného materiálu vodorovná dopravní vzdálenost do 50 m v objektech výšky do 6 m</t>
  </si>
  <si>
    <t>-1836444854</t>
  </si>
  <si>
    <t>998777102</t>
  </si>
  <si>
    <t>Přesun hmot pro podlahy lité stanovený z hmotnosti přesunovaného materiálu vodorovná dopravní vzdálenost do 50 m v objektech výšky přes 6 do 12 m</t>
  </si>
  <si>
    <t>211116341</t>
  </si>
  <si>
    <t>781</t>
  </si>
  <si>
    <t>Dokončovací práce - obklady</t>
  </si>
  <si>
    <t>781111011</t>
  </si>
  <si>
    <t>Příprava podkladu před provedením obkladu oprášení (ometení) stěny</t>
  </si>
  <si>
    <t>-1854546338</t>
  </si>
  <si>
    <t>781121011</t>
  </si>
  <si>
    <t>Příprava podkladu před provedením obkladu nátěr penetrační na stěnu</t>
  </si>
  <si>
    <t>76015128</t>
  </si>
  <si>
    <t>781131112</t>
  </si>
  <si>
    <t>Izolace stěny pod obklad izolace nátěrem nebo stěrkou ve dvou vrstvách</t>
  </si>
  <si>
    <t>767989914</t>
  </si>
  <si>
    <t>781151031</t>
  </si>
  <si>
    <t>Příprava podkladu před provedením obkladu celoplošné vyrovnání podkladu stěrkou, tloušťky 3mm</t>
  </si>
  <si>
    <t>107445458</t>
  </si>
  <si>
    <t>781474115</t>
  </si>
  <si>
    <t>Montáž obkladů vnitřních stěn z dlaždic keramických lepených flexibilním lepidlem maloformátových hladkých přes 22 do 25 ks/m2</t>
  </si>
  <si>
    <t>625804414</t>
  </si>
  <si>
    <t>781477111</t>
  </si>
  <si>
    <t>Montáž obkladů vnitřních stěn z dlaždic keramických Příplatek k cenám za plochu do 10 m2 jednotlivě</t>
  </si>
  <si>
    <t>1104592073</t>
  </si>
  <si>
    <t>781477114</t>
  </si>
  <si>
    <t>Montáž obkladů vnitřních stěn z dlaždic keramických Příplatek k cenám za dvousložkový spárovací tmel</t>
  </si>
  <si>
    <t>-1436067514</t>
  </si>
  <si>
    <t>781491011</t>
  </si>
  <si>
    <t>Montáž zrcadel lepených silikonovým tmelem na podkladní omítku, plochy do 1 m2</t>
  </si>
  <si>
    <t>-1545131298</t>
  </si>
  <si>
    <t>781494111</t>
  </si>
  <si>
    <t>Obklad - dokončující práce profily ukončovací lepené flexibilním lepidlem rohové</t>
  </si>
  <si>
    <t>1605931462</t>
  </si>
  <si>
    <t>781494311</t>
  </si>
  <si>
    <t>Obklad - dokončující práce profily ukončovací lepené flexibilním lepidlem dilatační</t>
  </si>
  <si>
    <t>-1633392527</t>
  </si>
  <si>
    <t>781494511</t>
  </si>
  <si>
    <t>Obklad - dokončující práce profily ukončovací lepené flexibilním lepidlem ukončovací</t>
  </si>
  <si>
    <t>1602778936</t>
  </si>
  <si>
    <t>781495115</t>
  </si>
  <si>
    <t>Obklad - dokončující práce ostatní práce spárování silikonem</t>
  </si>
  <si>
    <t>456716556</t>
  </si>
  <si>
    <t>781495185</t>
  </si>
  <si>
    <t>Obklad - dokončující práce pracnější řezání obkladaček rovné</t>
  </si>
  <si>
    <t>949389193</t>
  </si>
  <si>
    <t>781495211</t>
  </si>
  <si>
    <t>Čištění vnitřních ploch po provedení obkladu stěn chemickými prostředky</t>
  </si>
  <si>
    <t>357878229</t>
  </si>
  <si>
    <t>998781101</t>
  </si>
  <si>
    <t>Přesun hmot pro obklady keramické stanovený z hmotnosti přesunovaného materiálu vodorovná dopravní vzdálenost do 50 m v objektech výšky do 6 m</t>
  </si>
  <si>
    <t>699082075</t>
  </si>
  <si>
    <t>998781102</t>
  </si>
  <si>
    <t>Přesun hmot pro obklady keramické stanovený z hmotnosti přesunovaného materiálu vodorovná dopravní vzdálenost do 50 m v objektech výšky přes 6 do 12 m</t>
  </si>
  <si>
    <t>-502514241</t>
  </si>
  <si>
    <t>783</t>
  </si>
  <si>
    <t>Dokončovací práce - nátěry</t>
  </si>
  <si>
    <t>783201403</t>
  </si>
  <si>
    <t>Příprava podkladu tesařských konstrukcí před provedením nátěru oprášení</t>
  </si>
  <si>
    <t>2019119372</t>
  </si>
  <si>
    <t>783213021</t>
  </si>
  <si>
    <t>Napouštěcí nátěr tesařských prvků proti dřevokazným houbám, hmyzu a plísním nezabudovaných do konstrukce dvojnásobný syntetický</t>
  </si>
  <si>
    <t>255267816</t>
  </si>
  <si>
    <t>783306811</t>
  </si>
  <si>
    <t>Odstranění nátěrů ze zámečnických konstrukcí oškrábáním</t>
  </si>
  <si>
    <t>728859250</t>
  </si>
  <si>
    <t>783314201</t>
  </si>
  <si>
    <t>Základní antikorozní nátěr zámečnických konstrukcí jednonásobný syntetický standardní</t>
  </si>
  <si>
    <t>-715715116</t>
  </si>
  <si>
    <t>783315101</t>
  </si>
  <si>
    <t>Mezinátěr zámečnických konstrukcí jednonásobný syntetický standardní</t>
  </si>
  <si>
    <t>-2020376600</t>
  </si>
  <si>
    <t>783317101</t>
  </si>
  <si>
    <t>Krycí nátěr (email) zámečnických konstrukcí jednonásobný syntetický standardní</t>
  </si>
  <si>
    <t>218844768</t>
  </si>
  <si>
    <t>783801401</t>
  </si>
  <si>
    <t>Příprava podkladu omítek před provedením nátěru ometení</t>
  </si>
  <si>
    <t>1977050818</t>
  </si>
  <si>
    <t>783823163</t>
  </si>
  <si>
    <t>Penetrační nátěr omítek hladkých omítek hladkých, zrnitých tenkovrstvých nebo štukových stupně členitosti 3 silikátový</t>
  </si>
  <si>
    <t>7094547</t>
  </si>
  <si>
    <t>783827143</t>
  </si>
  <si>
    <t>Krycí (ochranný ) nátěr omítek jednonásobný hladkých omítek hladkých, zrnitých tenkovrstvých nebo štukových stupně členitosti 3 silikátový</t>
  </si>
  <si>
    <t>-156233568</t>
  </si>
  <si>
    <t>784</t>
  </si>
  <si>
    <t>Dokončovací práce - malby a tapety</t>
  </si>
  <si>
    <t>784121001</t>
  </si>
  <si>
    <t>Oškrabání malby v místnostech výšky do 3,80 m</t>
  </si>
  <si>
    <t>-1397628882</t>
  </si>
  <si>
    <t>784161501</t>
  </si>
  <si>
    <t>Celoplošné vyrovnání podkladu disperzní stěrkou, tloušťky do 3 mm vyhlazením v místnostech výšky do 3,80 m</t>
  </si>
  <si>
    <t>1682999680</t>
  </si>
  <si>
    <t>784171101</t>
  </si>
  <si>
    <t>Zakrytí nemalovaných ploch včetně pozdějšího odkrytí podlah</t>
  </si>
  <si>
    <t>-176829402</t>
  </si>
  <si>
    <t>784181001</t>
  </si>
  <si>
    <t>Pačokování jednonásobné v místnostech výšky do 3,80 m</t>
  </si>
  <si>
    <t>1293553069</t>
  </si>
  <si>
    <t>784181101</t>
  </si>
  <si>
    <t>Penetrace podkladu jednonásobná základní akrylátová v místnostech výšky do 3,80 m</t>
  </si>
  <si>
    <t>1934370878</t>
  </si>
  <si>
    <t>784211101</t>
  </si>
  <si>
    <t>Malby z malířských směsí otěruvzdorných za mokra dvojnásobné, bílé za mokra otěruvzdorné výborně v místnostech výšky do 3,80 m</t>
  </si>
  <si>
    <t>927754958</t>
  </si>
  <si>
    <t>784211151</t>
  </si>
  <si>
    <t>Malby z malířských směsí otěruvzdorných za mokra Příplatek k cenám dvojnásobných maleb za provádění barevné malby tónované tónovacími přípravky</t>
  </si>
  <si>
    <t>-1776082537</t>
  </si>
  <si>
    <t>786</t>
  </si>
  <si>
    <t>Dokončovací práce - čalounické úpravy</t>
  </si>
  <si>
    <t>786624111</t>
  </si>
  <si>
    <t>Montáž zastiňujících žaluzií lamelových do oken zdvojených otevíravých, sklápěcích nebo vyklápěcích dřevěných</t>
  </si>
  <si>
    <t>-1449716741</t>
  </si>
  <si>
    <t>998786101</t>
  </si>
  <si>
    <t>Přesun hmot pro čalounické úpravy stanovený z hmotnosti přesunovaného materiálu vodorovná dopravní vzdálenost do 50 m v objektech výšky (hloubky) do 6 m</t>
  </si>
  <si>
    <t>-1816993978</t>
  </si>
  <si>
    <t>998786102</t>
  </si>
  <si>
    <t>Přesun hmot pro čalounické úpravy stanovený z hmotnosti přesunovaného materiálu vodorovná dopravní vzdálenost do 50 m v objektech výšky (hloubky) přes 6 do 12 m</t>
  </si>
  <si>
    <t>211646038</t>
  </si>
  <si>
    <t>787</t>
  </si>
  <si>
    <t>Dokončovací práce - zasklívání</t>
  </si>
  <si>
    <t>787616341</t>
  </si>
  <si>
    <t>Zasklívání oken a dveří deskami plochými plnými sklem plochým izolačním dvojsklem s podtmelením na lišty, s oboustranným uzavřením drážky trvale pružným tmelem, plochy přes 1 do 2 m2, tl. 2 x 4 mm</t>
  </si>
  <si>
    <t>-1618406350</t>
  </si>
  <si>
    <t>998787101</t>
  </si>
  <si>
    <t>Přesun hmot pro zasklívání stanovený z hmotnosti přesunovaného materiálu vodorovná dopravní vzdálenost do 50 m v objektech výšky do 6 m</t>
  </si>
  <si>
    <t>399452417</t>
  </si>
  <si>
    <t>998787102</t>
  </si>
  <si>
    <t>Přesun hmot pro zasklívání stanovený z hmotnosti přesunovaného materiálu vodorovná dopravní vzdálenost do 50 m v objektech výšky přes 6 do 12 m</t>
  </si>
  <si>
    <t>1724808566</t>
  </si>
  <si>
    <t>789</t>
  </si>
  <si>
    <t>Povrchové úpravy ocelových konstrukcí a technologických zařízení</t>
  </si>
  <si>
    <t>789421532</t>
  </si>
  <si>
    <t>Žárové stříkání ocelových konstrukcí slitinou zinacor ZnAl, tloušťky 100 μm, třídy II</t>
  </si>
  <si>
    <t>-1876159831</t>
  </si>
  <si>
    <t>789421533</t>
  </si>
  <si>
    <t>Žárové stříkání ocelových konstrukcí slitinou zinacor ZnAl, tloušťky 100 μm, třídy III</t>
  </si>
  <si>
    <t>-1776678204</t>
  </si>
  <si>
    <t>Práce a dodávky M</t>
  </si>
  <si>
    <t>58-M</t>
  </si>
  <si>
    <t>Revize vyhrazených technických zařízení</t>
  </si>
  <si>
    <t>580101001</t>
  </si>
  <si>
    <t>Rozvodná zařízení kontrola stavu přípojkové skříně do 63 A</t>
  </si>
  <si>
    <t>-375133404</t>
  </si>
  <si>
    <t>580101002</t>
  </si>
  <si>
    <t>Rozvodná zařízení kontrola stavu rozvaděče rámového, panelového, skříňového nebo pultového do 10 přístrojů</t>
  </si>
  <si>
    <t>pole</t>
  </si>
  <si>
    <t>1502350397</t>
  </si>
  <si>
    <t>580101003</t>
  </si>
  <si>
    <t>Rozvodná zařízení kontrola stavu rozvaděče rámového, panelového, skříňového nebo pultového přes 10 do 30 přístrojů</t>
  </si>
  <si>
    <t>-1059652936</t>
  </si>
  <si>
    <t>580101005</t>
  </si>
  <si>
    <t>Rozvodná zařízení kontrola stavu rozvodu přípojnicového systému nebo rozvaděče zapouzdřeného</t>
  </si>
  <si>
    <t>674059569</t>
  </si>
  <si>
    <t>580103001</t>
  </si>
  <si>
    <t>Elektrická instalace kontrola stavu elektrického okruhu včetně instalačních, ovládacích a jistících prvků bez připojených spotřebičů v prostoru bezpečném do 5 vývodů</t>
  </si>
  <si>
    <t>okruh</t>
  </si>
  <si>
    <t>-638141661</t>
  </si>
  <si>
    <t>580104001</t>
  </si>
  <si>
    <t>Elektrické spotřebiče dle ČSN 33 1500 kontrola stavu světelného spotřebiče pevně připojeného žárovkového, zářivkového nebo výbojkového v prostoru bezpečném</t>
  </si>
  <si>
    <t>1289021829</t>
  </si>
  <si>
    <t>580104010</t>
  </si>
  <si>
    <t>Elektrické spotřebiče dle ČSN 33 1500 kontrola stavu tepelného spotřebiče přímotopného pevně připojeného o výkonu do 10 kW v prostoru bezpečném</t>
  </si>
  <si>
    <t>-276177096</t>
  </si>
  <si>
    <t>580104030</t>
  </si>
  <si>
    <t>Elektrické spotřebiče dle ČSN 33 1500 kontrola stavu indukčního motoru pevně připojeného o výkonu do 5 kW v prostoru bezpečném</t>
  </si>
  <si>
    <t>1514395449</t>
  </si>
  <si>
    <t>580105001</t>
  </si>
  <si>
    <t>Hromosvody kontrola stavu ochrany před úderem blesku tyčového hromosvodu běžného objektu</t>
  </si>
  <si>
    <t>svod</t>
  </si>
  <si>
    <t>1736500115</t>
  </si>
  <si>
    <t>580106001</t>
  </si>
  <si>
    <t>Měření při revizích izolačních odporů na přívodu do přípojkové skříně, rozvaděče nebo rozvodnice</t>
  </si>
  <si>
    <t>měření</t>
  </si>
  <si>
    <t>1967516906</t>
  </si>
  <si>
    <t>580106002</t>
  </si>
  <si>
    <t>Měření při revizích izolačních odporů okruhu celého rozvaděče nebo rozvodnice</t>
  </si>
  <si>
    <t>-181040468</t>
  </si>
  <si>
    <t>580106004</t>
  </si>
  <si>
    <t>Měření při revizích izolačních odporů jednofázového nebo třífázového okruhu rozvaděče nebo rozvodnice do 5 vývodů</t>
  </si>
  <si>
    <t>-1531870785</t>
  </si>
  <si>
    <t>580106009</t>
  </si>
  <si>
    <t>Měření při revizích impedance ochranné smyčky na rozvodném zařízení, spotřebičích nebo přístrojích</t>
  </si>
  <si>
    <t>-844842820</t>
  </si>
  <si>
    <t>580106011</t>
  </si>
  <si>
    <t>Měření při revizích zemního přechodového odporu celkového nebo ochranného vodiče</t>
  </si>
  <si>
    <t>56995572</t>
  </si>
  <si>
    <t>580106012</t>
  </si>
  <si>
    <t>Měření při revizích přechodového odporu ochranného spojení nebo pospojování</t>
  </si>
  <si>
    <t>1245783642</t>
  </si>
  <si>
    <t>580106013</t>
  </si>
  <si>
    <t>Měření při revizích měření, zkoušení a prověření ochrany chráničem napěťovým nebo proudovým</t>
  </si>
  <si>
    <t>-1765996178</t>
  </si>
  <si>
    <t>580106016</t>
  </si>
  <si>
    <t>Měření při revizích měření základních elektrických veličin (U, I, P, A, cos)</t>
  </si>
  <si>
    <t>-1418506019</t>
  </si>
  <si>
    <t>580106022</t>
  </si>
  <si>
    <t>Měření při revizích měření unikajícího proudu</t>
  </si>
  <si>
    <t>-555376242</t>
  </si>
  <si>
    <t>580107001</t>
  </si>
  <si>
    <t>Pomocné práce při revizích vypnutí vedení, přezkoušení vypnutého stavu, označení tabulkou a opětné zapnutí</t>
  </si>
  <si>
    <t>1569099735</t>
  </si>
  <si>
    <t>580107004</t>
  </si>
  <si>
    <t>Pomocné práce při revizích demontáž a opětná montáž krytu rozvaděče nebo rozvodnice</t>
  </si>
  <si>
    <t>-1366191061</t>
  </si>
  <si>
    <t>580107008</t>
  </si>
  <si>
    <t>Pomocné práce při revizích demontáž a opětná montáž krytu krytu elektrického přístroje, spotřebiče nebo instalační krabice</t>
  </si>
  <si>
    <t>-1789333684</t>
  </si>
  <si>
    <t>580506004</t>
  </si>
  <si>
    <t>Domovní plynovody vyhledání rozvodu plynu bez dokumentace plynovodu délky do 20 m</t>
  </si>
  <si>
    <t>úsek</t>
  </si>
  <si>
    <t>-1728498531</t>
  </si>
  <si>
    <t>580506005</t>
  </si>
  <si>
    <t>Domovní plynovody vyhledání rozvodu plynu bez dokumentace plynovodu délky přes 20 do 50 m</t>
  </si>
  <si>
    <t>1160624785</t>
  </si>
  <si>
    <t>580506006</t>
  </si>
  <si>
    <t>Domovní plynovody vyhledání rozvodu plynu bez dokumentace plynovodu délky za každých dalších i započatých 20 m přes 50 m</t>
  </si>
  <si>
    <t>1394654632</t>
  </si>
  <si>
    <t>580506007</t>
  </si>
  <si>
    <t>Domovní plynovody kontrola stavu domácího plynovodu, délky do 20 m</t>
  </si>
  <si>
    <t>1180276179</t>
  </si>
  <si>
    <t>580506008</t>
  </si>
  <si>
    <t>Domovní plynovody kontrola stavu domácího plynovodu, délky přes 20 do 50 m</t>
  </si>
  <si>
    <t>1174551082</t>
  </si>
  <si>
    <t>580506009</t>
  </si>
  <si>
    <t>Domovní plynovody kontrola stavu domácího plynovodu, délky za každých dalších i započatých 20 m přes 50 m</t>
  </si>
  <si>
    <t>576378534</t>
  </si>
  <si>
    <t>580506010</t>
  </si>
  <si>
    <t>Domovní plynovody kontrola umístění a funkce hlavního uzávěru kuželového nebo kulového</t>
  </si>
  <si>
    <t>878909201</t>
  </si>
  <si>
    <t>580506015</t>
  </si>
  <si>
    <t>Domovní plynovody kontrola umístění, funkce a těsnosti plynoměru do 10 m3/h</t>
  </si>
  <si>
    <t>-1651012666</t>
  </si>
  <si>
    <t>580506020</t>
  </si>
  <si>
    <t>Domovní plynovody kontrola těsnosti spoje detekčním přístrojem</t>
  </si>
  <si>
    <t>-146913380</t>
  </si>
  <si>
    <t>580507002</t>
  </si>
  <si>
    <t>Lokální spotřebiče plynové vařiče a sporáky - kategorie A kontrola správného hoření hořáku a stability plamene vařidlového hořáku</t>
  </si>
  <si>
    <t>2057575101</t>
  </si>
  <si>
    <t>580507003</t>
  </si>
  <si>
    <t>Lokální spotřebiče plynové vařiče a sporáky - kategorie A kontrola správného hoření hořáku a stability plamene plynové trouby</t>
  </si>
  <si>
    <t>-304497328</t>
  </si>
  <si>
    <t>580507005</t>
  </si>
  <si>
    <t>Lokální spotřebiče plynové vařiče a sporáky - kategorie A kontrola funkce regulačního prvku</t>
  </si>
  <si>
    <t>-84638109</t>
  </si>
  <si>
    <t>580507008</t>
  </si>
  <si>
    <t>Lokální spotřebiče plynové vařiče a sporáky - kategorie A kontrola technického stavu spotřebiče</t>
  </si>
  <si>
    <t>645103443</t>
  </si>
  <si>
    <t>580507015</t>
  </si>
  <si>
    <t>Lokální spotřebiče průtokové a zásobníkové ohřívače vody bez omezení objemu zásobníku - kategorie A kontrola provozního termostatu</t>
  </si>
  <si>
    <t>941915004</t>
  </si>
  <si>
    <t>580507016</t>
  </si>
  <si>
    <t>Lokální spotřebiče průtokové a zásobníkové ohřívače vody bez omezení objemu zásobníku - kategorie A kontrola havarijního termostatu</t>
  </si>
  <si>
    <t>-183308634</t>
  </si>
  <si>
    <t>580507017</t>
  </si>
  <si>
    <t>Lokální spotřebiče průtokové a zásobníkové ohřívače vody bez omezení objemu zásobníku - kategorie A kontrola napojení přívodu studené vody na ohřívač</t>
  </si>
  <si>
    <t>1432996673</t>
  </si>
  <si>
    <t>580507018</t>
  </si>
  <si>
    <t>Lokální spotřebiče průtokové a zásobníkové ohřívače vody bez omezení objemu zásobníku - kategorie A kontrola technického stavu spotřebiče</t>
  </si>
  <si>
    <t>563656375</t>
  </si>
  <si>
    <t>580507024</t>
  </si>
  <si>
    <t>Lokální spotřebiče plynová topidla napojená na komínové těleso a uzavřené spotřebiče kontrola odtahu uzavřeného topidla</t>
  </si>
  <si>
    <t>641286472</t>
  </si>
  <si>
    <t>HZS</t>
  </si>
  <si>
    <t>Hodinové zúčtovací sazby</t>
  </si>
  <si>
    <t>HZS1212</t>
  </si>
  <si>
    <t>Hodinové zúčtovací sazby profesí HSV zemní a pomocné práce kopáč</t>
  </si>
  <si>
    <t>-1201761229</t>
  </si>
  <si>
    <t>HZS1291</t>
  </si>
  <si>
    <t>Hodinové zúčtovací sazby profesí HSV zemní a pomocné práce pomocný stavební dělník</t>
  </si>
  <si>
    <t>933364628</t>
  </si>
  <si>
    <t>HZS1301</t>
  </si>
  <si>
    <t>Hodinové zúčtovací sazby profesí HSV provádění konstrukcí zedník</t>
  </si>
  <si>
    <t>1777406844</t>
  </si>
  <si>
    <t>HZS2111</t>
  </si>
  <si>
    <t>Hodinové zúčtovací sazby profesí PSV provádění stavebních konstrukcí tesař</t>
  </si>
  <si>
    <t>-1011265198</t>
  </si>
  <si>
    <t>HZS2121</t>
  </si>
  <si>
    <t>Hodinové zúčtovací sazby profesí PSV provádění stavebních konstrukcí truhlář</t>
  </si>
  <si>
    <t>21759002</t>
  </si>
  <si>
    <t>HZS2131</t>
  </si>
  <si>
    <t>Hodinové zúčtovací sazby profesí PSV provádění stavebních konstrukcí zámečník</t>
  </si>
  <si>
    <t>1950869069</t>
  </si>
  <si>
    <t>HZS2151</t>
  </si>
  <si>
    <t>Hodinové zúčtovací sazby profesí PSV provádění stavebních konstrukcí klempíř</t>
  </si>
  <si>
    <t>2000417703</t>
  </si>
  <si>
    <t>HZS2161</t>
  </si>
  <si>
    <t>Hodinové zúčtovací sazby profesí PSV provádění stavebních konstrukcí izolatér</t>
  </si>
  <si>
    <t>468395037</t>
  </si>
  <si>
    <t>HZS2171</t>
  </si>
  <si>
    <t>Hodinové zúčtovací sazby profesí PSV provádění stavebních konstrukcí sádrokartonář</t>
  </si>
  <si>
    <t>-1468402391</t>
  </si>
  <si>
    <t>HZS2211</t>
  </si>
  <si>
    <t>Hodinové zúčtovací sazby profesí PSV provádění stavebních instalací instalatér/topenář</t>
  </si>
  <si>
    <t>-367437696</t>
  </si>
  <si>
    <t>HZS2311</t>
  </si>
  <si>
    <t>Hodinové zúčtovací sazby profesí PSV úpravy povrchů a podlahy malíř, natěrač, lakýrník</t>
  </si>
  <si>
    <t>1872442408</t>
  </si>
  <si>
    <t>HZS2331</t>
  </si>
  <si>
    <t>Hodinové zúčtovací sazby profesí PSV úpravy povrchů a podlahy podlahář</t>
  </si>
  <si>
    <t>-1442469158</t>
  </si>
  <si>
    <t>HZS3241</t>
  </si>
  <si>
    <t>Hodinové zúčtovací sazby montáží technologických zařízení na stavebních objektech montér výtahář</t>
  </si>
  <si>
    <t>1771473920</t>
  </si>
  <si>
    <t>HZS2221</t>
  </si>
  <si>
    <t>Hodinové zúčtovací sazby profesí PSV provádění stavebních instalací elektrikář</t>
  </si>
  <si>
    <t>-376691470</t>
  </si>
  <si>
    <t>HZS4211</t>
  </si>
  <si>
    <t>Hodinové zúčtovací sazby ostatních profesí revizní a kontrolní činnost revizní technik</t>
  </si>
  <si>
    <t>-198897767</t>
  </si>
  <si>
    <t>HZS4221</t>
  </si>
  <si>
    <t>Hodinové zúčtovací sazby ostatních profesí revizní a kontrolní činnost geodet</t>
  </si>
  <si>
    <t>-831029813</t>
  </si>
  <si>
    <t>HZS4231</t>
  </si>
  <si>
    <t>Hodinové zúčtovací sazby ostatních profesí revizní a kontrolní činnost technik</t>
  </si>
  <si>
    <t>-1068357793</t>
  </si>
  <si>
    <t>HZS4232</t>
  </si>
  <si>
    <t>Hodinové zúčtovací sazby ostatních profesí revizní a kontrolní činnost technik odborný</t>
  </si>
  <si>
    <t>-482476782</t>
  </si>
  <si>
    <t>OST</t>
  </si>
  <si>
    <t>Ostatní</t>
  </si>
  <si>
    <t>Kalkulace OST-001</t>
  </si>
  <si>
    <t>Výměna elektrického sporáku (demontáž vč.likvidace+montáž a dodávka nového sporáku ve standardním provedení)</t>
  </si>
  <si>
    <t>-1274858908</t>
  </si>
  <si>
    <t>Kalkulace OST-002</t>
  </si>
  <si>
    <t>Provedení desinsekce/desinfekce/deratizace bytové jednotky velikosti do 100m2</t>
  </si>
  <si>
    <t>1624693472</t>
  </si>
  <si>
    <t>Kalkulace OST-003</t>
  </si>
  <si>
    <t>Likvidace odpadní vody a kalů sacím vozem vč.likvidace na ČOV</t>
  </si>
  <si>
    <t>-672379303</t>
  </si>
  <si>
    <t>Kalkulace OST-004</t>
  </si>
  <si>
    <t>Dodávka a montáž plynového topidla typu GAMAT o výkonu 4,6kW s odtahem spalin přes zeď vč.systémového příslušenství a demontáž starého topidla</t>
  </si>
  <si>
    <t>-1559339638</t>
  </si>
  <si>
    <t>VRN</t>
  </si>
  <si>
    <t>Vedlejší rozpočtové náklady</t>
  </si>
  <si>
    <t>030001000</t>
  </si>
  <si>
    <t>Základní rozdělení průvodních činností a nákladů zařízení staveniště</t>
  </si>
  <si>
    <t>%</t>
  </si>
  <si>
    <t>1024</t>
  </si>
  <si>
    <t>-138011381</t>
  </si>
  <si>
    <t>061002000</t>
  </si>
  <si>
    <t>Hlavní tituly průvodních činností a nákladů územní vlivy vliv klimatických podmínek</t>
  </si>
  <si>
    <t>-1495667384</t>
  </si>
  <si>
    <t>062002000</t>
  </si>
  <si>
    <t>Hlavní tituly průvodních činností a nákladů územní vlivy ztížené dopravní podmínky</t>
  </si>
  <si>
    <t>2108664943</t>
  </si>
  <si>
    <t>063103000</t>
  </si>
  <si>
    <t>Územní vlivy práce na těžce přístupných místech práce v podzemí</t>
  </si>
  <si>
    <t>1511115934</t>
  </si>
  <si>
    <t>063303000</t>
  </si>
  <si>
    <t>Územní vlivy práce na těžce přístupných místech potápěčské práce práce ve výškách, v hloubkách</t>
  </si>
  <si>
    <t>228920651</t>
  </si>
  <si>
    <t>063403000</t>
  </si>
  <si>
    <t>Územní vlivy práce na těžce přístupných místech potápěčské práce práce bez pevné pracovní podlahy</t>
  </si>
  <si>
    <t>-263928918</t>
  </si>
  <si>
    <t>063503000</t>
  </si>
  <si>
    <t>Územní vlivy práce na těžce přístupných místech potápěčské práce práce ve stísněném prostoru</t>
  </si>
  <si>
    <t>-1145142779</t>
  </si>
  <si>
    <t>064103000</t>
  </si>
  <si>
    <t>Územní vlivy práce na těžce přístupných místech práce ve zdraví škodlivém prostředí práce ve škodlivém prostředí</t>
  </si>
  <si>
    <t>-1473307540</t>
  </si>
  <si>
    <t>064203000</t>
  </si>
  <si>
    <t>Územní vlivy práce na těžce přístupných místech práce ve zdraví škodlivém prostředí práce se škodlivými materiály</t>
  </si>
  <si>
    <t>-1894362710</t>
  </si>
  <si>
    <t>065002000</t>
  </si>
  <si>
    <t>Hlavní tituly průvodních činností a nákladů územní vlivy mimostaveništní doprava materiálů a výrobků</t>
  </si>
  <si>
    <t>475481102</t>
  </si>
  <si>
    <t>071103000</t>
  </si>
  <si>
    <t>Provozní vlivy provoz investora, třetích osob provoz investora</t>
  </si>
  <si>
    <t>-1796455291</t>
  </si>
  <si>
    <t>071203000</t>
  </si>
  <si>
    <t>Provozní vlivy provoz investora, třetích osob provoz dalšího subjektu</t>
  </si>
  <si>
    <t>-253256364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</si>
  <si>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</si>
  <si>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</si>
  <si>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</si>
  <si>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</si>
  <si>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</si>
  <si>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</si>
  <si>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</si>
  <si>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</si>
  <si>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</si>
  <si>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</si>
  <si>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</si>
  <si>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</si>
  <si>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</si>
  <si>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</si>
  <si>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</si>
  <si>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</si>
  <si>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</si>
  <si>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</si>
  <si>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</si>
  <si>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</si>
  <si>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</si>
  <si>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</si>
  <si>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</si>
  <si>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</si>
  <si>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</si>
  <si>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</si>
  <si>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</si>
  <si>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</si>
  <si>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</si>
  <si>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</si>
  <si>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</si>
  <si>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</si>
  <si>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</si>
  <si>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</si>
  <si>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</si>
  <si>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</si>
  <si>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</si>
  <si>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</si>
  <si>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</si>
  <si>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</si>
  <si>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</si>
  <si>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</si>
  <si>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</si>
  <si>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</si>
  <si>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</si>
  <si>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</si>
  <si>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</si>
  <si>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</si>
  <si>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</si>
  <si>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</si>
  <si>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</si>
  <si>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</si>
  <si>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</si>
  <si>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</si>
  <si>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</si>
  <si>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</si>
  <si>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</si>
  <si>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</si>
  <si>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</si>
  <si>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</si>
  <si>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</si>
  <si>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</si>
  <si>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</si>
  <si>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</si>
  <si>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</si>
  <si>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</si>
  <si>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</si>
  <si>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</si>
  <si>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</si>
  <si>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</si>
  <si>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</si>
  <si>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</si>
  <si>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</si>
  <si>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</si>
  <si>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</si>
  <si>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</si>
  <si>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</si>
  <si>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</si>
  <si>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</si>
  <si>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</si>
  <si>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</si>
  <si>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</si>
  <si>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</si>
  <si>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</si>
  <si>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</si>
  <si>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</si>
  <si>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</si>
  <si>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</si>
  <si>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</si>
  <si>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</si>
  <si>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</si>
  <si>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</si>
  <si>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</si>
  <si>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</si>
  <si>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</si>
  <si>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</si>
  <si>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</si>
  <si>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</si>
  <si>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</si>
  <si>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</si>
  <si>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</si>
  <si>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</si>
  <si>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</si>
  <si>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</si>
  <si>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</si>
  <si>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</si>
  <si>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</si>
  <si>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</si>
  <si>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</si>
  <si>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</si>
  <si>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</si>
  <si>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</si>
  <si>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</si>
  <si>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</si>
  <si>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</si>
  <si>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</si>
  <si>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</si>
  <si>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</si>
  <si>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</si>
  <si>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</si>
  <si>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</si>
  <si>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</si>
  <si>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</si>
  <si>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</si>
  <si>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</si>
  <si>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</si>
  <si>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</si>
  <si>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</si>
  <si>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</si>
  <si>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</si>
  <si>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</si>
  <si>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</si>
  <si>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</si>
  <si>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</si>
  <si>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</si>
  <si>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</si>
  <si>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</si>
  <si>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</si>
  <si>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</si>
  <si>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</si>
  <si>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</si>
  <si>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</si>
  <si>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</si>
  <si>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</si>
  <si>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</si>
  <si>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</si>
  <si>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</si>
  <si>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</si>
  <si>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</si>
  <si>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</si>
  <si>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</si>
  <si>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</si>
  <si>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</si>
  <si>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</si>
  <si>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</si>
  <si>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</si>
  <si>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</si>
  <si>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</si>
  <si>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</si>
  <si>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</si>
  <si>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</si>
  <si>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</si>
  <si>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</si>
  <si>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</si>
  <si>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</si>
  <si>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</si>
  <si>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</si>
  <si>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</si>
  <si>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</si>
  <si>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</si>
  <si>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</si>
  <si>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</si>
  <si>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</si>
  <si>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</si>
  <si>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</si>
  <si>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</si>
  <si>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</si>
  <si>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</si>
  <si>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</si>
  <si>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</si>
  <si>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</si>
  <si>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</si>
  <si>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</si>
  <si>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</si>
  <si>
    <t>42</t>
  </si>
  <si>
    <t>47</t>
  </si>
  <si>
    <t>Údržba a opravy budov v majetku Statutárního města Teplice 2023-2024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</si>
</sst>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3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19" fillId="4" borderId="13" xfId="0" applyFont="1" applyFill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1" fillId="0" borderId="0" xfId="0" applyFont="1" applyAlignment="1" applyProtection="1">
      <alignment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8" xfId="0" applyNumberFormat="1" applyFont="1" applyBorder="1" applyAlignment="1" applyProtection="1">
      <alignment vertical="center"/>
      <protection/>
    </xf>
    <xf numFmtId="4" fontId="17" fillId="0" borderId="0" xfId="0" applyNumberFormat="1" applyFont="1" applyBorder="1" applyAlignment="1" applyProtection="1">
      <alignment vertical="center"/>
      <protection/>
    </xf>
    <xf numFmtId="166" fontId="17" fillId="0" borderId="0" xfId="0" applyNumberFormat="1" applyFont="1" applyBorder="1" applyAlignment="1" applyProtection="1">
      <alignment vertical="center"/>
      <protection/>
    </xf>
    <xf numFmtId="4" fontId="17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2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3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4" fontId="25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1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9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19" fillId="4" borderId="0" xfId="0" applyFont="1" applyFill="1" applyAlignment="1" applyProtection="1">
      <alignment horizontal="right" vertical="center"/>
      <protection/>
    </xf>
    <xf numFmtId="0" fontId="27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19" fillId="4" borderId="14" xfId="0" applyFont="1" applyFill="1" applyBorder="1" applyAlignment="1" applyProtection="1">
      <alignment horizontal="center" vertical="center" wrapText="1"/>
      <protection/>
    </xf>
    <xf numFmtId="0" fontId="19" fillId="4" borderId="15" xfId="0" applyFont="1" applyFill="1" applyBorder="1" applyAlignment="1" applyProtection="1">
      <alignment horizontal="center" vertical="center" wrapText="1"/>
      <protection/>
    </xf>
    <xf numFmtId="0" fontId="19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28" fillId="0" borderId="10" xfId="0" applyNumberFormat="1" applyFont="1" applyBorder="1" applyAlignment="1" applyProtection="1">
      <alignment/>
      <protection/>
    </xf>
    <xf numFmtId="166" fontId="28" fillId="0" borderId="11" xfId="0" applyNumberFormat="1" applyFont="1" applyBorder="1" applyAlignment="1" applyProtection="1">
      <alignment/>
      <protection/>
    </xf>
    <xf numFmtId="4" fontId="29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19" fillId="0" borderId="22" xfId="0" applyFont="1" applyBorder="1" applyAlignment="1" applyProtection="1">
      <alignment horizontal="center" vertical="center"/>
      <protection/>
    </xf>
    <xf numFmtId="49" fontId="19" fillId="0" borderId="22" xfId="0" applyNumberFormat="1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left" vertical="center" wrapText="1"/>
      <protection/>
    </xf>
    <xf numFmtId="0" fontId="19" fillId="0" borderId="22" xfId="0" applyFont="1" applyBorder="1" applyAlignment="1" applyProtection="1">
      <alignment horizontal="center" vertical="center" wrapText="1"/>
      <protection/>
    </xf>
    <xf numFmtId="167" fontId="19" fillId="0" borderId="22" xfId="0" applyNumberFormat="1" applyFont="1" applyBorder="1" applyAlignment="1" applyProtection="1">
      <alignment vertical="center"/>
      <protection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/>
    </xf>
    <xf numFmtId="0" fontId="20" fillId="2" borderId="18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166" fontId="20" fillId="0" borderId="12" xfId="0" applyNumberFormat="1" applyFont="1" applyBorder="1" applyAlignment="1" applyProtection="1">
      <alignment vertical="center"/>
      <protection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167" fontId="19" fillId="2" borderId="22" xfId="0" applyNumberFormat="1" applyFont="1" applyFill="1" applyBorder="1" applyAlignment="1" applyProtection="1">
      <alignment vertical="center"/>
      <protection locked="0"/>
    </xf>
    <xf numFmtId="0" fontId="20" fillId="2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0" fillId="0" borderId="20" xfId="0" applyNumberFormat="1" applyFont="1" applyBorder="1" applyAlignment="1" applyProtection="1">
      <alignment vertical="center"/>
      <protection/>
    </xf>
    <xf numFmtId="166" fontId="20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2" fillId="0" borderId="23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25" xfId="0" applyFont="1" applyBorder="1" applyAlignment="1">
      <alignment vertical="center" wrapText="1"/>
    </xf>
    <xf numFmtId="0" fontId="32" fillId="0" borderId="26" xfId="0" applyFont="1" applyBorder="1" applyAlignment="1">
      <alignment horizontal="center" vertical="center" wrapText="1"/>
    </xf>
    <xf numFmtId="0" fontId="32" fillId="0" borderId="27" xfId="0" applyFont="1" applyBorder="1" applyAlignment="1">
      <alignment horizontal="center" vertical="center" wrapText="1"/>
    </xf>
    <xf numFmtId="0" fontId="32" fillId="0" borderId="26" xfId="0" applyFont="1" applyBorder="1" applyAlignment="1">
      <alignment vertical="center" wrapText="1"/>
    </xf>
    <xf numFmtId="0" fontId="32" fillId="0" borderId="27" xfId="0" applyFont="1" applyBorder="1" applyAlignment="1">
      <alignment vertical="center" wrapText="1"/>
    </xf>
    <xf numFmtId="0" fontId="34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5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2" fillId="0" borderId="28" xfId="0" applyFont="1" applyBorder="1" applyAlignment="1">
      <alignment vertical="center" wrapText="1"/>
    </xf>
    <xf numFmtId="0" fontId="36" fillId="0" borderId="29" xfId="0" applyFont="1" applyBorder="1" applyAlignment="1">
      <alignment vertical="center" wrapText="1"/>
    </xf>
    <xf numFmtId="0" fontId="32" fillId="0" borderId="30" xfId="0" applyFont="1" applyBorder="1" applyAlignment="1">
      <alignment vertical="center" wrapText="1"/>
    </xf>
    <xf numFmtId="0" fontId="32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23" xfId="0" applyFont="1" applyBorder="1" applyAlignment="1">
      <alignment horizontal="left" vertical="center"/>
    </xf>
    <xf numFmtId="0" fontId="32" fillId="0" borderId="24" xfId="0" applyFont="1" applyBorder="1" applyAlignment="1">
      <alignment horizontal="left" vertical="center"/>
    </xf>
    <xf numFmtId="0" fontId="32" fillId="0" borderId="25" xfId="0" applyFont="1" applyBorder="1" applyAlignment="1">
      <alignment horizontal="left" vertical="center"/>
    </xf>
    <xf numFmtId="0" fontId="32" fillId="0" borderId="26" xfId="0" applyFont="1" applyBorder="1" applyAlignment="1">
      <alignment horizontal="left" vertical="center"/>
    </xf>
    <xf numFmtId="0" fontId="32" fillId="0" borderId="27" xfId="0" applyFont="1" applyBorder="1" applyAlignment="1">
      <alignment horizontal="left" vertical="center"/>
    </xf>
    <xf numFmtId="0" fontId="3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4" fillId="0" borderId="29" xfId="0" applyFont="1" applyBorder="1" applyAlignment="1">
      <alignment horizontal="left" vertical="center"/>
    </xf>
    <xf numFmtId="0" fontId="34" fillId="0" borderId="29" xfId="0" applyFont="1" applyBorder="1" applyAlignment="1">
      <alignment horizontal="center" vertical="center"/>
    </xf>
    <xf numFmtId="0" fontId="37" fillId="0" borderId="29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5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2" fillId="0" borderId="28" xfId="0" applyFont="1" applyBorder="1" applyAlignment="1">
      <alignment horizontal="left" vertical="center"/>
    </xf>
    <xf numFmtId="0" fontId="36" fillId="0" borderId="29" xfId="0" applyFont="1" applyBorder="1" applyAlignment="1">
      <alignment horizontal="left" vertical="center"/>
    </xf>
    <xf numFmtId="0" fontId="32" fillId="0" borderId="30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5" fillId="0" borderId="29" xfId="0" applyFont="1" applyBorder="1" applyAlignment="1">
      <alignment horizontal="left" vertical="center"/>
    </xf>
    <xf numFmtId="0" fontId="32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center" vertical="center" wrapText="1"/>
    </xf>
    <xf numFmtId="0" fontId="32" fillId="0" borderId="23" xfId="0" applyFont="1" applyBorder="1" applyAlignment="1">
      <alignment horizontal="left" vertical="center" wrapText="1"/>
    </xf>
    <xf numFmtId="0" fontId="32" fillId="0" borderId="24" xfId="0" applyFont="1" applyBorder="1" applyAlignment="1">
      <alignment horizontal="left" vertical="center" wrapText="1"/>
    </xf>
    <xf numFmtId="0" fontId="32" fillId="0" borderId="25" xfId="0" applyFont="1" applyBorder="1" applyAlignment="1">
      <alignment horizontal="left" vertical="center" wrapText="1"/>
    </xf>
    <xf numFmtId="0" fontId="32" fillId="0" borderId="26" xfId="0" applyFont="1" applyBorder="1" applyAlignment="1">
      <alignment horizontal="left" vertical="center" wrapText="1"/>
    </xf>
    <xf numFmtId="0" fontId="32" fillId="0" borderId="27" xfId="0" applyFont="1" applyBorder="1" applyAlignment="1">
      <alignment horizontal="left" vertical="center" wrapText="1"/>
    </xf>
    <xf numFmtId="0" fontId="37" fillId="0" borderId="26" xfId="0" applyFont="1" applyBorder="1" applyAlignment="1">
      <alignment horizontal="left" vertical="center" wrapText="1"/>
    </xf>
    <xf numFmtId="0" fontId="37" fillId="0" borderId="27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0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/>
    </xf>
    <xf numFmtId="0" fontId="35" fillId="0" borderId="28" xfId="0" applyFont="1" applyBorder="1" applyAlignment="1">
      <alignment horizontal="left" vertical="center" wrapText="1"/>
    </xf>
    <xf numFmtId="0" fontId="35" fillId="0" borderId="29" xfId="0" applyFont="1" applyBorder="1" applyAlignment="1">
      <alignment horizontal="left" vertical="center" wrapText="1"/>
    </xf>
    <xf numFmtId="0" fontId="35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5" fillId="0" borderId="28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center" vertical="center"/>
    </xf>
    <xf numFmtId="0" fontId="37" fillId="0" borderId="0" xfId="0" applyFont="1" applyAlignment="1">
      <alignment vertical="center"/>
    </xf>
    <xf numFmtId="0" fontId="34" fillId="0" borderId="0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34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4" fillId="0" borderId="29" xfId="0" applyFont="1" applyBorder="1" applyAlignment="1">
      <alignment horizontal="left"/>
    </xf>
    <xf numFmtId="0" fontId="37" fillId="0" borderId="29" xfId="0" applyFont="1" applyBorder="1" applyAlignment="1">
      <alignment/>
    </xf>
    <xf numFmtId="0" fontId="32" fillId="0" borderId="26" xfId="0" applyFont="1" applyBorder="1" applyAlignment="1">
      <alignment vertical="top"/>
    </xf>
    <xf numFmtId="0" fontId="32" fillId="0" borderId="27" xfId="0" applyFont="1" applyBorder="1" applyAlignment="1">
      <alignment vertical="top"/>
    </xf>
    <xf numFmtId="0" fontId="32" fillId="0" borderId="28" xfId="0" applyFont="1" applyBorder="1" applyAlignment="1">
      <alignment vertical="top"/>
    </xf>
    <xf numFmtId="0" fontId="32" fillId="0" borderId="29" xfId="0" applyFont="1" applyBorder="1" applyAlignment="1">
      <alignment vertical="top"/>
    </xf>
    <xf numFmtId="0" fontId="32" fillId="0" borderId="30" xfId="0" applyFont="1" applyBorder="1" applyAlignment="1">
      <alignment vertical="top"/>
    </xf>
    <xf numFmtId="0" fontId="0" fillId="5" borderId="0" xfId="0" applyFont="1" applyFill="1" applyAlignment="1">
      <alignment vertical="center"/>
    </xf>
    <xf numFmtId="0" fontId="0" fillId="5" borderId="3" xfId="0" applyFont="1" applyFill="1" applyBorder="1" applyAlignment="1" applyProtection="1">
      <alignment vertical="center"/>
      <protection/>
    </xf>
    <xf numFmtId="0" fontId="30" fillId="5" borderId="22" xfId="0" applyFont="1" applyFill="1" applyBorder="1" applyAlignment="1" applyProtection="1">
      <alignment horizontal="center" vertical="center"/>
      <protection/>
    </xf>
    <xf numFmtId="49" fontId="30" fillId="5" borderId="22" xfId="0" applyNumberFormat="1" applyFont="1" applyFill="1" applyBorder="1" applyAlignment="1" applyProtection="1">
      <alignment horizontal="left" vertical="center" wrapText="1"/>
      <protection/>
    </xf>
    <xf numFmtId="0" fontId="30" fillId="5" borderId="22" xfId="0" applyFont="1" applyFill="1" applyBorder="1" applyAlignment="1" applyProtection="1">
      <alignment horizontal="left" vertical="center" wrapText="1"/>
      <protection/>
    </xf>
    <xf numFmtId="0" fontId="30" fillId="5" borderId="22" xfId="0" applyFont="1" applyFill="1" applyBorder="1" applyAlignment="1" applyProtection="1">
      <alignment horizontal="center" vertical="center" wrapText="1"/>
      <protection/>
    </xf>
    <xf numFmtId="167" fontId="30" fillId="5" borderId="22" xfId="0" applyNumberFormat="1" applyFont="1" applyFill="1" applyBorder="1" applyAlignment="1" applyProtection="1">
      <alignment vertical="center"/>
      <protection/>
    </xf>
    <xf numFmtId="4" fontId="30" fillId="5" borderId="22" xfId="0" applyNumberFormat="1" applyFont="1" applyFill="1" applyBorder="1" applyAlignment="1" applyProtection="1">
      <alignment vertical="center"/>
      <protection locked="0"/>
    </xf>
    <xf numFmtId="4" fontId="30" fillId="5" borderId="22" xfId="0" applyNumberFormat="1" applyFont="1" applyFill="1" applyBorder="1" applyAlignment="1" applyProtection="1">
      <alignment vertical="center"/>
      <protection/>
    </xf>
    <xf numFmtId="0" fontId="31" fillId="5" borderId="3" xfId="0" applyFont="1" applyFill="1" applyBorder="1" applyAlignment="1">
      <alignment vertical="center"/>
    </xf>
    <xf numFmtId="0" fontId="30" fillId="5" borderId="18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166" fontId="20" fillId="5" borderId="0" xfId="0" applyNumberFormat="1" applyFont="1" applyFill="1" applyBorder="1" applyAlignment="1" applyProtection="1">
      <alignment vertical="center"/>
      <protection/>
    </xf>
    <xf numFmtId="166" fontId="20" fillId="5" borderId="12" xfId="0" applyNumberFormat="1" applyFont="1" applyFill="1" applyBorder="1" applyAlignment="1" applyProtection="1">
      <alignment vertical="center"/>
      <protection/>
    </xf>
    <xf numFmtId="0" fontId="0" fillId="5" borderId="0" xfId="0" applyFill="1" applyAlignment="1">
      <alignment vertical="center"/>
    </xf>
    <xf numFmtId="0" fontId="19" fillId="5" borderId="0" xfId="0" applyFont="1" applyFill="1" applyAlignment="1">
      <alignment horizontal="left" vertical="center"/>
    </xf>
    <xf numFmtId="0" fontId="0" fillId="5" borderId="0" xfId="0" applyFont="1" applyFill="1" applyAlignment="1">
      <alignment horizontal="left" vertical="center"/>
    </xf>
    <xf numFmtId="4" fontId="0" fillId="5" borderId="0" xfId="0" applyNumberFormat="1" applyFont="1" applyFill="1" applyAlignment="1">
      <alignment vertical="center"/>
    </xf>
    <xf numFmtId="4" fontId="16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3" fillId="0" borderId="0" xfId="0" applyFont="1" applyAlignment="1" applyProtection="1">
      <alignment horizontal="left" vertical="center" wrapText="1"/>
      <protection/>
    </xf>
    <xf numFmtId="4" fontId="21" fillId="0" borderId="0" xfId="0" applyNumberFormat="1" applyFont="1" applyAlignment="1" applyProtection="1">
      <alignment horizontal="righ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0" fillId="0" borderId="0" xfId="0"/>
    <xf numFmtId="0" fontId="19" fillId="4" borderId="6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left" vertical="center"/>
      <protection/>
    </xf>
    <xf numFmtId="0" fontId="19" fillId="4" borderId="7" xfId="0" applyFont="1" applyFill="1" applyBorder="1" applyAlignment="1" applyProtection="1">
      <alignment horizontal="center" vertical="center"/>
      <protection/>
    </xf>
    <xf numFmtId="0" fontId="19" fillId="4" borderId="7" xfId="0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7" fillId="0" borderId="17" xfId="0" applyFont="1" applyBorder="1" applyAlignment="1">
      <alignment horizontal="center" vertical="center"/>
    </xf>
    <xf numFmtId="0" fontId="17" fillId="0" borderId="10" xfId="0" applyFont="1" applyBorder="1" applyAlignment="1">
      <alignment horizontal="left" vertical="center"/>
    </xf>
    <xf numFmtId="0" fontId="18" fillId="0" borderId="18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18" fillId="0" borderId="18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3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 wrapText="1"/>
    </xf>
    <xf numFmtId="0" fontId="34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4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57"/>
  <sheetViews>
    <sheetView showGridLines="0" tabSelected="1" workbookViewId="0" topLeftCell="A1">
      <selection activeCell="J56" sqref="J56"/>
    </sheetView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4" t="s">
        <v>0</v>
      </c>
      <c r="AZ1" s="14" t="s">
        <v>1</v>
      </c>
      <c r="BA1" s="14" t="s">
        <v>2</v>
      </c>
      <c r="BB1" s="14" t="s">
        <v>3</v>
      </c>
      <c r="BT1" s="14" t="s">
        <v>4</v>
      </c>
      <c r="BU1" s="14" t="s">
        <v>4</v>
      </c>
      <c r="BV1" s="14" t="s">
        <v>5</v>
      </c>
    </row>
    <row r="2" spans="44:72" s="1" customFormat="1" ht="36.95" customHeight="1">
      <c r="AR2" s="305"/>
      <c r="AS2" s="305"/>
      <c r="AT2" s="305"/>
      <c r="AU2" s="305"/>
      <c r="AV2" s="305"/>
      <c r="AW2" s="305"/>
      <c r="AX2" s="305"/>
      <c r="AY2" s="305"/>
      <c r="AZ2" s="305"/>
      <c r="BA2" s="305"/>
      <c r="BB2" s="305"/>
      <c r="BC2" s="305"/>
      <c r="BD2" s="305"/>
      <c r="BE2" s="305"/>
      <c r="BS2" s="15" t="s">
        <v>6</v>
      </c>
      <c r="BT2" s="15" t="s">
        <v>7</v>
      </c>
    </row>
    <row r="3" spans="2:72" s="1" customFormat="1" ht="6.95" customHeight="1"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8"/>
      <c r="BS3" s="15" t="s">
        <v>6</v>
      </c>
      <c r="BT3" s="15" t="s">
        <v>8</v>
      </c>
    </row>
    <row r="4" spans="2:71" s="1" customFormat="1" ht="24.95" customHeight="1">
      <c r="B4" s="19"/>
      <c r="C4" s="20"/>
      <c r="D4" s="21" t="s">
        <v>9</v>
      </c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18"/>
      <c r="AS4" s="22" t="s">
        <v>10</v>
      </c>
      <c r="BE4" s="23" t="s">
        <v>11</v>
      </c>
      <c r="BS4" s="15" t="s">
        <v>12</v>
      </c>
    </row>
    <row r="5" spans="2:71" s="1" customFormat="1" ht="12" customHeight="1">
      <c r="B5" s="19"/>
      <c r="C5" s="20"/>
      <c r="D5" s="24" t="s">
        <v>13</v>
      </c>
      <c r="E5" s="20"/>
      <c r="F5" s="20"/>
      <c r="G5" s="20"/>
      <c r="H5" s="20"/>
      <c r="I5" s="20"/>
      <c r="J5" s="20"/>
      <c r="K5" s="291"/>
      <c r="L5" s="292"/>
      <c r="M5" s="292"/>
      <c r="N5" s="292"/>
      <c r="O5" s="292"/>
      <c r="P5" s="292"/>
      <c r="Q5" s="292"/>
      <c r="R5" s="292"/>
      <c r="S5" s="292"/>
      <c r="T5" s="292"/>
      <c r="U5" s="292"/>
      <c r="V5" s="292"/>
      <c r="W5" s="292"/>
      <c r="X5" s="292"/>
      <c r="Y5" s="292"/>
      <c r="Z5" s="292"/>
      <c r="AA5" s="292"/>
      <c r="AB5" s="292"/>
      <c r="AC5" s="292"/>
      <c r="AD5" s="292"/>
      <c r="AE5" s="292"/>
      <c r="AF5" s="292"/>
      <c r="AG5" s="292"/>
      <c r="AH5" s="292"/>
      <c r="AI5" s="292"/>
      <c r="AJ5" s="292"/>
      <c r="AK5" s="292"/>
      <c r="AL5" s="292"/>
      <c r="AM5" s="292"/>
      <c r="AN5" s="292"/>
      <c r="AO5" s="292"/>
      <c r="AP5" s="20"/>
      <c r="AQ5" s="20"/>
      <c r="AR5" s="18"/>
      <c r="BE5" s="288" t="s">
        <v>14</v>
      </c>
      <c r="BS5" s="15" t="s">
        <v>6</v>
      </c>
    </row>
    <row r="6" spans="2:71" s="1" customFormat="1" ht="36.95" customHeight="1">
      <c r="B6" s="19"/>
      <c r="C6" s="20"/>
      <c r="D6" s="26" t="s">
        <v>15</v>
      </c>
      <c r="E6" s="20"/>
      <c r="F6" s="20"/>
      <c r="G6" s="20"/>
      <c r="H6" s="20"/>
      <c r="I6" s="20"/>
      <c r="J6" s="20"/>
      <c r="K6" s="293" t="s">
        <v>2356</v>
      </c>
      <c r="L6" s="292"/>
      <c r="M6" s="292"/>
      <c r="N6" s="292"/>
      <c r="O6" s="292"/>
      <c r="P6" s="292"/>
      <c r="Q6" s="292"/>
      <c r="R6" s="292"/>
      <c r="S6" s="292"/>
      <c r="T6" s="292"/>
      <c r="U6" s="292"/>
      <c r="V6" s="292"/>
      <c r="W6" s="292"/>
      <c r="X6" s="292"/>
      <c r="Y6" s="292"/>
      <c r="Z6" s="292"/>
      <c r="AA6" s="292"/>
      <c r="AB6" s="292"/>
      <c r="AC6" s="292"/>
      <c r="AD6" s="292"/>
      <c r="AE6" s="292"/>
      <c r="AF6" s="292"/>
      <c r="AG6" s="292"/>
      <c r="AH6" s="292"/>
      <c r="AI6" s="292"/>
      <c r="AJ6" s="292"/>
      <c r="AK6" s="292"/>
      <c r="AL6" s="292"/>
      <c r="AM6" s="292"/>
      <c r="AN6" s="292"/>
      <c r="AO6" s="292"/>
      <c r="AP6" s="20"/>
      <c r="AQ6" s="20"/>
      <c r="AR6" s="18"/>
      <c r="BE6" s="289"/>
      <c r="BS6" s="15" t="s">
        <v>6</v>
      </c>
    </row>
    <row r="7" spans="2:71" s="1" customFormat="1" ht="12" customHeight="1">
      <c r="B7" s="19"/>
      <c r="C7" s="20"/>
      <c r="D7" s="27" t="s">
        <v>16</v>
      </c>
      <c r="E7" s="20"/>
      <c r="F7" s="20"/>
      <c r="G7" s="20"/>
      <c r="H7" s="20"/>
      <c r="I7" s="20"/>
      <c r="J7" s="20"/>
      <c r="K7" s="25" t="s">
        <v>17</v>
      </c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7" t="s">
        <v>18</v>
      </c>
      <c r="AL7" s="20"/>
      <c r="AM7" s="20"/>
      <c r="AN7" s="25" t="s">
        <v>17</v>
      </c>
      <c r="AO7" s="20"/>
      <c r="AP7" s="20"/>
      <c r="AQ7" s="20"/>
      <c r="AR7" s="18"/>
      <c r="BE7" s="289"/>
      <c r="BS7" s="15" t="s">
        <v>6</v>
      </c>
    </row>
    <row r="8" spans="2:71" s="1" customFormat="1" ht="12" customHeight="1">
      <c r="B8" s="19"/>
      <c r="C8" s="20"/>
      <c r="D8" s="27" t="s">
        <v>19</v>
      </c>
      <c r="E8" s="20"/>
      <c r="F8" s="20"/>
      <c r="G8" s="20"/>
      <c r="H8" s="20"/>
      <c r="I8" s="20"/>
      <c r="J8" s="20"/>
      <c r="K8" s="25" t="s">
        <v>20</v>
      </c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7" t="s">
        <v>21</v>
      </c>
      <c r="AL8" s="20"/>
      <c r="AM8" s="20"/>
      <c r="AN8" s="28"/>
      <c r="AO8" s="20"/>
      <c r="AP8" s="20"/>
      <c r="AQ8" s="20"/>
      <c r="AR8" s="18"/>
      <c r="BE8" s="289"/>
      <c r="BS8" s="15" t="s">
        <v>6</v>
      </c>
    </row>
    <row r="9" spans="2:71" s="1" customFormat="1" ht="14.45" customHeight="1">
      <c r="B9" s="19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18"/>
      <c r="BE9" s="289"/>
      <c r="BS9" s="15" t="s">
        <v>6</v>
      </c>
    </row>
    <row r="10" spans="2:71" s="1" customFormat="1" ht="12" customHeight="1">
      <c r="B10" s="19"/>
      <c r="C10" s="20"/>
      <c r="D10" s="27" t="s">
        <v>22</v>
      </c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7" t="s">
        <v>23</v>
      </c>
      <c r="AL10" s="20"/>
      <c r="AM10" s="20"/>
      <c r="AN10" s="25" t="s">
        <v>24</v>
      </c>
      <c r="AO10" s="20"/>
      <c r="AP10" s="20"/>
      <c r="AQ10" s="20"/>
      <c r="AR10" s="18"/>
      <c r="BE10" s="289"/>
      <c r="BS10" s="15" t="s">
        <v>6</v>
      </c>
    </row>
    <row r="11" spans="2:71" s="1" customFormat="1" ht="18.4" customHeight="1">
      <c r="B11" s="19"/>
      <c r="C11" s="20"/>
      <c r="D11" s="20"/>
      <c r="E11" s="25" t="s">
        <v>25</v>
      </c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7" t="s">
        <v>26</v>
      </c>
      <c r="AL11" s="20"/>
      <c r="AM11" s="20"/>
      <c r="AN11" s="25" t="s">
        <v>27</v>
      </c>
      <c r="AO11" s="20"/>
      <c r="AP11" s="20"/>
      <c r="AQ11" s="20"/>
      <c r="AR11" s="18"/>
      <c r="BE11" s="289"/>
      <c r="BS11" s="15" t="s">
        <v>6</v>
      </c>
    </row>
    <row r="12" spans="2:71" s="1" customFormat="1" ht="6.95" customHeight="1">
      <c r="B12" s="19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18"/>
      <c r="BE12" s="289"/>
      <c r="BS12" s="15" t="s">
        <v>6</v>
      </c>
    </row>
    <row r="13" spans="2:71" s="1" customFormat="1" ht="12" customHeight="1">
      <c r="B13" s="19"/>
      <c r="C13" s="20"/>
      <c r="D13" s="27" t="s">
        <v>28</v>
      </c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7" t="s">
        <v>23</v>
      </c>
      <c r="AL13" s="20"/>
      <c r="AM13" s="20"/>
      <c r="AN13" s="29" t="s">
        <v>29</v>
      </c>
      <c r="AO13" s="20"/>
      <c r="AP13" s="20"/>
      <c r="AQ13" s="20"/>
      <c r="AR13" s="18"/>
      <c r="BE13" s="289"/>
      <c r="BS13" s="15" t="s">
        <v>6</v>
      </c>
    </row>
    <row r="14" spans="2:71" ht="12.75">
      <c r="B14" s="19"/>
      <c r="C14" s="20"/>
      <c r="D14" s="20"/>
      <c r="E14" s="294"/>
      <c r="F14" s="295"/>
      <c r="G14" s="295"/>
      <c r="H14" s="295"/>
      <c r="I14" s="295"/>
      <c r="J14" s="295"/>
      <c r="K14" s="295"/>
      <c r="L14" s="295"/>
      <c r="M14" s="295"/>
      <c r="N14" s="295"/>
      <c r="O14" s="295"/>
      <c r="P14" s="295"/>
      <c r="Q14" s="295"/>
      <c r="R14" s="295"/>
      <c r="S14" s="295"/>
      <c r="T14" s="295"/>
      <c r="U14" s="295"/>
      <c r="V14" s="295"/>
      <c r="W14" s="295"/>
      <c r="X14" s="295"/>
      <c r="Y14" s="295"/>
      <c r="Z14" s="295"/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7" t="s">
        <v>26</v>
      </c>
      <c r="AL14" s="20"/>
      <c r="AM14" s="20"/>
      <c r="AN14" s="29" t="s">
        <v>29</v>
      </c>
      <c r="AO14" s="20"/>
      <c r="AP14" s="20"/>
      <c r="AQ14" s="20"/>
      <c r="AR14" s="18"/>
      <c r="BE14" s="289"/>
      <c r="BS14" s="15" t="s">
        <v>6</v>
      </c>
    </row>
    <row r="15" spans="2:71" s="1" customFormat="1" ht="6.95" customHeight="1">
      <c r="B15" s="19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18"/>
      <c r="BE15" s="289"/>
      <c r="BS15" s="15" t="s">
        <v>4</v>
      </c>
    </row>
    <row r="16" spans="2:71" s="1" customFormat="1" ht="12" customHeight="1">
      <c r="B16" s="19"/>
      <c r="C16" s="20"/>
      <c r="D16" s="27" t="s">
        <v>30</v>
      </c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7" t="s">
        <v>23</v>
      </c>
      <c r="AL16" s="20"/>
      <c r="AM16" s="20"/>
      <c r="AN16" s="25" t="s">
        <v>17</v>
      </c>
      <c r="AO16" s="20"/>
      <c r="AP16" s="20"/>
      <c r="AQ16" s="20"/>
      <c r="AR16" s="18"/>
      <c r="BE16" s="289"/>
      <c r="BS16" s="15" t="s">
        <v>4</v>
      </c>
    </row>
    <row r="17" spans="2:71" s="1" customFormat="1" ht="18.4" customHeight="1">
      <c r="B17" s="19"/>
      <c r="C17" s="20"/>
      <c r="D17" s="20"/>
      <c r="E17" s="25" t="s">
        <v>31</v>
      </c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7" t="s">
        <v>26</v>
      </c>
      <c r="AL17" s="20"/>
      <c r="AM17" s="20"/>
      <c r="AN17" s="25" t="s">
        <v>17</v>
      </c>
      <c r="AO17" s="20"/>
      <c r="AP17" s="20"/>
      <c r="AQ17" s="20"/>
      <c r="AR17" s="18"/>
      <c r="BE17" s="289"/>
      <c r="BS17" s="15" t="s">
        <v>32</v>
      </c>
    </row>
    <row r="18" spans="2:71" s="1" customFormat="1" ht="6.95" customHeight="1"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18"/>
      <c r="BE18" s="289"/>
      <c r="BS18" s="15" t="s">
        <v>6</v>
      </c>
    </row>
    <row r="19" spans="2:71" s="1" customFormat="1" ht="12" customHeight="1">
      <c r="B19" s="19"/>
      <c r="C19" s="20"/>
      <c r="D19" s="27" t="s">
        <v>33</v>
      </c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7" t="s">
        <v>23</v>
      </c>
      <c r="AL19" s="20"/>
      <c r="AM19" s="20"/>
      <c r="AN19" s="25"/>
      <c r="AO19" s="20"/>
      <c r="AP19" s="20"/>
      <c r="AQ19" s="20"/>
      <c r="AR19" s="18"/>
      <c r="BE19" s="289"/>
      <c r="BS19" s="15" t="s">
        <v>6</v>
      </c>
    </row>
    <row r="20" spans="2:71" s="1" customFormat="1" ht="18.4" customHeight="1">
      <c r="B20" s="19"/>
      <c r="C20" s="20"/>
      <c r="D20" s="20"/>
      <c r="E20" s="25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7" t="s">
        <v>26</v>
      </c>
      <c r="AL20" s="20"/>
      <c r="AM20" s="20"/>
      <c r="AN20" s="25" t="s">
        <v>17</v>
      </c>
      <c r="AO20" s="20"/>
      <c r="AP20" s="20"/>
      <c r="AQ20" s="20"/>
      <c r="AR20" s="18"/>
      <c r="BE20" s="289"/>
      <c r="BS20" s="15" t="s">
        <v>4</v>
      </c>
    </row>
    <row r="21" spans="2:57" s="1" customFormat="1" ht="6.95" customHeight="1">
      <c r="B21" s="19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18"/>
      <c r="BE21" s="289"/>
    </row>
    <row r="22" spans="2:57" s="1" customFormat="1" ht="12" customHeight="1">
      <c r="B22" s="19"/>
      <c r="C22" s="20"/>
      <c r="D22" s="27" t="s">
        <v>34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18"/>
      <c r="BE22" s="289"/>
    </row>
    <row r="23" spans="2:57" s="1" customFormat="1" ht="47.25" customHeight="1">
      <c r="B23" s="19"/>
      <c r="C23" s="20"/>
      <c r="D23" s="20"/>
      <c r="E23" s="296" t="s">
        <v>35</v>
      </c>
      <c r="F23" s="296"/>
      <c r="G23" s="296"/>
      <c r="H23" s="296"/>
      <c r="I23" s="296"/>
      <c r="J23" s="296"/>
      <c r="K23" s="296"/>
      <c r="L23" s="296"/>
      <c r="M23" s="296"/>
      <c r="N23" s="296"/>
      <c r="O23" s="296"/>
      <c r="P23" s="296"/>
      <c r="Q23" s="296"/>
      <c r="R23" s="296"/>
      <c r="S23" s="296"/>
      <c r="T23" s="296"/>
      <c r="U23" s="296"/>
      <c r="V23" s="296"/>
      <c r="W23" s="296"/>
      <c r="X23" s="296"/>
      <c r="Y23" s="296"/>
      <c r="Z23" s="296"/>
      <c r="AA23" s="296"/>
      <c r="AB23" s="296"/>
      <c r="AC23" s="296"/>
      <c r="AD23" s="296"/>
      <c r="AE23" s="296"/>
      <c r="AF23" s="296"/>
      <c r="AG23" s="296"/>
      <c r="AH23" s="296"/>
      <c r="AI23" s="296"/>
      <c r="AJ23" s="296"/>
      <c r="AK23" s="296"/>
      <c r="AL23" s="296"/>
      <c r="AM23" s="296"/>
      <c r="AN23" s="296"/>
      <c r="AO23" s="20"/>
      <c r="AP23" s="20"/>
      <c r="AQ23" s="20"/>
      <c r="AR23" s="18"/>
      <c r="BE23" s="289"/>
    </row>
    <row r="24" spans="2:57" s="1" customFormat="1" ht="6.95" customHeight="1">
      <c r="B24" s="19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18"/>
      <c r="BE24" s="289"/>
    </row>
    <row r="25" spans="2:57" s="1" customFormat="1" ht="6.95" customHeight="1">
      <c r="B25" s="19"/>
      <c r="C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20"/>
      <c r="AQ25" s="20"/>
      <c r="AR25" s="18"/>
      <c r="BE25" s="289"/>
    </row>
    <row r="26" spans="1:57" s="2" customFormat="1" ht="25.9" customHeight="1">
      <c r="A26" s="32"/>
      <c r="B26" s="33"/>
      <c r="C26" s="34"/>
      <c r="D26" s="35" t="s">
        <v>36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297">
        <f>ROUND(AG54,2)</f>
        <v>0</v>
      </c>
      <c r="AL26" s="298"/>
      <c r="AM26" s="298"/>
      <c r="AN26" s="298"/>
      <c r="AO26" s="298"/>
      <c r="AP26" s="34"/>
      <c r="AQ26" s="34"/>
      <c r="AR26" s="37"/>
      <c r="BE26" s="289"/>
    </row>
    <row r="27" spans="1:57" s="2" customFormat="1" ht="6.95" customHeight="1">
      <c r="A27" s="32"/>
      <c r="B27" s="33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7"/>
      <c r="BE27" s="289"/>
    </row>
    <row r="28" spans="1:57" s="2" customFormat="1" ht="12.75">
      <c r="A28" s="32"/>
      <c r="B28" s="33"/>
      <c r="C28" s="34"/>
      <c r="D28" s="34"/>
      <c r="E28" s="34"/>
      <c r="F28" s="34"/>
      <c r="G28" s="34"/>
      <c r="H28" s="34"/>
      <c r="I28" s="34"/>
      <c r="J28" s="34"/>
      <c r="K28" s="34"/>
      <c r="L28" s="299" t="s">
        <v>37</v>
      </c>
      <c r="M28" s="299"/>
      <c r="N28" s="299"/>
      <c r="O28" s="299"/>
      <c r="P28" s="299"/>
      <c r="Q28" s="34"/>
      <c r="R28" s="34"/>
      <c r="S28" s="34"/>
      <c r="T28" s="34"/>
      <c r="U28" s="34"/>
      <c r="V28" s="34"/>
      <c r="W28" s="299" t="s">
        <v>38</v>
      </c>
      <c r="X28" s="299"/>
      <c r="Y28" s="299"/>
      <c r="Z28" s="299"/>
      <c r="AA28" s="299"/>
      <c r="AB28" s="299"/>
      <c r="AC28" s="299"/>
      <c r="AD28" s="299"/>
      <c r="AE28" s="299"/>
      <c r="AF28" s="34"/>
      <c r="AG28" s="34"/>
      <c r="AH28" s="34"/>
      <c r="AI28" s="34"/>
      <c r="AJ28" s="34"/>
      <c r="AK28" s="299" t="s">
        <v>39</v>
      </c>
      <c r="AL28" s="299"/>
      <c r="AM28" s="299"/>
      <c r="AN28" s="299"/>
      <c r="AO28" s="299"/>
      <c r="AP28" s="34"/>
      <c r="AQ28" s="34"/>
      <c r="AR28" s="37"/>
      <c r="BE28" s="289"/>
    </row>
    <row r="29" spans="2:57" s="3" customFormat="1" ht="14.45" customHeight="1">
      <c r="B29" s="38"/>
      <c r="C29" s="39"/>
      <c r="D29" s="27" t="s">
        <v>40</v>
      </c>
      <c r="E29" s="39"/>
      <c r="F29" s="27" t="s">
        <v>41</v>
      </c>
      <c r="G29" s="39"/>
      <c r="H29" s="39"/>
      <c r="I29" s="39"/>
      <c r="J29" s="39"/>
      <c r="K29" s="39"/>
      <c r="L29" s="287">
        <v>0.21</v>
      </c>
      <c r="M29" s="286"/>
      <c r="N29" s="286"/>
      <c r="O29" s="286"/>
      <c r="P29" s="286"/>
      <c r="Q29" s="39"/>
      <c r="R29" s="39"/>
      <c r="S29" s="39"/>
      <c r="T29" s="39"/>
      <c r="U29" s="39"/>
      <c r="V29" s="39"/>
      <c r="W29" s="285">
        <f>ROUND(AZ54,2)</f>
        <v>0</v>
      </c>
      <c r="X29" s="286"/>
      <c r="Y29" s="286"/>
      <c r="Z29" s="286"/>
      <c r="AA29" s="286"/>
      <c r="AB29" s="286"/>
      <c r="AC29" s="286"/>
      <c r="AD29" s="286"/>
      <c r="AE29" s="286"/>
      <c r="AF29" s="39"/>
      <c r="AG29" s="39"/>
      <c r="AH29" s="39"/>
      <c r="AI29" s="39"/>
      <c r="AJ29" s="39"/>
      <c r="AK29" s="285">
        <f>ROUND(AV54,2)</f>
        <v>0</v>
      </c>
      <c r="AL29" s="286"/>
      <c r="AM29" s="286"/>
      <c r="AN29" s="286"/>
      <c r="AO29" s="286"/>
      <c r="AP29" s="39"/>
      <c r="AQ29" s="39"/>
      <c r="AR29" s="40"/>
      <c r="BE29" s="290"/>
    </row>
    <row r="30" spans="2:57" s="3" customFormat="1" ht="14.45" customHeight="1">
      <c r="B30" s="38"/>
      <c r="C30" s="39"/>
      <c r="D30" s="39"/>
      <c r="E30" s="39"/>
      <c r="F30" s="27" t="s">
        <v>42</v>
      </c>
      <c r="G30" s="39"/>
      <c r="H30" s="39"/>
      <c r="I30" s="39"/>
      <c r="J30" s="39"/>
      <c r="K30" s="39"/>
      <c r="L30" s="287">
        <v>0.15</v>
      </c>
      <c r="M30" s="286"/>
      <c r="N30" s="286"/>
      <c r="O30" s="286"/>
      <c r="P30" s="286"/>
      <c r="Q30" s="39"/>
      <c r="R30" s="39"/>
      <c r="S30" s="39"/>
      <c r="T30" s="39"/>
      <c r="U30" s="39"/>
      <c r="V30" s="39"/>
      <c r="W30" s="285">
        <f>ROUND(BA54,2)</f>
        <v>0</v>
      </c>
      <c r="X30" s="286"/>
      <c r="Y30" s="286"/>
      <c r="Z30" s="286"/>
      <c r="AA30" s="286"/>
      <c r="AB30" s="286"/>
      <c r="AC30" s="286"/>
      <c r="AD30" s="286"/>
      <c r="AE30" s="286"/>
      <c r="AF30" s="39"/>
      <c r="AG30" s="39"/>
      <c r="AH30" s="39"/>
      <c r="AI30" s="39"/>
      <c r="AJ30" s="39"/>
      <c r="AK30" s="285">
        <f>ROUND(AW54,2)</f>
        <v>0</v>
      </c>
      <c r="AL30" s="286"/>
      <c r="AM30" s="286"/>
      <c r="AN30" s="286"/>
      <c r="AO30" s="286"/>
      <c r="AP30" s="39"/>
      <c r="AQ30" s="39"/>
      <c r="AR30" s="40"/>
      <c r="BE30" s="290"/>
    </row>
    <row r="31" spans="2:57" s="3" customFormat="1" ht="14.45" customHeight="1" hidden="1">
      <c r="B31" s="38"/>
      <c r="C31" s="39"/>
      <c r="D31" s="39"/>
      <c r="E31" s="39"/>
      <c r="F31" s="27" t="s">
        <v>43</v>
      </c>
      <c r="G31" s="39"/>
      <c r="H31" s="39"/>
      <c r="I31" s="39"/>
      <c r="J31" s="39"/>
      <c r="K31" s="39"/>
      <c r="L31" s="287">
        <v>0.21</v>
      </c>
      <c r="M31" s="286"/>
      <c r="N31" s="286"/>
      <c r="O31" s="286"/>
      <c r="P31" s="286"/>
      <c r="Q31" s="39"/>
      <c r="R31" s="39"/>
      <c r="S31" s="39"/>
      <c r="T31" s="39"/>
      <c r="U31" s="39"/>
      <c r="V31" s="39"/>
      <c r="W31" s="285">
        <f>ROUND(BB54,2)</f>
        <v>0</v>
      </c>
      <c r="X31" s="286"/>
      <c r="Y31" s="286"/>
      <c r="Z31" s="286"/>
      <c r="AA31" s="286"/>
      <c r="AB31" s="286"/>
      <c r="AC31" s="286"/>
      <c r="AD31" s="286"/>
      <c r="AE31" s="286"/>
      <c r="AF31" s="39"/>
      <c r="AG31" s="39"/>
      <c r="AH31" s="39"/>
      <c r="AI31" s="39"/>
      <c r="AJ31" s="39"/>
      <c r="AK31" s="285">
        <v>0</v>
      </c>
      <c r="AL31" s="286"/>
      <c r="AM31" s="286"/>
      <c r="AN31" s="286"/>
      <c r="AO31" s="286"/>
      <c r="AP31" s="39"/>
      <c r="AQ31" s="39"/>
      <c r="AR31" s="40"/>
      <c r="BE31" s="290"/>
    </row>
    <row r="32" spans="2:57" s="3" customFormat="1" ht="14.45" customHeight="1" hidden="1">
      <c r="B32" s="38"/>
      <c r="C32" s="39"/>
      <c r="D32" s="39"/>
      <c r="E32" s="39"/>
      <c r="F32" s="27" t="s">
        <v>44</v>
      </c>
      <c r="G32" s="39"/>
      <c r="H32" s="39"/>
      <c r="I32" s="39"/>
      <c r="J32" s="39"/>
      <c r="K32" s="39"/>
      <c r="L32" s="287">
        <v>0.15</v>
      </c>
      <c r="M32" s="286"/>
      <c r="N32" s="286"/>
      <c r="O32" s="286"/>
      <c r="P32" s="286"/>
      <c r="Q32" s="39"/>
      <c r="R32" s="39"/>
      <c r="S32" s="39"/>
      <c r="T32" s="39"/>
      <c r="U32" s="39"/>
      <c r="V32" s="39"/>
      <c r="W32" s="285">
        <f>ROUND(BC54,2)</f>
        <v>0</v>
      </c>
      <c r="X32" s="286"/>
      <c r="Y32" s="286"/>
      <c r="Z32" s="286"/>
      <c r="AA32" s="286"/>
      <c r="AB32" s="286"/>
      <c r="AC32" s="286"/>
      <c r="AD32" s="286"/>
      <c r="AE32" s="286"/>
      <c r="AF32" s="39"/>
      <c r="AG32" s="39"/>
      <c r="AH32" s="39"/>
      <c r="AI32" s="39"/>
      <c r="AJ32" s="39"/>
      <c r="AK32" s="285">
        <v>0</v>
      </c>
      <c r="AL32" s="286"/>
      <c r="AM32" s="286"/>
      <c r="AN32" s="286"/>
      <c r="AO32" s="286"/>
      <c r="AP32" s="39"/>
      <c r="AQ32" s="39"/>
      <c r="AR32" s="40"/>
      <c r="BE32" s="290"/>
    </row>
    <row r="33" spans="2:44" s="3" customFormat="1" ht="14.45" customHeight="1" hidden="1">
      <c r="B33" s="38"/>
      <c r="C33" s="39"/>
      <c r="D33" s="39"/>
      <c r="E33" s="39"/>
      <c r="F33" s="27" t="s">
        <v>45</v>
      </c>
      <c r="G33" s="39"/>
      <c r="H33" s="39"/>
      <c r="I33" s="39"/>
      <c r="J33" s="39"/>
      <c r="K33" s="39"/>
      <c r="L33" s="287">
        <v>0</v>
      </c>
      <c r="M33" s="286"/>
      <c r="N33" s="286"/>
      <c r="O33" s="286"/>
      <c r="P33" s="286"/>
      <c r="Q33" s="39"/>
      <c r="R33" s="39"/>
      <c r="S33" s="39"/>
      <c r="T33" s="39"/>
      <c r="U33" s="39"/>
      <c r="V33" s="39"/>
      <c r="W33" s="285">
        <f>ROUND(BD54,2)</f>
        <v>0</v>
      </c>
      <c r="X33" s="286"/>
      <c r="Y33" s="286"/>
      <c r="Z33" s="286"/>
      <c r="AA33" s="286"/>
      <c r="AB33" s="286"/>
      <c r="AC33" s="286"/>
      <c r="AD33" s="286"/>
      <c r="AE33" s="286"/>
      <c r="AF33" s="39"/>
      <c r="AG33" s="39"/>
      <c r="AH33" s="39"/>
      <c r="AI33" s="39"/>
      <c r="AJ33" s="39"/>
      <c r="AK33" s="285">
        <v>0</v>
      </c>
      <c r="AL33" s="286"/>
      <c r="AM33" s="286"/>
      <c r="AN33" s="286"/>
      <c r="AO33" s="286"/>
      <c r="AP33" s="39"/>
      <c r="AQ33" s="39"/>
      <c r="AR33" s="40"/>
    </row>
    <row r="34" spans="1:57" s="2" customFormat="1" ht="6.95" customHeight="1">
      <c r="A34" s="32"/>
      <c r="B34" s="33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7"/>
      <c r="BE34" s="32"/>
    </row>
    <row r="35" spans="1:57" s="2" customFormat="1" ht="25.9" customHeight="1">
      <c r="A35" s="32"/>
      <c r="B35" s="33"/>
      <c r="C35" s="41"/>
      <c r="D35" s="42" t="s">
        <v>46</v>
      </c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4" t="s">
        <v>47</v>
      </c>
      <c r="U35" s="43"/>
      <c r="V35" s="43"/>
      <c r="W35" s="43"/>
      <c r="X35" s="321" t="s">
        <v>48</v>
      </c>
      <c r="Y35" s="322"/>
      <c r="Z35" s="322"/>
      <c r="AA35" s="322"/>
      <c r="AB35" s="322"/>
      <c r="AC35" s="43"/>
      <c r="AD35" s="43"/>
      <c r="AE35" s="43"/>
      <c r="AF35" s="43"/>
      <c r="AG35" s="43"/>
      <c r="AH35" s="43"/>
      <c r="AI35" s="43"/>
      <c r="AJ35" s="43"/>
      <c r="AK35" s="323">
        <f>SUM(AK26:AK33)</f>
        <v>0</v>
      </c>
      <c r="AL35" s="322"/>
      <c r="AM35" s="322"/>
      <c r="AN35" s="322"/>
      <c r="AO35" s="324"/>
      <c r="AP35" s="41"/>
      <c r="AQ35" s="41"/>
      <c r="AR35" s="37"/>
      <c r="BE35" s="32"/>
    </row>
    <row r="36" spans="1:57" s="2" customFormat="1" ht="6.9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7"/>
      <c r="BE36" s="32"/>
    </row>
    <row r="37" spans="1:57" s="2" customFormat="1" ht="6.95" customHeight="1">
      <c r="A37" s="32"/>
      <c r="B37" s="45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37"/>
      <c r="BE37" s="32"/>
    </row>
    <row r="41" spans="1:57" s="2" customFormat="1" ht="6.95" customHeight="1">
      <c r="A41" s="32"/>
      <c r="B41" s="47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37"/>
      <c r="BE41" s="32"/>
    </row>
    <row r="42" spans="1:57" s="2" customFormat="1" ht="24.95" customHeight="1">
      <c r="A42" s="32"/>
      <c r="B42" s="33"/>
      <c r="C42" s="21" t="s">
        <v>49</v>
      </c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7"/>
      <c r="BE42" s="32"/>
    </row>
    <row r="43" spans="1:57" s="2" customFormat="1" ht="6.95" customHeight="1">
      <c r="A43" s="32"/>
      <c r="B43" s="33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7"/>
      <c r="BE43" s="32"/>
    </row>
    <row r="44" spans="2:44" s="4" customFormat="1" ht="12" customHeight="1">
      <c r="B44" s="49"/>
      <c r="C44" s="27" t="s">
        <v>13</v>
      </c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1"/>
    </row>
    <row r="45" spans="2:44" s="5" customFormat="1" ht="36.95" customHeight="1">
      <c r="B45" s="52"/>
      <c r="C45" s="53" t="s">
        <v>15</v>
      </c>
      <c r="D45" s="54"/>
      <c r="E45" s="54"/>
      <c r="F45" s="54"/>
      <c r="G45" s="54"/>
      <c r="H45" s="54"/>
      <c r="I45" s="54"/>
      <c r="J45" s="54"/>
      <c r="K45" s="54"/>
      <c r="L45" s="310" t="str">
        <f>K6</f>
        <v>Údržba a opravy budov v majetku Statutárního města Teplice 2023-2024</v>
      </c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  <c r="AP45" s="54"/>
      <c r="AQ45" s="54"/>
      <c r="AR45" s="55"/>
    </row>
    <row r="46" spans="1:57" s="2" customFormat="1" ht="6.95" customHeight="1">
      <c r="A46" s="32"/>
      <c r="B46" s="33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7"/>
      <c r="BE46" s="32"/>
    </row>
    <row r="47" spans="1:57" s="2" customFormat="1" ht="12" customHeight="1">
      <c r="A47" s="32"/>
      <c r="B47" s="33"/>
      <c r="C47" s="27" t="s">
        <v>19</v>
      </c>
      <c r="D47" s="34"/>
      <c r="E47" s="34"/>
      <c r="F47" s="34"/>
      <c r="G47" s="34"/>
      <c r="H47" s="34"/>
      <c r="I47" s="34"/>
      <c r="J47" s="34"/>
      <c r="K47" s="34"/>
      <c r="L47" s="56" t="str">
        <f>IF(K8="","",K8)</f>
        <v>Teplice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27" t="s">
        <v>21</v>
      </c>
      <c r="AJ47" s="34"/>
      <c r="AK47" s="34"/>
      <c r="AL47" s="34"/>
      <c r="AM47" s="312" t="str">
        <f>IF(AN8="","",AN8)</f>
        <v/>
      </c>
      <c r="AN47" s="312"/>
      <c r="AO47" s="34"/>
      <c r="AP47" s="34"/>
      <c r="AQ47" s="34"/>
      <c r="AR47" s="37"/>
      <c r="BE47" s="32"/>
    </row>
    <row r="48" spans="1:57" s="2" customFormat="1" ht="6.95" customHeight="1">
      <c r="A48" s="32"/>
      <c r="B48" s="33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7"/>
      <c r="BE48" s="32"/>
    </row>
    <row r="49" spans="1:57" s="2" customFormat="1" ht="15.2" customHeight="1">
      <c r="A49" s="32"/>
      <c r="B49" s="33"/>
      <c r="C49" s="27" t="s">
        <v>22</v>
      </c>
      <c r="D49" s="34"/>
      <c r="E49" s="34"/>
      <c r="F49" s="34"/>
      <c r="G49" s="34"/>
      <c r="H49" s="34"/>
      <c r="I49" s="34"/>
      <c r="J49" s="34"/>
      <c r="K49" s="34"/>
      <c r="L49" s="50" t="str">
        <f>IF(E11="","",E11)</f>
        <v>Statutární město Teplice, Nám. Svobody 2/2,Teplice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27" t="s">
        <v>30</v>
      </c>
      <c r="AJ49" s="34"/>
      <c r="AK49" s="34"/>
      <c r="AL49" s="34"/>
      <c r="AM49" s="313" t="str">
        <f>IF(E17="","",E17)</f>
        <v xml:space="preserve"> </v>
      </c>
      <c r="AN49" s="314"/>
      <c r="AO49" s="314"/>
      <c r="AP49" s="314"/>
      <c r="AQ49" s="34"/>
      <c r="AR49" s="37"/>
      <c r="AS49" s="315" t="s">
        <v>50</v>
      </c>
      <c r="AT49" s="316"/>
      <c r="AU49" s="58"/>
      <c r="AV49" s="58"/>
      <c r="AW49" s="58"/>
      <c r="AX49" s="58"/>
      <c r="AY49" s="58"/>
      <c r="AZ49" s="58"/>
      <c r="BA49" s="58"/>
      <c r="BB49" s="58"/>
      <c r="BC49" s="58"/>
      <c r="BD49" s="59"/>
      <c r="BE49" s="32"/>
    </row>
    <row r="50" spans="1:57" s="2" customFormat="1" ht="40.15" customHeight="1">
      <c r="A50" s="32"/>
      <c r="B50" s="33"/>
      <c r="C50" s="27" t="s">
        <v>28</v>
      </c>
      <c r="D50" s="34"/>
      <c r="E50" s="34"/>
      <c r="F50" s="34"/>
      <c r="G50" s="34"/>
      <c r="H50" s="34"/>
      <c r="I50" s="34"/>
      <c r="J50" s="34"/>
      <c r="K50" s="34"/>
      <c r="L50" s="50">
        <f>IF(E14="Vyplň údaj","",E14)</f>
        <v>0</v>
      </c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27" t="s">
        <v>33</v>
      </c>
      <c r="AJ50" s="34"/>
      <c r="AK50" s="34"/>
      <c r="AL50" s="34"/>
      <c r="AM50" s="313" t="str">
        <f>IF(E20="","",E20)</f>
        <v/>
      </c>
      <c r="AN50" s="314"/>
      <c r="AO50" s="314"/>
      <c r="AP50" s="314"/>
      <c r="AQ50" s="34"/>
      <c r="AR50" s="37"/>
      <c r="AS50" s="317"/>
      <c r="AT50" s="318"/>
      <c r="AU50" s="60"/>
      <c r="AV50" s="60"/>
      <c r="AW50" s="60"/>
      <c r="AX50" s="60"/>
      <c r="AY50" s="60"/>
      <c r="AZ50" s="60"/>
      <c r="BA50" s="60"/>
      <c r="BB50" s="60"/>
      <c r="BC50" s="60"/>
      <c r="BD50" s="61"/>
      <c r="BE50" s="32"/>
    </row>
    <row r="51" spans="1:57" s="2" customFormat="1" ht="10.9" customHeight="1">
      <c r="A51" s="32"/>
      <c r="B51" s="33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7"/>
      <c r="AS51" s="319"/>
      <c r="AT51" s="320"/>
      <c r="AU51" s="62"/>
      <c r="AV51" s="62"/>
      <c r="AW51" s="62"/>
      <c r="AX51" s="62"/>
      <c r="AY51" s="62"/>
      <c r="AZ51" s="62"/>
      <c r="BA51" s="62"/>
      <c r="BB51" s="62"/>
      <c r="BC51" s="62"/>
      <c r="BD51" s="63"/>
      <c r="BE51" s="32"/>
    </row>
    <row r="52" spans="1:57" s="2" customFormat="1" ht="29.25" customHeight="1">
      <c r="A52" s="32"/>
      <c r="B52" s="33"/>
      <c r="C52" s="306" t="s">
        <v>51</v>
      </c>
      <c r="D52" s="307"/>
      <c r="E52" s="307"/>
      <c r="F52" s="307"/>
      <c r="G52" s="307"/>
      <c r="H52" s="64"/>
      <c r="I52" s="308" t="s">
        <v>52</v>
      </c>
      <c r="J52" s="307"/>
      <c r="K52" s="307"/>
      <c r="L52" s="307"/>
      <c r="M52" s="307"/>
      <c r="N52" s="307"/>
      <c r="O52" s="307"/>
      <c r="P52" s="307"/>
      <c r="Q52" s="307"/>
      <c r="R52" s="307"/>
      <c r="S52" s="307"/>
      <c r="T52" s="307"/>
      <c r="U52" s="307"/>
      <c r="V52" s="307"/>
      <c r="W52" s="307"/>
      <c r="X52" s="307"/>
      <c r="Y52" s="307"/>
      <c r="Z52" s="307"/>
      <c r="AA52" s="307"/>
      <c r="AB52" s="307"/>
      <c r="AC52" s="307"/>
      <c r="AD52" s="307"/>
      <c r="AE52" s="307"/>
      <c r="AF52" s="307"/>
      <c r="AG52" s="309" t="s">
        <v>53</v>
      </c>
      <c r="AH52" s="307"/>
      <c r="AI52" s="307"/>
      <c r="AJ52" s="307"/>
      <c r="AK52" s="307"/>
      <c r="AL52" s="307"/>
      <c r="AM52" s="307"/>
      <c r="AN52" s="308" t="s">
        <v>54</v>
      </c>
      <c r="AO52" s="307"/>
      <c r="AP52" s="307"/>
      <c r="AQ52" s="65" t="s">
        <v>55</v>
      </c>
      <c r="AR52" s="37"/>
      <c r="AS52" s="66" t="s">
        <v>56</v>
      </c>
      <c r="AT52" s="67" t="s">
        <v>57</v>
      </c>
      <c r="AU52" s="67" t="s">
        <v>58</v>
      </c>
      <c r="AV52" s="67" t="s">
        <v>59</v>
      </c>
      <c r="AW52" s="67" t="s">
        <v>60</v>
      </c>
      <c r="AX52" s="67" t="s">
        <v>61</v>
      </c>
      <c r="AY52" s="67" t="s">
        <v>62</v>
      </c>
      <c r="AZ52" s="67" t="s">
        <v>63</v>
      </c>
      <c r="BA52" s="67" t="s">
        <v>64</v>
      </c>
      <c r="BB52" s="67" t="s">
        <v>65</v>
      </c>
      <c r="BC52" s="67" t="s">
        <v>66</v>
      </c>
      <c r="BD52" s="68" t="s">
        <v>67</v>
      </c>
      <c r="BE52" s="32"/>
    </row>
    <row r="53" spans="1:57" s="2" customFormat="1" ht="10.9" customHeight="1">
      <c r="A53" s="32"/>
      <c r="B53" s="33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7"/>
      <c r="AS53" s="69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1"/>
      <c r="BE53" s="32"/>
    </row>
    <row r="54" spans="2:90" s="6" customFormat="1" ht="32.45" customHeight="1">
      <c r="B54" s="72"/>
      <c r="C54" s="73" t="s">
        <v>68</v>
      </c>
      <c r="D54" s="74"/>
      <c r="E54" s="74"/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  <c r="AB54" s="74"/>
      <c r="AC54" s="74"/>
      <c r="AD54" s="74"/>
      <c r="AE54" s="74"/>
      <c r="AF54" s="74"/>
      <c r="AG54" s="303">
        <f>ROUND(AG55,2)</f>
        <v>0</v>
      </c>
      <c r="AH54" s="303"/>
      <c r="AI54" s="303"/>
      <c r="AJ54" s="303"/>
      <c r="AK54" s="303"/>
      <c r="AL54" s="303"/>
      <c r="AM54" s="303"/>
      <c r="AN54" s="304">
        <f>SUM(AG54,AT54)</f>
        <v>0</v>
      </c>
      <c r="AO54" s="304"/>
      <c r="AP54" s="304"/>
      <c r="AQ54" s="76" t="s">
        <v>17</v>
      </c>
      <c r="AR54" s="77"/>
      <c r="AS54" s="78">
        <f>ROUND(AS55,2)</f>
        <v>0</v>
      </c>
      <c r="AT54" s="79">
        <f>ROUND(SUM(AV54:AW54),2)</f>
        <v>0</v>
      </c>
      <c r="AU54" s="80">
        <f>ROUND(AU55,5)</f>
        <v>0</v>
      </c>
      <c r="AV54" s="79">
        <f>ROUND(AZ54*L29,2)</f>
        <v>0</v>
      </c>
      <c r="AW54" s="79">
        <f>ROUND(BA54*L30,2)</f>
        <v>0</v>
      </c>
      <c r="AX54" s="79">
        <f>ROUND(BB54*L29,2)</f>
        <v>0</v>
      </c>
      <c r="AY54" s="79">
        <f>ROUND(BC54*L30,2)</f>
        <v>0</v>
      </c>
      <c r="AZ54" s="79">
        <f>ROUND(AZ55,2)</f>
        <v>0</v>
      </c>
      <c r="BA54" s="79">
        <f>ROUND(BA55,2)</f>
        <v>0</v>
      </c>
      <c r="BB54" s="79">
        <f>ROUND(BB55,2)</f>
        <v>0</v>
      </c>
      <c r="BC54" s="79">
        <f>ROUND(BC55,2)</f>
        <v>0</v>
      </c>
      <c r="BD54" s="81">
        <f>ROUND(BD55,2)</f>
        <v>0</v>
      </c>
      <c r="BS54" s="82" t="s">
        <v>69</v>
      </c>
      <c r="BT54" s="82" t="s">
        <v>70</v>
      </c>
      <c r="BV54" s="82" t="s">
        <v>71</v>
      </c>
      <c r="BW54" s="82" t="s">
        <v>5</v>
      </c>
      <c r="BX54" s="82" t="s">
        <v>72</v>
      </c>
      <c r="CL54" s="82" t="s">
        <v>17</v>
      </c>
    </row>
    <row r="55" spans="1:90" s="7" customFormat="1" ht="37.5" customHeight="1">
      <c r="A55" s="83" t="s">
        <v>73</v>
      </c>
      <c r="B55" s="84"/>
      <c r="C55" s="85"/>
      <c r="D55" s="302"/>
      <c r="E55" s="302"/>
      <c r="F55" s="302"/>
      <c r="G55" s="302"/>
      <c r="H55" s="302"/>
      <c r="I55" s="86"/>
      <c r="J55" s="302" t="s">
        <v>2356</v>
      </c>
      <c r="K55" s="302"/>
      <c r="L55" s="302"/>
      <c r="M55" s="302"/>
      <c r="N55" s="302"/>
      <c r="O55" s="302"/>
      <c r="P55" s="302"/>
      <c r="Q55" s="302"/>
      <c r="R55" s="302"/>
      <c r="S55" s="302"/>
      <c r="T55" s="302"/>
      <c r="U55" s="302"/>
      <c r="V55" s="302"/>
      <c r="W55" s="302"/>
      <c r="X55" s="302"/>
      <c r="Y55" s="302"/>
      <c r="Z55" s="302"/>
      <c r="AA55" s="302"/>
      <c r="AB55" s="302"/>
      <c r="AC55" s="302"/>
      <c r="AD55" s="302"/>
      <c r="AE55" s="302"/>
      <c r="AF55" s="302"/>
      <c r="AG55" s="300">
        <f>'Údržba a opravy budov'!J28</f>
        <v>0</v>
      </c>
      <c r="AH55" s="301"/>
      <c r="AI55" s="301"/>
      <c r="AJ55" s="301"/>
      <c r="AK55" s="301"/>
      <c r="AL55" s="301"/>
      <c r="AM55" s="301"/>
      <c r="AN55" s="300">
        <f>SUM(AG55,AT55)</f>
        <v>0</v>
      </c>
      <c r="AO55" s="301"/>
      <c r="AP55" s="301"/>
      <c r="AQ55" s="87" t="s">
        <v>74</v>
      </c>
      <c r="AR55" s="88"/>
      <c r="AS55" s="89">
        <v>0</v>
      </c>
      <c r="AT55" s="90">
        <f>ROUND(SUM(AV55:AW55),2)</f>
        <v>0</v>
      </c>
      <c r="AU55" s="91">
        <f>'Údržba a opravy budov'!P121</f>
        <v>0</v>
      </c>
      <c r="AV55" s="90">
        <f>'Údržba a opravy budov'!J31</f>
        <v>0</v>
      </c>
      <c r="AW55" s="90">
        <f>'Údržba a opravy budov'!J32</f>
        <v>0</v>
      </c>
      <c r="AX55" s="90">
        <f>'Údržba a opravy budov'!J33</f>
        <v>0</v>
      </c>
      <c r="AY55" s="90">
        <f>'Údržba a opravy budov'!J34</f>
        <v>0</v>
      </c>
      <c r="AZ55" s="90">
        <f>'Údržba a opravy budov'!F31</f>
        <v>0</v>
      </c>
      <c r="BA55" s="90">
        <f>'Údržba a opravy budov'!F32</f>
        <v>0</v>
      </c>
      <c r="BB55" s="90">
        <f>'Údržba a opravy budov'!F33</f>
        <v>0</v>
      </c>
      <c r="BC55" s="90">
        <f>'Údržba a opravy budov'!F34</f>
        <v>0</v>
      </c>
      <c r="BD55" s="92">
        <f>'Údržba a opravy budov'!F35</f>
        <v>0</v>
      </c>
      <c r="BT55" s="93" t="s">
        <v>75</v>
      </c>
      <c r="BU55" s="93" t="s">
        <v>76</v>
      </c>
      <c r="BV55" s="93" t="s">
        <v>71</v>
      </c>
      <c r="BW55" s="93" t="s">
        <v>5</v>
      </c>
      <c r="BX55" s="93" t="s">
        <v>72</v>
      </c>
      <c r="CL55" s="93" t="s">
        <v>17</v>
      </c>
    </row>
    <row r="56" spans="1:57" s="2" customFormat="1" ht="30" customHeight="1">
      <c r="A56" s="32"/>
      <c r="B56" s="33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7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</row>
    <row r="57" spans="1:57" s="2" customFormat="1" ht="6.95" customHeight="1">
      <c r="A57" s="32"/>
      <c r="B57" s="45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  <c r="Q57" s="46"/>
      <c r="R57" s="46"/>
      <c r="S57" s="46"/>
      <c r="T57" s="46"/>
      <c r="U57" s="46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37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</row>
  </sheetData>
  <sheetProtection algorithmName="SHA-512" hashValue="fLwZk7Jgkf5PHWXrMyNsRggBrW83kQfe5O4N48+4pg3gbaTARZLMsarONh0rrDM0rLPe3ItqVoOSiFku0GF1PQ==" saltValue="AecOYUH6+vkR73JoGN7ElA==" spinCount="100000" sheet="1" objects="1" scenarios="1"/>
  <mergeCells count="42">
    <mergeCell ref="AR2:BE2"/>
    <mergeCell ref="C52:G52"/>
    <mergeCell ref="I52:AF52"/>
    <mergeCell ref="AG52:AM52"/>
    <mergeCell ref="AN52:AP52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AN55:AP55"/>
    <mergeCell ref="AG55:AM55"/>
    <mergeCell ref="D55:H55"/>
    <mergeCell ref="J55:AF55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L31:P31"/>
    <mergeCell ref="W32:AE32"/>
    <mergeCell ref="AK32:AO32"/>
    <mergeCell ref="L32:P32"/>
  </mergeCells>
  <hyperlinks>
    <hyperlink ref="A55" location="'EKS-028-2020 - Údržba a o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790"/>
  <sheetViews>
    <sheetView showGridLines="0" workbookViewId="0" topLeftCell="A123">
      <selection activeCell="E8" sqref="E8"/>
    </sheetView>
  </sheetViews>
  <sheetFormatPr defaultColWidth="9.140625" defaultRowHeight="12"/>
  <cols>
    <col min="1" max="1" width="8.28125" style="1" customWidth="1"/>
    <col min="2" max="2" width="1.1484375" style="1" customWidth="1"/>
    <col min="3" max="3" width="5.710937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1.421875" style="1" customWidth="1"/>
    <col min="9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305"/>
      <c r="M2" s="305"/>
      <c r="N2" s="305"/>
      <c r="O2" s="305"/>
      <c r="P2" s="305"/>
      <c r="Q2" s="305"/>
      <c r="R2" s="305"/>
      <c r="S2" s="305"/>
      <c r="T2" s="305"/>
      <c r="U2" s="305"/>
      <c r="V2" s="305"/>
      <c r="AT2" s="15" t="s">
        <v>5</v>
      </c>
    </row>
    <row r="3" spans="2:46" s="1" customFormat="1" ht="6.95" customHeight="1">
      <c r="B3" s="94"/>
      <c r="C3" s="95"/>
      <c r="D3" s="95"/>
      <c r="E3" s="95"/>
      <c r="F3" s="95"/>
      <c r="G3" s="95"/>
      <c r="H3" s="95"/>
      <c r="I3" s="95"/>
      <c r="J3" s="95"/>
      <c r="K3" s="95"/>
      <c r="L3" s="18"/>
      <c r="AT3" s="15" t="s">
        <v>70</v>
      </c>
    </row>
    <row r="4" spans="2:46" s="1" customFormat="1" ht="24.95" customHeight="1">
      <c r="B4" s="18"/>
      <c r="D4" s="96" t="s">
        <v>77</v>
      </c>
      <c r="L4" s="18"/>
      <c r="M4" s="97" t="s">
        <v>10</v>
      </c>
      <c r="AT4" s="15" t="s">
        <v>4</v>
      </c>
    </row>
    <row r="5" spans="2:12" s="1" customFormat="1" ht="6.95" customHeight="1">
      <c r="B5" s="18"/>
      <c r="L5" s="18"/>
    </row>
    <row r="6" spans="1:31" s="2" customFormat="1" ht="12" customHeight="1">
      <c r="A6" s="32"/>
      <c r="B6" s="37"/>
      <c r="C6" s="32"/>
      <c r="D6" s="98" t="s">
        <v>15</v>
      </c>
      <c r="E6" s="32"/>
      <c r="F6" s="32"/>
      <c r="G6" s="32"/>
      <c r="H6" s="32"/>
      <c r="I6" s="32"/>
      <c r="J6" s="32"/>
      <c r="K6" s="32"/>
      <c r="L6" s="99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s="2" customFormat="1" ht="16.5" customHeight="1">
      <c r="A7" s="32"/>
      <c r="B7" s="37"/>
      <c r="C7" s="32"/>
      <c r="D7" s="32"/>
      <c r="E7" s="326" t="s">
        <v>2356</v>
      </c>
      <c r="F7" s="327"/>
      <c r="G7" s="327"/>
      <c r="H7" s="327"/>
      <c r="I7" s="32"/>
      <c r="J7" s="32"/>
      <c r="K7" s="32"/>
      <c r="L7" s="99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</row>
    <row r="8" spans="1:31" s="2" customFormat="1" ht="12">
      <c r="A8" s="32"/>
      <c r="B8" s="37"/>
      <c r="C8" s="32"/>
      <c r="D8" s="32"/>
      <c r="E8" s="32"/>
      <c r="F8" s="32"/>
      <c r="G8" s="32"/>
      <c r="H8" s="32"/>
      <c r="I8" s="32"/>
      <c r="J8" s="32"/>
      <c r="K8" s="32"/>
      <c r="L8" s="99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2" customHeight="1">
      <c r="A9" s="32"/>
      <c r="B9" s="37"/>
      <c r="C9" s="32"/>
      <c r="D9" s="98" t="s">
        <v>16</v>
      </c>
      <c r="E9" s="32"/>
      <c r="F9" s="100" t="s">
        <v>17</v>
      </c>
      <c r="G9" s="32"/>
      <c r="H9" s="32"/>
      <c r="I9" s="98" t="s">
        <v>18</v>
      </c>
      <c r="J9" s="100" t="s">
        <v>17</v>
      </c>
      <c r="K9" s="32"/>
      <c r="L9" s="99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 customHeight="1">
      <c r="A10" s="32"/>
      <c r="B10" s="37"/>
      <c r="C10" s="32"/>
      <c r="D10" s="98" t="s">
        <v>19</v>
      </c>
      <c r="E10" s="32"/>
      <c r="F10" s="100" t="s">
        <v>20</v>
      </c>
      <c r="G10" s="32"/>
      <c r="H10" s="32"/>
      <c r="I10" s="98" t="s">
        <v>21</v>
      </c>
      <c r="J10" s="101"/>
      <c r="K10" s="32"/>
      <c r="L10" s="99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0.9" customHeight="1">
      <c r="A11" s="32"/>
      <c r="B11" s="37"/>
      <c r="C11" s="32"/>
      <c r="D11" s="32"/>
      <c r="E11" s="32"/>
      <c r="F11" s="32"/>
      <c r="G11" s="32"/>
      <c r="H11" s="32"/>
      <c r="I11" s="32"/>
      <c r="J11" s="32"/>
      <c r="K11" s="32"/>
      <c r="L11" s="99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7"/>
      <c r="C12" s="32"/>
      <c r="D12" s="98" t="s">
        <v>22</v>
      </c>
      <c r="E12" s="32"/>
      <c r="F12" s="32"/>
      <c r="G12" s="32"/>
      <c r="H12" s="32"/>
      <c r="I12" s="98" t="s">
        <v>23</v>
      </c>
      <c r="J12" s="100" t="s">
        <v>24</v>
      </c>
      <c r="K12" s="32"/>
      <c r="L12" s="99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8" customHeight="1">
      <c r="A13" s="32"/>
      <c r="B13" s="37"/>
      <c r="C13" s="32"/>
      <c r="D13" s="32"/>
      <c r="E13" s="100" t="s">
        <v>25</v>
      </c>
      <c r="F13" s="32"/>
      <c r="G13" s="32"/>
      <c r="H13" s="32"/>
      <c r="I13" s="98" t="s">
        <v>26</v>
      </c>
      <c r="J13" s="100" t="s">
        <v>27</v>
      </c>
      <c r="K13" s="32"/>
      <c r="L13" s="9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6.95" customHeight="1">
      <c r="A14" s="32"/>
      <c r="B14" s="37"/>
      <c r="C14" s="32"/>
      <c r="D14" s="32"/>
      <c r="E14" s="32"/>
      <c r="F14" s="32"/>
      <c r="G14" s="32"/>
      <c r="H14" s="32"/>
      <c r="I14" s="32"/>
      <c r="J14" s="32"/>
      <c r="K14" s="32"/>
      <c r="L14" s="9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2" customHeight="1">
      <c r="A15" s="32"/>
      <c r="B15" s="37"/>
      <c r="C15" s="32"/>
      <c r="D15" s="98" t="s">
        <v>28</v>
      </c>
      <c r="E15" s="32"/>
      <c r="F15" s="32"/>
      <c r="G15" s="32"/>
      <c r="H15" s="32"/>
      <c r="I15" s="98" t="s">
        <v>23</v>
      </c>
      <c r="J15" s="28" t="str">
        <f>'Rekapitulace stavby'!AN13</f>
        <v>Vyplň údaj</v>
      </c>
      <c r="K15" s="32"/>
      <c r="L15" s="99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18" customHeight="1">
      <c r="A16" s="32"/>
      <c r="B16" s="37"/>
      <c r="C16" s="32"/>
      <c r="D16" s="32"/>
      <c r="E16" s="328"/>
      <c r="F16" s="329"/>
      <c r="G16" s="329"/>
      <c r="H16" s="329"/>
      <c r="I16" s="98" t="s">
        <v>26</v>
      </c>
      <c r="J16" s="28" t="str">
        <f>'Rekapitulace stavby'!AN14</f>
        <v>Vyplň údaj</v>
      </c>
      <c r="K16" s="32"/>
      <c r="L16" s="99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6.95" customHeight="1">
      <c r="A17" s="32"/>
      <c r="B17" s="37"/>
      <c r="C17" s="32"/>
      <c r="D17" s="32"/>
      <c r="E17" s="32"/>
      <c r="F17" s="32"/>
      <c r="G17" s="32"/>
      <c r="H17" s="32"/>
      <c r="I17" s="32"/>
      <c r="J17" s="32"/>
      <c r="K17" s="32"/>
      <c r="L17" s="99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2" customHeight="1">
      <c r="A18" s="32"/>
      <c r="B18" s="37"/>
      <c r="C18" s="32"/>
      <c r="D18" s="98" t="s">
        <v>30</v>
      </c>
      <c r="E18" s="32"/>
      <c r="F18" s="32"/>
      <c r="G18" s="32"/>
      <c r="H18" s="32"/>
      <c r="I18" s="98" t="s">
        <v>23</v>
      </c>
      <c r="J18" s="100" t="str">
        <f>IF('Rekapitulace stavby'!AN16="","",'Rekapitulace stavby'!AN16)</f>
        <v/>
      </c>
      <c r="K18" s="32"/>
      <c r="L18" s="99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18" customHeight="1">
      <c r="A19" s="32"/>
      <c r="B19" s="37"/>
      <c r="C19" s="32"/>
      <c r="D19" s="32"/>
      <c r="E19" s="100" t="str">
        <f>IF('Rekapitulace stavby'!E17="","",'Rekapitulace stavby'!E17)</f>
        <v xml:space="preserve"> </v>
      </c>
      <c r="F19" s="32"/>
      <c r="G19" s="32"/>
      <c r="H19" s="32"/>
      <c r="I19" s="98" t="s">
        <v>26</v>
      </c>
      <c r="J19" s="100" t="str">
        <f>IF('Rekapitulace stavby'!AN17="","",'Rekapitulace stavby'!AN17)</f>
        <v/>
      </c>
      <c r="K19" s="32"/>
      <c r="L19" s="99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6.95" customHeight="1">
      <c r="A20" s="32"/>
      <c r="B20" s="37"/>
      <c r="C20" s="32"/>
      <c r="D20" s="32"/>
      <c r="E20" s="32"/>
      <c r="F20" s="32"/>
      <c r="G20" s="32"/>
      <c r="H20" s="32"/>
      <c r="I20" s="32"/>
      <c r="J20" s="32"/>
      <c r="K20" s="32"/>
      <c r="L20" s="99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2" customHeight="1">
      <c r="A21" s="32"/>
      <c r="B21" s="37"/>
      <c r="C21" s="32"/>
      <c r="D21" s="98" t="s">
        <v>33</v>
      </c>
      <c r="E21" s="32"/>
      <c r="F21" s="32"/>
      <c r="G21" s="32"/>
      <c r="H21" s="32"/>
      <c r="I21" s="98" t="s">
        <v>23</v>
      </c>
      <c r="J21" s="100"/>
      <c r="K21" s="32"/>
      <c r="L21" s="99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18" customHeight="1">
      <c r="A22" s="32"/>
      <c r="B22" s="37"/>
      <c r="C22" s="32"/>
      <c r="D22" s="32"/>
      <c r="E22" s="100"/>
      <c r="F22" s="32"/>
      <c r="G22" s="32"/>
      <c r="H22" s="32"/>
      <c r="I22" s="98" t="s">
        <v>26</v>
      </c>
      <c r="J22" s="100" t="s">
        <v>17</v>
      </c>
      <c r="K22" s="32"/>
      <c r="L22" s="99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6.95" customHeight="1">
      <c r="A23" s="32"/>
      <c r="B23" s="37"/>
      <c r="C23" s="32"/>
      <c r="D23" s="32"/>
      <c r="E23" s="32"/>
      <c r="F23" s="32"/>
      <c r="G23" s="32"/>
      <c r="H23" s="32"/>
      <c r="I23" s="32"/>
      <c r="J23" s="32"/>
      <c r="K23" s="32"/>
      <c r="L23" s="99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2" customHeight="1">
      <c r="A24" s="32"/>
      <c r="B24" s="37"/>
      <c r="C24" s="32"/>
      <c r="D24" s="98" t="s">
        <v>34</v>
      </c>
      <c r="E24" s="32"/>
      <c r="F24" s="32"/>
      <c r="G24" s="32"/>
      <c r="H24" s="32"/>
      <c r="I24" s="32"/>
      <c r="J24" s="32"/>
      <c r="K24" s="32"/>
      <c r="L24" s="99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8" customFormat="1" ht="47.25" customHeight="1">
      <c r="A25" s="102"/>
      <c r="B25" s="103"/>
      <c r="C25" s="102"/>
      <c r="D25" s="102"/>
      <c r="E25" s="330" t="s">
        <v>35</v>
      </c>
      <c r="F25" s="330"/>
      <c r="G25" s="330"/>
      <c r="H25" s="330"/>
      <c r="I25" s="102"/>
      <c r="J25" s="102"/>
      <c r="K25" s="102"/>
      <c r="L25" s="104"/>
      <c r="S25" s="102"/>
      <c r="T25" s="102"/>
      <c r="U25" s="102"/>
      <c r="V25" s="102"/>
      <c r="W25" s="102"/>
      <c r="X25" s="102"/>
      <c r="Y25" s="102"/>
      <c r="Z25" s="102"/>
      <c r="AA25" s="102"/>
      <c r="AB25" s="102"/>
      <c r="AC25" s="102"/>
      <c r="AD25" s="102"/>
      <c r="AE25" s="102"/>
    </row>
    <row r="26" spans="1:31" s="2" customFormat="1" ht="6.95" customHeight="1">
      <c r="A26" s="32"/>
      <c r="B26" s="37"/>
      <c r="C26" s="32"/>
      <c r="D26" s="32"/>
      <c r="E26" s="32"/>
      <c r="F26" s="32"/>
      <c r="G26" s="32"/>
      <c r="H26" s="32"/>
      <c r="I26" s="32"/>
      <c r="J26" s="32"/>
      <c r="K26" s="32"/>
      <c r="L26" s="99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2" customFormat="1" ht="6.95" customHeight="1">
      <c r="A27" s="32"/>
      <c r="B27" s="37"/>
      <c r="C27" s="32"/>
      <c r="D27" s="105"/>
      <c r="E27" s="105"/>
      <c r="F27" s="105"/>
      <c r="G27" s="105"/>
      <c r="H27" s="105"/>
      <c r="I27" s="105"/>
      <c r="J27" s="105"/>
      <c r="K27" s="105"/>
      <c r="L27" s="99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</row>
    <row r="28" spans="1:31" s="2" customFormat="1" ht="25.35" customHeight="1">
      <c r="A28" s="32"/>
      <c r="B28" s="37"/>
      <c r="C28" s="32"/>
      <c r="D28" s="106" t="s">
        <v>36</v>
      </c>
      <c r="E28" s="32"/>
      <c r="F28" s="32"/>
      <c r="G28" s="32"/>
      <c r="H28" s="32"/>
      <c r="I28" s="32"/>
      <c r="J28" s="107">
        <f>ROUND(J121,2)</f>
        <v>0</v>
      </c>
      <c r="K28" s="32"/>
      <c r="L28" s="99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7"/>
      <c r="C29" s="32"/>
      <c r="D29" s="105"/>
      <c r="E29" s="105"/>
      <c r="F29" s="105"/>
      <c r="G29" s="105"/>
      <c r="H29" s="105"/>
      <c r="I29" s="105"/>
      <c r="J29" s="105"/>
      <c r="K29" s="105"/>
      <c r="L29" s="99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14.45" customHeight="1">
      <c r="A30" s="32"/>
      <c r="B30" s="37"/>
      <c r="C30" s="32"/>
      <c r="D30" s="32"/>
      <c r="E30" s="32"/>
      <c r="F30" s="108" t="s">
        <v>38</v>
      </c>
      <c r="G30" s="32"/>
      <c r="H30" s="32"/>
      <c r="I30" s="108" t="s">
        <v>37</v>
      </c>
      <c r="J30" s="108" t="s">
        <v>39</v>
      </c>
      <c r="K30" s="32"/>
      <c r="L30" s="99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14.45" customHeight="1">
      <c r="A31" s="32"/>
      <c r="B31" s="37"/>
      <c r="C31" s="32"/>
      <c r="D31" s="109" t="s">
        <v>40</v>
      </c>
      <c r="E31" s="98" t="s">
        <v>41</v>
      </c>
      <c r="F31" s="110">
        <f>ROUND((SUM(BE121:BE789)),2)</f>
        <v>0</v>
      </c>
      <c r="G31" s="32"/>
      <c r="H31" s="32"/>
      <c r="I31" s="111">
        <v>0.21</v>
      </c>
      <c r="J31" s="110">
        <f>ROUND(((SUM(BE121:BE789))*I31),2)</f>
        <v>0</v>
      </c>
      <c r="K31" s="32"/>
      <c r="L31" s="99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7"/>
      <c r="C32" s="32"/>
      <c r="D32" s="32"/>
      <c r="E32" s="98" t="s">
        <v>42</v>
      </c>
      <c r="F32" s="110">
        <f>ROUND((SUM(BF121:BF789)),2)</f>
        <v>0</v>
      </c>
      <c r="G32" s="32"/>
      <c r="H32" s="32"/>
      <c r="I32" s="111">
        <v>0.15</v>
      </c>
      <c r="J32" s="110">
        <f>ROUND(((SUM(BF121:BF789))*I32),2)</f>
        <v>0</v>
      </c>
      <c r="K32" s="32"/>
      <c r="L32" s="99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 hidden="1">
      <c r="A33" s="32"/>
      <c r="B33" s="37"/>
      <c r="C33" s="32"/>
      <c r="D33" s="32"/>
      <c r="E33" s="98" t="s">
        <v>43</v>
      </c>
      <c r="F33" s="110">
        <f>ROUND((SUM(BG121:BG789)),2)</f>
        <v>0</v>
      </c>
      <c r="G33" s="32"/>
      <c r="H33" s="32"/>
      <c r="I33" s="111">
        <v>0.21</v>
      </c>
      <c r="J33" s="110">
        <f>0</f>
        <v>0</v>
      </c>
      <c r="K33" s="32"/>
      <c r="L33" s="99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 hidden="1">
      <c r="A34" s="32"/>
      <c r="B34" s="37"/>
      <c r="C34" s="32"/>
      <c r="D34" s="32"/>
      <c r="E34" s="98" t="s">
        <v>44</v>
      </c>
      <c r="F34" s="110">
        <f>ROUND((SUM(BH121:BH789)),2)</f>
        <v>0</v>
      </c>
      <c r="G34" s="32"/>
      <c r="H34" s="32"/>
      <c r="I34" s="111">
        <v>0.15</v>
      </c>
      <c r="J34" s="110">
        <f>0</f>
        <v>0</v>
      </c>
      <c r="K34" s="32"/>
      <c r="L34" s="99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7"/>
      <c r="C35" s="32"/>
      <c r="D35" s="32"/>
      <c r="E35" s="98" t="s">
        <v>45</v>
      </c>
      <c r="F35" s="110">
        <f>ROUND((SUM(BI121:BI789)),2)</f>
        <v>0</v>
      </c>
      <c r="G35" s="32"/>
      <c r="H35" s="32"/>
      <c r="I35" s="111">
        <v>0</v>
      </c>
      <c r="J35" s="110">
        <f>0</f>
        <v>0</v>
      </c>
      <c r="K35" s="32"/>
      <c r="L35" s="99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6.95" customHeight="1">
      <c r="A36" s="32"/>
      <c r="B36" s="37"/>
      <c r="C36" s="32"/>
      <c r="D36" s="32"/>
      <c r="E36" s="32"/>
      <c r="F36" s="32"/>
      <c r="G36" s="32"/>
      <c r="H36" s="32"/>
      <c r="I36" s="32"/>
      <c r="J36" s="32"/>
      <c r="K36" s="32"/>
      <c r="L36" s="99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25.35" customHeight="1">
      <c r="A37" s="32"/>
      <c r="B37" s="37"/>
      <c r="C37" s="112"/>
      <c r="D37" s="113" t="s">
        <v>46</v>
      </c>
      <c r="E37" s="114"/>
      <c r="F37" s="114"/>
      <c r="G37" s="115" t="s">
        <v>47</v>
      </c>
      <c r="H37" s="116" t="s">
        <v>48</v>
      </c>
      <c r="I37" s="114"/>
      <c r="J37" s="117">
        <f>SUM(J28:J35)</f>
        <v>0</v>
      </c>
      <c r="K37" s="118"/>
      <c r="L37" s="99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14.45" customHeight="1">
      <c r="A38" s="32"/>
      <c r="B38" s="119"/>
      <c r="C38" s="120"/>
      <c r="D38" s="120"/>
      <c r="E38" s="120"/>
      <c r="F38" s="120"/>
      <c r="G38" s="120"/>
      <c r="H38" s="120"/>
      <c r="I38" s="120"/>
      <c r="J38" s="120"/>
      <c r="K38" s="120"/>
      <c r="L38" s="99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42" spans="1:31" s="2" customFormat="1" ht="6.95" customHeight="1">
      <c r="A42" s="32"/>
      <c r="B42" s="121"/>
      <c r="C42" s="122"/>
      <c r="D42" s="122"/>
      <c r="E42" s="122"/>
      <c r="F42" s="122"/>
      <c r="G42" s="122"/>
      <c r="H42" s="122"/>
      <c r="I42" s="122"/>
      <c r="J42" s="122"/>
      <c r="K42" s="122"/>
      <c r="L42" s="99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</row>
    <row r="43" spans="1:31" s="2" customFormat="1" ht="24.95" customHeight="1">
      <c r="A43" s="32"/>
      <c r="B43" s="33"/>
      <c r="C43" s="21" t="s">
        <v>78</v>
      </c>
      <c r="D43" s="34"/>
      <c r="E43" s="34"/>
      <c r="F43" s="34"/>
      <c r="G43" s="34"/>
      <c r="H43" s="34"/>
      <c r="I43" s="34"/>
      <c r="J43" s="34"/>
      <c r="K43" s="34"/>
      <c r="L43" s="99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2"/>
      <c r="AD43" s="32"/>
      <c r="AE43" s="32"/>
    </row>
    <row r="44" spans="1:31" s="2" customFormat="1" ht="6.95" customHeight="1">
      <c r="A44" s="32"/>
      <c r="B44" s="33"/>
      <c r="C44" s="34"/>
      <c r="D44" s="34"/>
      <c r="E44" s="34"/>
      <c r="F44" s="34"/>
      <c r="G44" s="34"/>
      <c r="H44" s="34"/>
      <c r="I44" s="34"/>
      <c r="J44" s="34"/>
      <c r="K44" s="34"/>
      <c r="L44" s="99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</row>
    <row r="45" spans="1:31" s="2" customFormat="1" ht="12" customHeight="1">
      <c r="A45" s="32"/>
      <c r="B45" s="33"/>
      <c r="C45" s="27" t="s">
        <v>15</v>
      </c>
      <c r="D45" s="34"/>
      <c r="E45" s="34"/>
      <c r="F45" s="34"/>
      <c r="G45" s="34"/>
      <c r="H45" s="34"/>
      <c r="I45" s="34"/>
      <c r="J45" s="34"/>
      <c r="K45" s="34"/>
      <c r="L45" s="99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</row>
    <row r="46" spans="1:31" s="2" customFormat="1" ht="16.5" customHeight="1">
      <c r="A46" s="32"/>
      <c r="B46" s="33"/>
      <c r="C46" s="34"/>
      <c r="D46" s="34"/>
      <c r="E46" s="310" t="str">
        <f>E7</f>
        <v>Údržba a opravy budov v majetku Statutárního města Teplice 2023-2024</v>
      </c>
      <c r="F46" s="325"/>
      <c r="G46" s="325"/>
      <c r="H46" s="325"/>
      <c r="I46" s="34"/>
      <c r="J46" s="34"/>
      <c r="K46" s="34"/>
      <c r="L46" s="99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</row>
    <row r="47" spans="1:31" s="2" customFormat="1" ht="6.95" customHeight="1">
      <c r="A47" s="32"/>
      <c r="B47" s="33"/>
      <c r="C47" s="34"/>
      <c r="D47" s="34"/>
      <c r="E47" s="34"/>
      <c r="F47" s="34"/>
      <c r="G47" s="34"/>
      <c r="H47" s="34"/>
      <c r="I47" s="34"/>
      <c r="J47" s="34"/>
      <c r="K47" s="34"/>
      <c r="L47" s="99"/>
      <c r="S47" s="32"/>
      <c r="T47" s="32"/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</row>
    <row r="48" spans="1:31" s="2" customFormat="1" ht="12" customHeight="1">
      <c r="A48" s="32"/>
      <c r="B48" s="33"/>
      <c r="C48" s="27" t="s">
        <v>19</v>
      </c>
      <c r="D48" s="34"/>
      <c r="E48" s="34"/>
      <c r="F48" s="25" t="str">
        <f>F10</f>
        <v>Teplice</v>
      </c>
      <c r="G48" s="34"/>
      <c r="H48" s="34"/>
      <c r="I48" s="27" t="s">
        <v>21</v>
      </c>
      <c r="J48" s="57" t="str">
        <f>IF(J10="","",J10)</f>
        <v/>
      </c>
      <c r="K48" s="34"/>
      <c r="L48" s="99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</row>
    <row r="49" spans="1:31" s="2" customFormat="1" ht="6.95" customHeight="1">
      <c r="A49" s="32"/>
      <c r="B49" s="33"/>
      <c r="C49" s="34"/>
      <c r="D49" s="34"/>
      <c r="E49" s="34"/>
      <c r="F49" s="34"/>
      <c r="G49" s="34"/>
      <c r="H49" s="34"/>
      <c r="I49" s="34"/>
      <c r="J49" s="34"/>
      <c r="K49" s="34"/>
      <c r="L49" s="99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</row>
    <row r="50" spans="1:31" s="2" customFormat="1" ht="15.2" customHeight="1">
      <c r="A50" s="32"/>
      <c r="B50" s="33"/>
      <c r="C50" s="27" t="s">
        <v>22</v>
      </c>
      <c r="D50" s="34"/>
      <c r="E50" s="34"/>
      <c r="F50" s="25" t="str">
        <f>E13</f>
        <v>Statutární město Teplice, Nám. Svobody 2/2,Teplice</v>
      </c>
      <c r="G50" s="34"/>
      <c r="H50" s="34"/>
      <c r="I50" s="27" t="s">
        <v>30</v>
      </c>
      <c r="J50" s="30" t="str">
        <f>E19</f>
        <v xml:space="preserve"> </v>
      </c>
      <c r="K50" s="34"/>
      <c r="L50" s="99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</row>
    <row r="51" spans="1:31" s="2" customFormat="1" ht="54.4" customHeight="1">
      <c r="A51" s="32"/>
      <c r="B51" s="33"/>
      <c r="C51" s="27" t="s">
        <v>28</v>
      </c>
      <c r="D51" s="34"/>
      <c r="E51" s="34"/>
      <c r="F51" s="25" t="str">
        <f>IF(E16="","",E16)</f>
        <v/>
      </c>
      <c r="G51" s="34"/>
      <c r="H51" s="34"/>
      <c r="I51" s="27" t="s">
        <v>33</v>
      </c>
      <c r="J51" s="30"/>
      <c r="K51" s="34"/>
      <c r="L51" s="99"/>
      <c r="S51" s="32"/>
      <c r="T51" s="32"/>
      <c r="U51" s="32"/>
      <c r="V51" s="32"/>
      <c r="W51" s="32"/>
      <c r="X51" s="32"/>
      <c r="Y51" s="32"/>
      <c r="Z51" s="32"/>
      <c r="AA51" s="32"/>
      <c r="AB51" s="32"/>
      <c r="AC51" s="32"/>
      <c r="AD51" s="32"/>
      <c r="AE51" s="32"/>
    </row>
    <row r="52" spans="1:31" s="2" customFormat="1" ht="10.35" customHeight="1">
      <c r="A52" s="32"/>
      <c r="B52" s="33"/>
      <c r="C52" s="34"/>
      <c r="D52" s="34"/>
      <c r="E52" s="34"/>
      <c r="F52" s="34"/>
      <c r="G52" s="34"/>
      <c r="H52" s="34"/>
      <c r="I52" s="34"/>
      <c r="J52" s="34"/>
      <c r="K52" s="34"/>
      <c r="L52" s="99"/>
      <c r="S52" s="32"/>
      <c r="T52" s="32"/>
      <c r="U52" s="32"/>
      <c r="V52" s="32"/>
      <c r="W52" s="32"/>
      <c r="X52" s="32"/>
      <c r="Y52" s="32"/>
      <c r="Z52" s="32"/>
      <c r="AA52" s="32"/>
      <c r="AB52" s="32"/>
      <c r="AC52" s="32"/>
      <c r="AD52" s="32"/>
      <c r="AE52" s="32"/>
    </row>
    <row r="53" spans="1:31" s="2" customFormat="1" ht="29.25" customHeight="1">
      <c r="A53" s="32"/>
      <c r="B53" s="33"/>
      <c r="C53" s="123" t="s">
        <v>79</v>
      </c>
      <c r="D53" s="124"/>
      <c r="E53" s="124"/>
      <c r="F53" s="124"/>
      <c r="G53" s="124"/>
      <c r="H53" s="124"/>
      <c r="I53" s="124"/>
      <c r="J53" s="125" t="s">
        <v>80</v>
      </c>
      <c r="K53" s="124"/>
      <c r="L53" s="99"/>
      <c r="S53" s="32"/>
      <c r="T53" s="32"/>
      <c r="U53" s="32"/>
      <c r="V53" s="32"/>
      <c r="W53" s="32"/>
      <c r="X53" s="32"/>
      <c r="Y53" s="32"/>
      <c r="Z53" s="32"/>
      <c r="AA53" s="32"/>
      <c r="AB53" s="32"/>
      <c r="AC53" s="32"/>
      <c r="AD53" s="32"/>
      <c r="AE53" s="32"/>
    </row>
    <row r="54" spans="1:31" s="2" customFormat="1" ht="10.35" customHeight="1">
      <c r="A54" s="32"/>
      <c r="B54" s="33"/>
      <c r="C54" s="34"/>
      <c r="D54" s="34"/>
      <c r="E54" s="34"/>
      <c r="F54" s="34"/>
      <c r="G54" s="34"/>
      <c r="H54" s="34"/>
      <c r="I54" s="34"/>
      <c r="J54" s="34"/>
      <c r="K54" s="34"/>
      <c r="L54" s="99"/>
      <c r="S54" s="32"/>
      <c r="T54" s="32"/>
      <c r="U54" s="32"/>
      <c r="V54" s="32"/>
      <c r="W54" s="32"/>
      <c r="X54" s="32"/>
      <c r="Y54" s="32"/>
      <c r="Z54" s="32"/>
      <c r="AA54" s="32"/>
      <c r="AB54" s="32"/>
      <c r="AC54" s="32"/>
      <c r="AD54" s="32"/>
      <c r="AE54" s="32"/>
    </row>
    <row r="55" spans="1:47" s="2" customFormat="1" ht="22.9" customHeight="1">
      <c r="A55" s="32"/>
      <c r="B55" s="33"/>
      <c r="C55" s="126" t="s">
        <v>68</v>
      </c>
      <c r="D55" s="34"/>
      <c r="E55" s="34"/>
      <c r="F55" s="34"/>
      <c r="G55" s="34"/>
      <c r="H55" s="34"/>
      <c r="I55" s="34"/>
      <c r="J55" s="75">
        <f>J121</f>
        <v>0</v>
      </c>
      <c r="K55" s="34"/>
      <c r="L55" s="99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U55" s="15" t="s">
        <v>81</v>
      </c>
    </row>
    <row r="56" spans="2:12" s="9" customFormat="1" ht="24.95" customHeight="1">
      <c r="B56" s="127"/>
      <c r="C56" s="128"/>
      <c r="D56" s="129" t="s">
        <v>82</v>
      </c>
      <c r="E56" s="130"/>
      <c r="F56" s="130"/>
      <c r="G56" s="130"/>
      <c r="H56" s="130"/>
      <c r="I56" s="130"/>
      <c r="J56" s="131">
        <f>J122</f>
        <v>0</v>
      </c>
      <c r="K56" s="128"/>
      <c r="L56" s="132"/>
    </row>
    <row r="57" spans="2:12" s="10" customFormat="1" ht="19.9" customHeight="1">
      <c r="B57" s="133"/>
      <c r="C57" s="134"/>
      <c r="D57" s="135" t="s">
        <v>83</v>
      </c>
      <c r="E57" s="136"/>
      <c r="F57" s="136"/>
      <c r="G57" s="136"/>
      <c r="H57" s="136"/>
      <c r="I57" s="136"/>
      <c r="J57" s="137">
        <f>J123</f>
        <v>0</v>
      </c>
      <c r="K57" s="134"/>
      <c r="L57" s="138"/>
    </row>
    <row r="58" spans="2:12" s="10" customFormat="1" ht="19.9" customHeight="1">
      <c r="B58" s="133"/>
      <c r="C58" s="134"/>
      <c r="D58" s="135" t="s">
        <v>84</v>
      </c>
      <c r="E58" s="136"/>
      <c r="F58" s="136"/>
      <c r="G58" s="136"/>
      <c r="H58" s="136"/>
      <c r="I58" s="136"/>
      <c r="J58" s="137">
        <f>J150</f>
        <v>0</v>
      </c>
      <c r="K58" s="134"/>
      <c r="L58" s="138"/>
    </row>
    <row r="59" spans="2:12" s="10" customFormat="1" ht="19.9" customHeight="1">
      <c r="B59" s="133"/>
      <c r="C59" s="134"/>
      <c r="D59" s="135" t="s">
        <v>85</v>
      </c>
      <c r="E59" s="136"/>
      <c r="F59" s="136"/>
      <c r="G59" s="136"/>
      <c r="H59" s="136"/>
      <c r="I59" s="136"/>
      <c r="J59" s="137">
        <f>J158</f>
        <v>0</v>
      </c>
      <c r="K59" s="134"/>
      <c r="L59" s="138"/>
    </row>
    <row r="60" spans="2:12" s="10" customFormat="1" ht="19.9" customHeight="1">
      <c r="B60" s="133"/>
      <c r="C60" s="134"/>
      <c r="D60" s="135" t="s">
        <v>86</v>
      </c>
      <c r="E60" s="136"/>
      <c r="F60" s="136"/>
      <c r="G60" s="136"/>
      <c r="H60" s="136"/>
      <c r="I60" s="136"/>
      <c r="J60" s="137">
        <f>J190</f>
        <v>0</v>
      </c>
      <c r="K60" s="134"/>
      <c r="L60" s="138"/>
    </row>
    <row r="61" spans="2:12" s="10" customFormat="1" ht="19.9" customHeight="1">
      <c r="B61" s="133"/>
      <c r="C61" s="134"/>
      <c r="D61" s="135" t="s">
        <v>87</v>
      </c>
      <c r="E61" s="136"/>
      <c r="F61" s="136"/>
      <c r="G61" s="136"/>
      <c r="H61" s="136"/>
      <c r="I61" s="136"/>
      <c r="J61" s="137">
        <f>J195</f>
        <v>0</v>
      </c>
      <c r="K61" s="134"/>
      <c r="L61" s="138"/>
    </row>
    <row r="62" spans="2:12" s="10" customFormat="1" ht="19.9" customHeight="1">
      <c r="B62" s="133"/>
      <c r="C62" s="134"/>
      <c r="D62" s="135" t="s">
        <v>88</v>
      </c>
      <c r="E62" s="136"/>
      <c r="F62" s="136"/>
      <c r="G62" s="136"/>
      <c r="H62" s="136"/>
      <c r="I62" s="136"/>
      <c r="J62" s="137">
        <f>J200</f>
        <v>0</v>
      </c>
      <c r="K62" s="134"/>
      <c r="L62" s="138"/>
    </row>
    <row r="63" spans="2:12" s="10" customFormat="1" ht="19.9" customHeight="1">
      <c r="B63" s="133"/>
      <c r="C63" s="134"/>
      <c r="D63" s="135" t="s">
        <v>89</v>
      </c>
      <c r="E63" s="136"/>
      <c r="F63" s="136"/>
      <c r="G63" s="136"/>
      <c r="H63" s="136"/>
      <c r="I63" s="136"/>
      <c r="J63" s="137">
        <f>J235</f>
        <v>0</v>
      </c>
      <c r="K63" s="134"/>
      <c r="L63" s="138"/>
    </row>
    <row r="64" spans="2:12" s="10" customFormat="1" ht="19.9" customHeight="1">
      <c r="B64" s="133"/>
      <c r="C64" s="134"/>
      <c r="D64" s="135" t="s">
        <v>90</v>
      </c>
      <c r="E64" s="136"/>
      <c r="F64" s="136"/>
      <c r="G64" s="136"/>
      <c r="H64" s="136"/>
      <c r="I64" s="136"/>
      <c r="J64" s="137">
        <f>J242</f>
        <v>0</v>
      </c>
      <c r="K64" s="134"/>
      <c r="L64" s="138"/>
    </row>
    <row r="65" spans="2:12" s="10" customFormat="1" ht="14.85" customHeight="1">
      <c r="B65" s="133"/>
      <c r="C65" s="134"/>
      <c r="D65" s="135" t="s">
        <v>91</v>
      </c>
      <c r="E65" s="136"/>
      <c r="F65" s="136"/>
      <c r="G65" s="136"/>
      <c r="H65" s="136"/>
      <c r="I65" s="136"/>
      <c r="J65" s="137">
        <f>J294</f>
        <v>0</v>
      </c>
      <c r="K65" s="134"/>
      <c r="L65" s="138"/>
    </row>
    <row r="66" spans="2:12" s="10" customFormat="1" ht="19.9" customHeight="1">
      <c r="B66" s="133"/>
      <c r="C66" s="134"/>
      <c r="D66" s="135" t="s">
        <v>92</v>
      </c>
      <c r="E66" s="136"/>
      <c r="F66" s="136"/>
      <c r="G66" s="136"/>
      <c r="H66" s="136"/>
      <c r="I66" s="136"/>
      <c r="J66" s="137">
        <f>J298</f>
        <v>0</v>
      </c>
      <c r="K66" s="134"/>
      <c r="L66" s="138"/>
    </row>
    <row r="67" spans="2:12" s="10" customFormat="1" ht="19.9" customHeight="1">
      <c r="B67" s="133"/>
      <c r="C67" s="134"/>
      <c r="D67" s="135" t="s">
        <v>93</v>
      </c>
      <c r="E67" s="136"/>
      <c r="F67" s="136"/>
      <c r="G67" s="136"/>
      <c r="H67" s="136"/>
      <c r="I67" s="136"/>
      <c r="J67" s="137">
        <f>J316</f>
        <v>0</v>
      </c>
      <c r="K67" s="134"/>
      <c r="L67" s="138"/>
    </row>
    <row r="68" spans="2:12" s="9" customFormat="1" ht="24.95" customHeight="1">
      <c r="B68" s="127"/>
      <c r="C68" s="128"/>
      <c r="D68" s="129" t="s">
        <v>94</v>
      </c>
      <c r="E68" s="130"/>
      <c r="F68" s="130"/>
      <c r="G68" s="130"/>
      <c r="H68" s="130"/>
      <c r="I68" s="130"/>
      <c r="J68" s="131">
        <f>J322</f>
        <v>0</v>
      </c>
      <c r="K68" s="128"/>
      <c r="L68" s="132"/>
    </row>
    <row r="69" spans="2:12" s="10" customFormat="1" ht="19.9" customHeight="1">
      <c r="B69" s="133"/>
      <c r="C69" s="134"/>
      <c r="D69" s="135" t="s">
        <v>95</v>
      </c>
      <c r="E69" s="136"/>
      <c r="F69" s="136"/>
      <c r="G69" s="136"/>
      <c r="H69" s="136"/>
      <c r="I69" s="136"/>
      <c r="J69" s="137">
        <f>J323</f>
        <v>0</v>
      </c>
      <c r="K69" s="134"/>
      <c r="L69" s="138"/>
    </row>
    <row r="70" spans="2:12" s="10" customFormat="1" ht="19.9" customHeight="1">
      <c r="B70" s="133"/>
      <c r="C70" s="134"/>
      <c r="D70" s="135" t="s">
        <v>96</v>
      </c>
      <c r="E70" s="136"/>
      <c r="F70" s="136"/>
      <c r="G70" s="136"/>
      <c r="H70" s="136"/>
      <c r="I70" s="136"/>
      <c r="J70" s="137">
        <f>J331</f>
        <v>0</v>
      </c>
      <c r="K70" s="134"/>
      <c r="L70" s="138"/>
    </row>
    <row r="71" spans="2:12" s="10" customFormat="1" ht="19.9" customHeight="1">
      <c r="B71" s="133"/>
      <c r="C71" s="134"/>
      <c r="D71" s="135" t="s">
        <v>97</v>
      </c>
      <c r="E71" s="136"/>
      <c r="F71" s="136"/>
      <c r="G71" s="136"/>
      <c r="H71" s="136"/>
      <c r="I71" s="136"/>
      <c r="J71" s="137">
        <f>J349</f>
        <v>0</v>
      </c>
      <c r="K71" s="134"/>
      <c r="L71" s="138"/>
    </row>
    <row r="72" spans="2:12" s="10" customFormat="1" ht="19.9" customHeight="1">
      <c r="B72" s="133"/>
      <c r="C72" s="134"/>
      <c r="D72" s="135" t="s">
        <v>98</v>
      </c>
      <c r="E72" s="136"/>
      <c r="F72" s="136"/>
      <c r="G72" s="136"/>
      <c r="H72" s="136"/>
      <c r="I72" s="136"/>
      <c r="J72" s="137">
        <f>J357</f>
        <v>0</v>
      </c>
      <c r="K72" s="134"/>
      <c r="L72" s="138"/>
    </row>
    <row r="73" spans="2:12" s="10" customFormat="1" ht="19.9" customHeight="1">
      <c r="B73" s="133"/>
      <c r="C73" s="134"/>
      <c r="D73" s="135" t="s">
        <v>99</v>
      </c>
      <c r="E73" s="136"/>
      <c r="F73" s="136"/>
      <c r="G73" s="136"/>
      <c r="H73" s="136"/>
      <c r="I73" s="136"/>
      <c r="J73" s="137">
        <f>J373</f>
        <v>0</v>
      </c>
      <c r="K73" s="134"/>
      <c r="L73" s="138"/>
    </row>
    <row r="74" spans="2:12" s="10" customFormat="1" ht="19.9" customHeight="1">
      <c r="B74" s="133"/>
      <c r="C74" s="134"/>
      <c r="D74" s="135" t="s">
        <v>100</v>
      </c>
      <c r="E74" s="136"/>
      <c r="F74" s="136"/>
      <c r="G74" s="136"/>
      <c r="H74" s="136"/>
      <c r="I74" s="136"/>
      <c r="J74" s="137">
        <f>J406</f>
        <v>0</v>
      </c>
      <c r="K74" s="134"/>
      <c r="L74" s="138"/>
    </row>
    <row r="75" spans="2:12" s="10" customFormat="1" ht="19.9" customHeight="1">
      <c r="B75" s="133"/>
      <c r="C75" s="134"/>
      <c r="D75" s="135" t="s">
        <v>101</v>
      </c>
      <c r="E75" s="136"/>
      <c r="F75" s="136"/>
      <c r="G75" s="136"/>
      <c r="H75" s="136"/>
      <c r="I75" s="136"/>
      <c r="J75" s="137">
        <f>J435</f>
        <v>0</v>
      </c>
      <c r="K75" s="134"/>
      <c r="L75" s="138"/>
    </row>
    <row r="76" spans="2:12" s="10" customFormat="1" ht="19.9" customHeight="1">
      <c r="B76" s="133"/>
      <c r="C76" s="134"/>
      <c r="D76" s="135" t="s">
        <v>102</v>
      </c>
      <c r="E76" s="136"/>
      <c r="F76" s="136"/>
      <c r="G76" s="136"/>
      <c r="H76" s="136"/>
      <c r="I76" s="136"/>
      <c r="J76" s="137">
        <f>J437</f>
        <v>0</v>
      </c>
      <c r="K76" s="134"/>
      <c r="L76" s="138"/>
    </row>
    <row r="77" spans="2:12" s="10" customFormat="1" ht="19.9" customHeight="1">
      <c r="B77" s="133"/>
      <c r="C77" s="134"/>
      <c r="D77" s="135" t="s">
        <v>103</v>
      </c>
      <c r="E77" s="136"/>
      <c r="F77" s="136"/>
      <c r="G77" s="136"/>
      <c r="H77" s="136"/>
      <c r="I77" s="136"/>
      <c r="J77" s="137">
        <f>J443</f>
        <v>0</v>
      </c>
      <c r="K77" s="134"/>
      <c r="L77" s="138"/>
    </row>
    <row r="78" spans="2:12" s="10" customFormat="1" ht="19.9" customHeight="1">
      <c r="B78" s="133"/>
      <c r="C78" s="134"/>
      <c r="D78" s="135" t="s">
        <v>104</v>
      </c>
      <c r="E78" s="136"/>
      <c r="F78" s="136"/>
      <c r="G78" s="136"/>
      <c r="H78" s="136"/>
      <c r="I78" s="136"/>
      <c r="J78" s="137">
        <f>J448</f>
        <v>0</v>
      </c>
      <c r="K78" s="134"/>
      <c r="L78" s="138"/>
    </row>
    <row r="79" spans="2:12" s="10" customFormat="1" ht="19.9" customHeight="1">
      <c r="B79" s="133"/>
      <c r="C79" s="134"/>
      <c r="D79" s="135" t="s">
        <v>105</v>
      </c>
      <c r="E79" s="136"/>
      <c r="F79" s="136"/>
      <c r="G79" s="136"/>
      <c r="H79" s="136"/>
      <c r="I79" s="136"/>
      <c r="J79" s="137">
        <f>J460</f>
        <v>0</v>
      </c>
      <c r="K79" s="134"/>
      <c r="L79" s="138"/>
    </row>
    <row r="80" spans="2:12" s="10" customFormat="1" ht="19.9" customHeight="1">
      <c r="B80" s="133"/>
      <c r="C80" s="134"/>
      <c r="D80" s="135" t="s">
        <v>106</v>
      </c>
      <c r="E80" s="136"/>
      <c r="F80" s="136"/>
      <c r="G80" s="136"/>
      <c r="H80" s="136"/>
      <c r="I80" s="136"/>
      <c r="J80" s="137">
        <f>J465</f>
        <v>0</v>
      </c>
      <c r="K80" s="134"/>
      <c r="L80" s="138"/>
    </row>
    <row r="81" spans="2:12" s="10" customFormat="1" ht="19.9" customHeight="1">
      <c r="B81" s="133"/>
      <c r="C81" s="134"/>
      <c r="D81" s="135" t="s">
        <v>107</v>
      </c>
      <c r="E81" s="136"/>
      <c r="F81" s="136"/>
      <c r="G81" s="136"/>
      <c r="H81" s="136"/>
      <c r="I81" s="136"/>
      <c r="J81" s="137">
        <f>J503</f>
        <v>0</v>
      </c>
      <c r="K81" s="134"/>
      <c r="L81" s="138"/>
    </row>
    <row r="82" spans="2:12" s="10" customFormat="1" ht="19.9" customHeight="1">
      <c r="B82" s="133"/>
      <c r="C82" s="134"/>
      <c r="D82" s="135" t="s">
        <v>108</v>
      </c>
      <c r="E82" s="136"/>
      <c r="F82" s="136"/>
      <c r="G82" s="136"/>
      <c r="H82" s="136"/>
      <c r="I82" s="136"/>
      <c r="J82" s="137">
        <f>J510</f>
        <v>0</v>
      </c>
      <c r="K82" s="134"/>
      <c r="L82" s="138"/>
    </row>
    <row r="83" spans="2:12" s="10" customFormat="1" ht="19.9" customHeight="1">
      <c r="B83" s="133"/>
      <c r="C83" s="134"/>
      <c r="D83" s="135" t="s">
        <v>109</v>
      </c>
      <c r="E83" s="136"/>
      <c r="F83" s="136"/>
      <c r="G83" s="136"/>
      <c r="H83" s="136"/>
      <c r="I83" s="136"/>
      <c r="J83" s="137">
        <f>J516</f>
        <v>0</v>
      </c>
      <c r="K83" s="134"/>
      <c r="L83" s="138"/>
    </row>
    <row r="84" spans="2:12" s="10" customFormat="1" ht="19.9" customHeight="1">
      <c r="B84" s="133"/>
      <c r="C84" s="134"/>
      <c r="D84" s="135" t="s">
        <v>110</v>
      </c>
      <c r="E84" s="136"/>
      <c r="F84" s="136"/>
      <c r="G84" s="136"/>
      <c r="H84" s="136"/>
      <c r="I84" s="136"/>
      <c r="J84" s="137">
        <f>J529</f>
        <v>0</v>
      </c>
      <c r="K84" s="134"/>
      <c r="L84" s="138"/>
    </row>
    <row r="85" spans="2:12" s="10" customFormat="1" ht="19.9" customHeight="1">
      <c r="B85" s="133"/>
      <c r="C85" s="134"/>
      <c r="D85" s="135" t="s">
        <v>111</v>
      </c>
      <c r="E85" s="136"/>
      <c r="F85" s="136"/>
      <c r="G85" s="136"/>
      <c r="H85" s="136"/>
      <c r="I85" s="136"/>
      <c r="J85" s="137">
        <f>J543</f>
        <v>0</v>
      </c>
      <c r="K85" s="134"/>
      <c r="L85" s="138"/>
    </row>
    <row r="86" spans="2:12" s="10" customFormat="1" ht="19.9" customHeight="1">
      <c r="B86" s="133"/>
      <c r="C86" s="134"/>
      <c r="D86" s="135" t="s">
        <v>112</v>
      </c>
      <c r="E86" s="136"/>
      <c r="F86" s="136"/>
      <c r="G86" s="136"/>
      <c r="H86" s="136"/>
      <c r="I86" s="136"/>
      <c r="J86" s="137">
        <f>J587</f>
        <v>0</v>
      </c>
      <c r="K86" s="134"/>
      <c r="L86" s="138"/>
    </row>
    <row r="87" spans="2:12" s="10" customFormat="1" ht="19.9" customHeight="1">
      <c r="B87" s="133"/>
      <c r="C87" s="134"/>
      <c r="D87" s="135" t="s">
        <v>113</v>
      </c>
      <c r="E87" s="136"/>
      <c r="F87" s="136"/>
      <c r="G87" s="136"/>
      <c r="H87" s="136"/>
      <c r="I87" s="136"/>
      <c r="J87" s="137">
        <f>J605</f>
        <v>0</v>
      </c>
      <c r="K87" s="134"/>
      <c r="L87" s="138"/>
    </row>
    <row r="88" spans="2:12" s="10" customFormat="1" ht="19.9" customHeight="1">
      <c r="B88" s="133"/>
      <c r="C88" s="134"/>
      <c r="D88" s="135" t="s">
        <v>114</v>
      </c>
      <c r="E88" s="136"/>
      <c r="F88" s="136"/>
      <c r="G88" s="136"/>
      <c r="H88" s="136"/>
      <c r="I88" s="136"/>
      <c r="J88" s="137">
        <f>J622</f>
        <v>0</v>
      </c>
      <c r="K88" s="134"/>
      <c r="L88" s="138"/>
    </row>
    <row r="89" spans="2:12" s="10" customFormat="1" ht="19.9" customHeight="1">
      <c r="B89" s="133"/>
      <c r="C89" s="134"/>
      <c r="D89" s="135" t="s">
        <v>115</v>
      </c>
      <c r="E89" s="136"/>
      <c r="F89" s="136"/>
      <c r="G89" s="136"/>
      <c r="H89" s="136"/>
      <c r="I89" s="136"/>
      <c r="J89" s="137">
        <f>J634</f>
        <v>0</v>
      </c>
      <c r="K89" s="134"/>
      <c r="L89" s="138"/>
    </row>
    <row r="90" spans="2:12" s="10" customFormat="1" ht="19.9" customHeight="1">
      <c r="B90" s="133"/>
      <c r="C90" s="134"/>
      <c r="D90" s="135" t="s">
        <v>116</v>
      </c>
      <c r="E90" s="136"/>
      <c r="F90" s="136"/>
      <c r="G90" s="136"/>
      <c r="H90" s="136"/>
      <c r="I90" s="136"/>
      <c r="J90" s="137">
        <f>J647</f>
        <v>0</v>
      </c>
      <c r="K90" s="134"/>
      <c r="L90" s="138"/>
    </row>
    <row r="91" spans="2:12" s="10" customFormat="1" ht="19.9" customHeight="1">
      <c r="B91" s="133"/>
      <c r="C91" s="134"/>
      <c r="D91" s="135" t="s">
        <v>117</v>
      </c>
      <c r="E91" s="136"/>
      <c r="F91" s="136"/>
      <c r="G91" s="136"/>
      <c r="H91" s="136"/>
      <c r="I91" s="136"/>
      <c r="J91" s="137">
        <f>J651</f>
        <v>0</v>
      </c>
      <c r="K91" s="134"/>
      <c r="L91" s="138"/>
    </row>
    <row r="92" spans="2:12" s="10" customFormat="1" ht="19.9" customHeight="1">
      <c r="B92" s="133"/>
      <c r="C92" s="134"/>
      <c r="D92" s="135" t="s">
        <v>118</v>
      </c>
      <c r="E92" s="136"/>
      <c r="F92" s="136"/>
      <c r="G92" s="136"/>
      <c r="H92" s="136"/>
      <c r="I92" s="136"/>
      <c r="J92" s="137">
        <f>J661</f>
        <v>0</v>
      </c>
      <c r="K92" s="134"/>
      <c r="L92" s="138"/>
    </row>
    <row r="93" spans="2:12" s="10" customFormat="1" ht="19.9" customHeight="1">
      <c r="B93" s="133"/>
      <c r="C93" s="134"/>
      <c r="D93" s="135" t="s">
        <v>119</v>
      </c>
      <c r="E93" s="136"/>
      <c r="F93" s="136"/>
      <c r="G93" s="136"/>
      <c r="H93" s="136"/>
      <c r="I93" s="136"/>
      <c r="J93" s="137">
        <f>J666</f>
        <v>0</v>
      </c>
      <c r="K93" s="134"/>
      <c r="L93" s="138"/>
    </row>
    <row r="94" spans="2:12" s="10" customFormat="1" ht="19.9" customHeight="1">
      <c r="B94" s="133"/>
      <c r="C94" s="134"/>
      <c r="D94" s="135" t="s">
        <v>120</v>
      </c>
      <c r="E94" s="136"/>
      <c r="F94" s="136"/>
      <c r="G94" s="136"/>
      <c r="H94" s="136"/>
      <c r="I94" s="136"/>
      <c r="J94" s="137">
        <f>J683</f>
        <v>0</v>
      </c>
      <c r="K94" s="134"/>
      <c r="L94" s="138"/>
    </row>
    <row r="95" spans="2:12" s="10" customFormat="1" ht="19.9" customHeight="1">
      <c r="B95" s="133"/>
      <c r="C95" s="134"/>
      <c r="D95" s="135" t="s">
        <v>121</v>
      </c>
      <c r="E95" s="136"/>
      <c r="F95" s="136"/>
      <c r="G95" s="136"/>
      <c r="H95" s="136"/>
      <c r="I95" s="136"/>
      <c r="J95" s="137">
        <f>J693</f>
        <v>0</v>
      </c>
      <c r="K95" s="134"/>
      <c r="L95" s="138"/>
    </row>
    <row r="96" spans="2:12" s="10" customFormat="1" ht="19.9" customHeight="1">
      <c r="B96" s="133"/>
      <c r="C96" s="134"/>
      <c r="D96" s="135" t="s">
        <v>122</v>
      </c>
      <c r="E96" s="136"/>
      <c r="F96" s="136"/>
      <c r="G96" s="136"/>
      <c r="H96" s="136"/>
      <c r="I96" s="136"/>
      <c r="J96" s="137">
        <f>J701</f>
        <v>0</v>
      </c>
      <c r="K96" s="134"/>
      <c r="L96" s="138"/>
    </row>
    <row r="97" spans="2:12" s="10" customFormat="1" ht="19.9" customHeight="1">
      <c r="B97" s="133"/>
      <c r="C97" s="134"/>
      <c r="D97" s="135" t="s">
        <v>123</v>
      </c>
      <c r="E97" s="136"/>
      <c r="F97" s="136"/>
      <c r="G97" s="136"/>
      <c r="H97" s="136"/>
      <c r="I97" s="136"/>
      <c r="J97" s="137">
        <f>J705</f>
        <v>0</v>
      </c>
      <c r="K97" s="134"/>
      <c r="L97" s="138"/>
    </row>
    <row r="98" spans="2:12" s="10" customFormat="1" ht="19.9" customHeight="1">
      <c r="B98" s="133"/>
      <c r="C98" s="134"/>
      <c r="D98" s="135" t="s">
        <v>124</v>
      </c>
      <c r="E98" s="136"/>
      <c r="F98" s="136"/>
      <c r="G98" s="136"/>
      <c r="H98" s="136"/>
      <c r="I98" s="136"/>
      <c r="J98" s="137">
        <f>J709</f>
        <v>0</v>
      </c>
      <c r="K98" s="134"/>
      <c r="L98" s="138"/>
    </row>
    <row r="99" spans="2:12" s="9" customFormat="1" ht="24.95" customHeight="1">
      <c r="B99" s="127"/>
      <c r="C99" s="128"/>
      <c r="D99" s="129" t="s">
        <v>125</v>
      </c>
      <c r="E99" s="130"/>
      <c r="F99" s="130"/>
      <c r="G99" s="130"/>
      <c r="H99" s="130"/>
      <c r="I99" s="130"/>
      <c r="J99" s="131">
        <f>J712</f>
        <v>0</v>
      </c>
      <c r="K99" s="128"/>
      <c r="L99" s="132"/>
    </row>
    <row r="100" spans="2:12" s="10" customFormat="1" ht="19.9" customHeight="1">
      <c r="B100" s="133"/>
      <c r="C100" s="134"/>
      <c r="D100" s="135" t="s">
        <v>126</v>
      </c>
      <c r="E100" s="136"/>
      <c r="F100" s="136"/>
      <c r="G100" s="136"/>
      <c r="H100" s="136"/>
      <c r="I100" s="136"/>
      <c r="J100" s="137">
        <f>J713</f>
        <v>0</v>
      </c>
      <c r="K100" s="134"/>
      <c r="L100" s="138"/>
    </row>
    <row r="101" spans="2:12" s="9" customFormat="1" ht="24.95" customHeight="1">
      <c r="B101" s="127"/>
      <c r="C101" s="128"/>
      <c r="D101" s="129" t="s">
        <v>127</v>
      </c>
      <c r="E101" s="130"/>
      <c r="F101" s="130"/>
      <c r="G101" s="130"/>
      <c r="H101" s="130"/>
      <c r="I101" s="130"/>
      <c r="J101" s="131">
        <f>J753</f>
        <v>0</v>
      </c>
      <c r="K101" s="128"/>
      <c r="L101" s="132"/>
    </row>
    <row r="102" spans="2:12" s="9" customFormat="1" ht="24.95" customHeight="1">
      <c r="B102" s="127"/>
      <c r="C102" s="128"/>
      <c r="D102" s="129" t="s">
        <v>128</v>
      </c>
      <c r="E102" s="130"/>
      <c r="F102" s="130"/>
      <c r="G102" s="130"/>
      <c r="H102" s="130"/>
      <c r="I102" s="130"/>
      <c r="J102" s="131">
        <f>J772</f>
        <v>0</v>
      </c>
      <c r="K102" s="128"/>
      <c r="L102" s="132"/>
    </row>
    <row r="103" spans="2:12" s="9" customFormat="1" ht="24.95" customHeight="1">
      <c r="B103" s="127"/>
      <c r="C103" s="128"/>
      <c r="D103" s="129" t="s">
        <v>129</v>
      </c>
      <c r="E103" s="130"/>
      <c r="F103" s="130"/>
      <c r="G103" s="130"/>
      <c r="H103" s="130"/>
      <c r="I103" s="130"/>
      <c r="J103" s="131">
        <f>J777</f>
        <v>0</v>
      </c>
      <c r="K103" s="128"/>
      <c r="L103" s="132"/>
    </row>
    <row r="104" spans="1:31" s="2" customFormat="1" ht="21.75" customHeight="1">
      <c r="A104" s="32"/>
      <c r="B104" s="33"/>
      <c r="C104" s="34"/>
      <c r="D104" s="34"/>
      <c r="E104" s="34"/>
      <c r="F104" s="34"/>
      <c r="G104" s="34"/>
      <c r="H104" s="34"/>
      <c r="I104" s="34"/>
      <c r="J104" s="34"/>
      <c r="K104" s="34"/>
      <c r="L104" s="99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</row>
    <row r="105" spans="1:31" s="2" customFormat="1" ht="6.95" customHeight="1">
      <c r="A105" s="32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99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9" spans="1:31" s="2" customFormat="1" ht="6.95" customHeight="1">
      <c r="A109" s="32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99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24.95" customHeight="1">
      <c r="A110" s="32"/>
      <c r="B110" s="33"/>
      <c r="C110" s="21" t="s">
        <v>130</v>
      </c>
      <c r="D110" s="34"/>
      <c r="E110" s="34"/>
      <c r="F110" s="34"/>
      <c r="G110" s="34"/>
      <c r="H110" s="34"/>
      <c r="I110" s="34"/>
      <c r="J110" s="34"/>
      <c r="K110" s="34"/>
      <c r="L110" s="99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6.95" customHeight="1">
      <c r="A111" s="32"/>
      <c r="B111" s="33"/>
      <c r="C111" s="34"/>
      <c r="D111" s="34"/>
      <c r="E111" s="34"/>
      <c r="F111" s="34"/>
      <c r="G111" s="34"/>
      <c r="H111" s="34"/>
      <c r="I111" s="34"/>
      <c r="J111" s="34"/>
      <c r="K111" s="34"/>
      <c r="L111" s="99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12" customHeight="1">
      <c r="A112" s="32"/>
      <c r="B112" s="33"/>
      <c r="C112" s="27" t="s">
        <v>15</v>
      </c>
      <c r="D112" s="34"/>
      <c r="E112" s="34"/>
      <c r="F112" s="34"/>
      <c r="G112" s="34"/>
      <c r="H112" s="34"/>
      <c r="I112" s="34"/>
      <c r="J112" s="34"/>
      <c r="K112" s="34"/>
      <c r="L112" s="99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6.5" customHeight="1">
      <c r="A113" s="32"/>
      <c r="B113" s="33"/>
      <c r="C113" s="34"/>
      <c r="D113" s="34"/>
      <c r="E113" s="310" t="str">
        <f>E7</f>
        <v>Údržba a opravy budov v majetku Statutárního města Teplice 2023-2024</v>
      </c>
      <c r="F113" s="325"/>
      <c r="G113" s="325"/>
      <c r="H113" s="325"/>
      <c r="I113" s="34"/>
      <c r="J113" s="34"/>
      <c r="K113" s="34"/>
      <c r="L113" s="99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4"/>
      <c r="D114" s="34"/>
      <c r="E114" s="34"/>
      <c r="F114" s="34"/>
      <c r="G114" s="34"/>
      <c r="H114" s="34"/>
      <c r="I114" s="34"/>
      <c r="J114" s="34"/>
      <c r="K114" s="34"/>
      <c r="L114" s="99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2" customHeight="1">
      <c r="A115" s="32"/>
      <c r="B115" s="33"/>
      <c r="C115" s="27" t="s">
        <v>19</v>
      </c>
      <c r="D115" s="34"/>
      <c r="E115" s="34"/>
      <c r="F115" s="25" t="str">
        <f>F10</f>
        <v>Teplice</v>
      </c>
      <c r="G115" s="34"/>
      <c r="H115" s="34"/>
      <c r="I115" s="27" t="s">
        <v>21</v>
      </c>
      <c r="J115" s="57" t="str">
        <f>IF(J10="","",J10)</f>
        <v/>
      </c>
      <c r="K115" s="34"/>
      <c r="L115" s="99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6.95" customHeight="1">
      <c r="A116" s="32"/>
      <c r="B116" s="33"/>
      <c r="C116" s="34"/>
      <c r="D116" s="34"/>
      <c r="E116" s="34"/>
      <c r="F116" s="34"/>
      <c r="G116" s="34"/>
      <c r="H116" s="34"/>
      <c r="I116" s="34"/>
      <c r="J116" s="34"/>
      <c r="K116" s="34"/>
      <c r="L116" s="99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5.2" customHeight="1">
      <c r="A117" s="32"/>
      <c r="B117" s="33"/>
      <c r="C117" s="27" t="s">
        <v>22</v>
      </c>
      <c r="D117" s="34"/>
      <c r="E117" s="34"/>
      <c r="F117" s="25" t="str">
        <f>E13</f>
        <v>Statutární město Teplice, Nám. Svobody 2/2,Teplice</v>
      </c>
      <c r="G117" s="34"/>
      <c r="H117" s="34"/>
      <c r="I117" s="27" t="s">
        <v>30</v>
      </c>
      <c r="J117" s="30" t="str">
        <f>E19</f>
        <v xml:space="preserve"> </v>
      </c>
      <c r="K117" s="34"/>
      <c r="L117" s="99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2" customFormat="1" ht="54.4" customHeight="1">
      <c r="A118" s="32"/>
      <c r="B118" s="33"/>
      <c r="C118" s="27" t="s">
        <v>28</v>
      </c>
      <c r="D118" s="34"/>
      <c r="E118" s="34"/>
      <c r="F118" s="25" t="str">
        <f>IF(E16="","",E16)</f>
        <v/>
      </c>
      <c r="G118" s="34"/>
      <c r="H118" s="34"/>
      <c r="I118" s="27" t="s">
        <v>33</v>
      </c>
      <c r="J118" s="30">
        <f>E22</f>
        <v>0</v>
      </c>
      <c r="K118" s="34"/>
      <c r="L118" s="99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</row>
    <row r="119" spans="1:31" s="2" customFormat="1" ht="10.35" customHeight="1">
      <c r="A119" s="32"/>
      <c r="B119" s="33"/>
      <c r="C119" s="34"/>
      <c r="D119" s="34"/>
      <c r="E119" s="34"/>
      <c r="F119" s="34"/>
      <c r="G119" s="34"/>
      <c r="H119" s="34"/>
      <c r="I119" s="34"/>
      <c r="J119" s="34"/>
      <c r="K119" s="34"/>
      <c r="L119" s="99"/>
      <c r="S119" s="32"/>
      <c r="T119" s="32"/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</row>
    <row r="120" spans="1:31" s="11" customFormat="1" ht="29.25" customHeight="1">
      <c r="A120" s="139"/>
      <c r="B120" s="140"/>
      <c r="C120" s="141" t="s">
        <v>131</v>
      </c>
      <c r="D120" s="142" t="s">
        <v>55</v>
      </c>
      <c r="E120" s="142" t="s">
        <v>51</v>
      </c>
      <c r="F120" s="142" t="s">
        <v>52</v>
      </c>
      <c r="G120" s="142" t="s">
        <v>132</v>
      </c>
      <c r="H120" s="142" t="s">
        <v>133</v>
      </c>
      <c r="I120" s="142" t="s">
        <v>134</v>
      </c>
      <c r="J120" s="142" t="s">
        <v>80</v>
      </c>
      <c r="K120" s="143" t="s">
        <v>135</v>
      </c>
      <c r="L120" s="144"/>
      <c r="M120" s="66" t="s">
        <v>17</v>
      </c>
      <c r="N120" s="67" t="s">
        <v>40</v>
      </c>
      <c r="O120" s="67" t="s">
        <v>136</v>
      </c>
      <c r="P120" s="67" t="s">
        <v>137</v>
      </c>
      <c r="Q120" s="67" t="s">
        <v>138</v>
      </c>
      <c r="R120" s="67" t="s">
        <v>139</v>
      </c>
      <c r="S120" s="67" t="s">
        <v>140</v>
      </c>
      <c r="T120" s="68" t="s">
        <v>141</v>
      </c>
      <c r="U120" s="139"/>
      <c r="V120" s="139"/>
      <c r="W120" s="139"/>
      <c r="X120" s="139"/>
      <c r="Y120" s="139"/>
      <c r="Z120" s="139"/>
      <c r="AA120" s="139"/>
      <c r="AB120" s="139"/>
      <c r="AC120" s="139"/>
      <c r="AD120" s="139"/>
      <c r="AE120" s="139"/>
    </row>
    <row r="121" spans="1:63" s="2" customFormat="1" ht="22.9" customHeight="1">
      <c r="A121" s="32"/>
      <c r="B121" s="33"/>
      <c r="C121" s="73" t="s">
        <v>142</v>
      </c>
      <c r="D121" s="34"/>
      <c r="E121" s="34"/>
      <c r="F121" s="34"/>
      <c r="G121" s="34"/>
      <c r="H121" s="34"/>
      <c r="I121" s="34"/>
      <c r="J121" s="145">
        <f>BK121</f>
        <v>0</v>
      </c>
      <c r="K121" s="34"/>
      <c r="L121" s="37"/>
      <c r="M121" s="69"/>
      <c r="N121" s="146"/>
      <c r="O121" s="70"/>
      <c r="P121" s="147">
        <f>P122+P322+P712+P753+P772+P777</f>
        <v>0</v>
      </c>
      <c r="Q121" s="70"/>
      <c r="R121" s="147">
        <f>R122+R322+R712+R753+R772+R777</f>
        <v>489.31180421</v>
      </c>
      <c r="S121" s="70"/>
      <c r="T121" s="148">
        <f>T122+T322+T712+T753+T772+T777</f>
        <v>336.26690549999995</v>
      </c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  <c r="AT121" s="15" t="s">
        <v>69</v>
      </c>
      <c r="AU121" s="15" t="s">
        <v>81</v>
      </c>
      <c r="BK121" s="149">
        <f>BK122+BK322+BK712+BK753+BK772+BK777</f>
        <v>0</v>
      </c>
    </row>
    <row r="122" spans="2:63" s="12" customFormat="1" ht="25.9" customHeight="1">
      <c r="B122" s="150"/>
      <c r="C122" s="151"/>
      <c r="D122" s="152" t="s">
        <v>69</v>
      </c>
      <c r="E122" s="153" t="s">
        <v>143</v>
      </c>
      <c r="F122" s="153" t="s">
        <v>144</v>
      </c>
      <c r="G122" s="151"/>
      <c r="H122" s="151"/>
      <c r="I122" s="154"/>
      <c r="J122" s="155">
        <f>BK122</f>
        <v>0</v>
      </c>
      <c r="K122" s="151"/>
      <c r="L122" s="156"/>
      <c r="M122" s="157"/>
      <c r="N122" s="158"/>
      <c r="O122" s="158"/>
      <c r="P122" s="159">
        <f>P123+P150+P158+P190+P195+P200+P235+P242+P298+P316</f>
        <v>0</v>
      </c>
      <c r="Q122" s="158"/>
      <c r="R122" s="159">
        <f>R123+R150+R158+R190+R195+R200+R235+R242+R298+R316</f>
        <v>452.03982776</v>
      </c>
      <c r="S122" s="158"/>
      <c r="T122" s="160">
        <f>T123+T150+T158+T190+T195+T200+T235+T242+T298+T316</f>
        <v>293.46636499999994</v>
      </c>
      <c r="AR122" s="161" t="s">
        <v>75</v>
      </c>
      <c r="AT122" s="162" t="s">
        <v>69</v>
      </c>
      <c r="AU122" s="162" t="s">
        <v>70</v>
      </c>
      <c r="AY122" s="161" t="s">
        <v>145</v>
      </c>
      <c r="BK122" s="163">
        <f>BK123+BK150+BK158+BK190+BK195+BK200+BK235+BK242+BK298+BK316</f>
        <v>0</v>
      </c>
    </row>
    <row r="123" spans="2:63" s="12" customFormat="1" ht="22.9" customHeight="1">
      <c r="B123" s="150"/>
      <c r="C123" s="151"/>
      <c r="D123" s="152" t="s">
        <v>69</v>
      </c>
      <c r="E123" s="164" t="s">
        <v>75</v>
      </c>
      <c r="F123" s="164" t="s">
        <v>146</v>
      </c>
      <c r="G123" s="151"/>
      <c r="H123" s="151"/>
      <c r="I123" s="154"/>
      <c r="J123" s="165">
        <f>BK123</f>
        <v>0</v>
      </c>
      <c r="K123" s="151"/>
      <c r="L123" s="156"/>
      <c r="M123" s="157"/>
      <c r="N123" s="158"/>
      <c r="O123" s="158"/>
      <c r="P123" s="159">
        <f>SUM(P124:P149)</f>
        <v>0</v>
      </c>
      <c r="Q123" s="158"/>
      <c r="R123" s="159">
        <f>SUM(R124:R149)</f>
        <v>0.22995000000000002</v>
      </c>
      <c r="S123" s="158"/>
      <c r="T123" s="160">
        <f>SUM(T124:T149)</f>
        <v>0.41</v>
      </c>
      <c r="AR123" s="161" t="s">
        <v>75</v>
      </c>
      <c r="AT123" s="162" t="s">
        <v>69</v>
      </c>
      <c r="AU123" s="162" t="s">
        <v>75</v>
      </c>
      <c r="AY123" s="161" t="s">
        <v>145</v>
      </c>
      <c r="BK123" s="163">
        <f>SUM(BK124:BK149)</f>
        <v>0</v>
      </c>
    </row>
    <row r="124" spans="1:65" s="2" customFormat="1" ht="14.45" customHeight="1">
      <c r="A124" s="32"/>
      <c r="B124" s="33"/>
      <c r="C124" s="166" t="s">
        <v>75</v>
      </c>
      <c r="D124" s="166" t="s">
        <v>147</v>
      </c>
      <c r="E124" s="167" t="s">
        <v>148</v>
      </c>
      <c r="F124" s="168" t="s">
        <v>149</v>
      </c>
      <c r="G124" s="169" t="s">
        <v>150</v>
      </c>
      <c r="H124" s="170">
        <v>275</v>
      </c>
      <c r="I124" s="171"/>
      <c r="J124" s="172">
        <f aca="true" t="shared" si="0" ref="J124:J149">ROUND(I124*H124,2)</f>
        <v>0</v>
      </c>
      <c r="K124" s="168" t="s">
        <v>151</v>
      </c>
      <c r="L124" s="37"/>
      <c r="M124" s="173" t="s">
        <v>17</v>
      </c>
      <c r="N124" s="174" t="s">
        <v>41</v>
      </c>
      <c r="O124" s="62"/>
      <c r="P124" s="175">
        <f aca="true" t="shared" si="1" ref="P124:P149">O124*H124</f>
        <v>0</v>
      </c>
      <c r="Q124" s="175">
        <v>3E-05</v>
      </c>
      <c r="R124" s="175">
        <f aca="true" t="shared" si="2" ref="R124:R149">Q124*H124</f>
        <v>0.00825</v>
      </c>
      <c r="S124" s="175">
        <v>0</v>
      </c>
      <c r="T124" s="176">
        <f aca="true" t="shared" si="3" ref="T124:T149">S124*H124</f>
        <v>0</v>
      </c>
      <c r="U124" s="32"/>
      <c r="V124" s="32"/>
      <c r="W124" s="32"/>
      <c r="X124" s="32"/>
      <c r="Y124" s="32"/>
      <c r="Z124" s="32"/>
      <c r="AA124" s="32"/>
      <c r="AB124" s="32"/>
      <c r="AC124" s="32"/>
      <c r="AD124" s="32"/>
      <c r="AE124" s="32"/>
      <c r="AR124" s="177" t="s">
        <v>152</v>
      </c>
      <c r="AT124" s="177" t="s">
        <v>147</v>
      </c>
      <c r="AU124" s="177" t="s">
        <v>153</v>
      </c>
      <c r="AY124" s="15" t="s">
        <v>145</v>
      </c>
      <c r="BE124" s="178">
        <f aca="true" t="shared" si="4" ref="BE124:BE149">IF(N124="základní",J124,0)</f>
        <v>0</v>
      </c>
      <c r="BF124" s="178">
        <f aca="true" t="shared" si="5" ref="BF124:BF149">IF(N124="snížená",J124,0)</f>
        <v>0</v>
      </c>
      <c r="BG124" s="178">
        <f aca="true" t="shared" si="6" ref="BG124:BG149">IF(N124="zákl. přenesená",J124,0)</f>
        <v>0</v>
      </c>
      <c r="BH124" s="178">
        <f aca="true" t="shared" si="7" ref="BH124:BH149">IF(N124="sníž. přenesená",J124,0)</f>
        <v>0</v>
      </c>
      <c r="BI124" s="178">
        <f aca="true" t="shared" si="8" ref="BI124:BI149">IF(N124="nulová",J124,0)</f>
        <v>0</v>
      </c>
      <c r="BJ124" s="15" t="s">
        <v>75</v>
      </c>
      <c r="BK124" s="178">
        <f aca="true" t="shared" si="9" ref="BK124:BK149">ROUND(I124*H124,2)</f>
        <v>0</v>
      </c>
      <c r="BL124" s="15" t="s">
        <v>152</v>
      </c>
      <c r="BM124" s="177" t="s">
        <v>154</v>
      </c>
    </row>
    <row r="125" spans="1:65" s="2" customFormat="1" ht="24.2" customHeight="1">
      <c r="A125" s="32"/>
      <c r="B125" s="33"/>
      <c r="C125" s="166" t="s">
        <v>153</v>
      </c>
      <c r="D125" s="166" t="s">
        <v>147</v>
      </c>
      <c r="E125" s="167" t="s">
        <v>155</v>
      </c>
      <c r="F125" s="168" t="s">
        <v>156</v>
      </c>
      <c r="G125" s="169" t="s">
        <v>150</v>
      </c>
      <c r="H125" s="170">
        <v>375</v>
      </c>
      <c r="I125" s="171"/>
      <c r="J125" s="172">
        <f t="shared" si="0"/>
        <v>0</v>
      </c>
      <c r="K125" s="168" t="s">
        <v>151</v>
      </c>
      <c r="L125" s="37"/>
      <c r="M125" s="173" t="s">
        <v>17</v>
      </c>
      <c r="N125" s="174" t="s">
        <v>41</v>
      </c>
      <c r="O125" s="62"/>
      <c r="P125" s="175">
        <f t="shared" si="1"/>
        <v>0</v>
      </c>
      <c r="Q125" s="175">
        <v>0</v>
      </c>
      <c r="R125" s="175">
        <f t="shared" si="2"/>
        <v>0</v>
      </c>
      <c r="S125" s="175">
        <v>0</v>
      </c>
      <c r="T125" s="176">
        <f t="shared" si="3"/>
        <v>0</v>
      </c>
      <c r="U125" s="32"/>
      <c r="V125" s="32"/>
      <c r="W125" s="32"/>
      <c r="X125" s="32"/>
      <c r="Y125" s="32"/>
      <c r="Z125" s="32"/>
      <c r="AA125" s="32"/>
      <c r="AB125" s="32"/>
      <c r="AC125" s="32"/>
      <c r="AD125" s="32"/>
      <c r="AE125" s="32"/>
      <c r="AR125" s="177" t="s">
        <v>152</v>
      </c>
      <c r="AT125" s="177" t="s">
        <v>147</v>
      </c>
      <c r="AU125" s="177" t="s">
        <v>153</v>
      </c>
      <c r="AY125" s="15" t="s">
        <v>145</v>
      </c>
      <c r="BE125" s="178">
        <f t="shared" si="4"/>
        <v>0</v>
      </c>
      <c r="BF125" s="178">
        <f t="shared" si="5"/>
        <v>0</v>
      </c>
      <c r="BG125" s="178">
        <f t="shared" si="6"/>
        <v>0</v>
      </c>
      <c r="BH125" s="178">
        <f t="shared" si="7"/>
        <v>0</v>
      </c>
      <c r="BI125" s="178">
        <f t="shared" si="8"/>
        <v>0</v>
      </c>
      <c r="BJ125" s="15" t="s">
        <v>75</v>
      </c>
      <c r="BK125" s="178">
        <f t="shared" si="9"/>
        <v>0</v>
      </c>
      <c r="BL125" s="15" t="s">
        <v>152</v>
      </c>
      <c r="BM125" s="177" t="s">
        <v>157</v>
      </c>
    </row>
    <row r="126" spans="1:65" s="2" customFormat="1" ht="14.45" customHeight="1">
      <c r="A126" s="32"/>
      <c r="B126" s="33"/>
      <c r="C126" s="166" t="s">
        <v>158</v>
      </c>
      <c r="D126" s="166" t="s">
        <v>147</v>
      </c>
      <c r="E126" s="167" t="s">
        <v>159</v>
      </c>
      <c r="F126" s="168" t="s">
        <v>160</v>
      </c>
      <c r="G126" s="169" t="s">
        <v>161</v>
      </c>
      <c r="H126" s="170">
        <v>16</v>
      </c>
      <c r="I126" s="171"/>
      <c r="J126" s="172">
        <f t="shared" si="0"/>
        <v>0</v>
      </c>
      <c r="K126" s="168" t="s">
        <v>151</v>
      </c>
      <c r="L126" s="37"/>
      <c r="M126" s="173" t="s">
        <v>17</v>
      </c>
      <c r="N126" s="174" t="s">
        <v>41</v>
      </c>
      <c r="O126" s="62"/>
      <c r="P126" s="175">
        <f t="shared" si="1"/>
        <v>0</v>
      </c>
      <c r="Q126" s="175">
        <v>0</v>
      </c>
      <c r="R126" s="175">
        <f t="shared" si="2"/>
        <v>0</v>
      </c>
      <c r="S126" s="175">
        <v>0</v>
      </c>
      <c r="T126" s="176">
        <f t="shared" si="3"/>
        <v>0</v>
      </c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  <c r="AR126" s="177" t="s">
        <v>152</v>
      </c>
      <c r="AT126" s="177" t="s">
        <v>147</v>
      </c>
      <c r="AU126" s="177" t="s">
        <v>153</v>
      </c>
      <c r="AY126" s="15" t="s">
        <v>145</v>
      </c>
      <c r="BE126" s="178">
        <f t="shared" si="4"/>
        <v>0</v>
      </c>
      <c r="BF126" s="178">
        <f t="shared" si="5"/>
        <v>0</v>
      </c>
      <c r="BG126" s="178">
        <f t="shared" si="6"/>
        <v>0</v>
      </c>
      <c r="BH126" s="178">
        <f t="shared" si="7"/>
        <v>0</v>
      </c>
      <c r="BI126" s="178">
        <f t="shared" si="8"/>
        <v>0</v>
      </c>
      <c r="BJ126" s="15" t="s">
        <v>75</v>
      </c>
      <c r="BK126" s="178">
        <f t="shared" si="9"/>
        <v>0</v>
      </c>
      <c r="BL126" s="15" t="s">
        <v>152</v>
      </c>
      <c r="BM126" s="177" t="s">
        <v>162</v>
      </c>
    </row>
    <row r="127" spans="1:65" s="2" customFormat="1" ht="24.2" customHeight="1">
      <c r="A127" s="32"/>
      <c r="B127" s="33"/>
      <c r="C127" s="166" t="s">
        <v>152</v>
      </c>
      <c r="D127" s="166" t="s">
        <v>147</v>
      </c>
      <c r="E127" s="167" t="s">
        <v>163</v>
      </c>
      <c r="F127" s="168" t="s">
        <v>164</v>
      </c>
      <c r="G127" s="169" t="s">
        <v>165</v>
      </c>
      <c r="H127" s="170">
        <v>2</v>
      </c>
      <c r="I127" s="171"/>
      <c r="J127" s="172">
        <f t="shared" si="0"/>
        <v>0</v>
      </c>
      <c r="K127" s="168" t="s">
        <v>151</v>
      </c>
      <c r="L127" s="37"/>
      <c r="M127" s="173" t="s">
        <v>17</v>
      </c>
      <c r="N127" s="174" t="s">
        <v>41</v>
      </c>
      <c r="O127" s="62"/>
      <c r="P127" s="175">
        <f t="shared" si="1"/>
        <v>0</v>
      </c>
      <c r="Q127" s="175">
        <v>0</v>
      </c>
      <c r="R127" s="175">
        <f t="shared" si="2"/>
        <v>0</v>
      </c>
      <c r="S127" s="175">
        <v>0.205</v>
      </c>
      <c r="T127" s="176">
        <f t="shared" si="3"/>
        <v>0.41</v>
      </c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  <c r="AR127" s="177" t="s">
        <v>152</v>
      </c>
      <c r="AT127" s="177" t="s">
        <v>147</v>
      </c>
      <c r="AU127" s="177" t="s">
        <v>153</v>
      </c>
      <c r="AY127" s="15" t="s">
        <v>145</v>
      </c>
      <c r="BE127" s="178">
        <f t="shared" si="4"/>
        <v>0</v>
      </c>
      <c r="BF127" s="178">
        <f t="shared" si="5"/>
        <v>0</v>
      </c>
      <c r="BG127" s="178">
        <f t="shared" si="6"/>
        <v>0</v>
      </c>
      <c r="BH127" s="178">
        <f t="shared" si="7"/>
        <v>0</v>
      </c>
      <c r="BI127" s="178">
        <f t="shared" si="8"/>
        <v>0</v>
      </c>
      <c r="BJ127" s="15" t="s">
        <v>75</v>
      </c>
      <c r="BK127" s="178">
        <f t="shared" si="9"/>
        <v>0</v>
      </c>
      <c r="BL127" s="15" t="s">
        <v>152</v>
      </c>
      <c r="BM127" s="177" t="s">
        <v>166</v>
      </c>
    </row>
    <row r="128" spans="1:65" s="2" customFormat="1" ht="14.45" customHeight="1">
      <c r="A128" s="32"/>
      <c r="B128" s="33"/>
      <c r="C128" s="166" t="s">
        <v>167</v>
      </c>
      <c r="D128" s="166" t="s">
        <v>147</v>
      </c>
      <c r="E128" s="167" t="s">
        <v>168</v>
      </c>
      <c r="F128" s="168" t="s">
        <v>169</v>
      </c>
      <c r="G128" s="169" t="s">
        <v>170</v>
      </c>
      <c r="H128" s="170">
        <v>10</v>
      </c>
      <c r="I128" s="171"/>
      <c r="J128" s="172">
        <f t="shared" si="0"/>
        <v>0</v>
      </c>
      <c r="K128" s="168" t="s">
        <v>151</v>
      </c>
      <c r="L128" s="37"/>
      <c r="M128" s="173" t="s">
        <v>17</v>
      </c>
      <c r="N128" s="174" t="s">
        <v>41</v>
      </c>
      <c r="O128" s="62"/>
      <c r="P128" s="175">
        <f t="shared" si="1"/>
        <v>0</v>
      </c>
      <c r="Q128" s="175">
        <v>3E-05</v>
      </c>
      <c r="R128" s="175">
        <f t="shared" si="2"/>
        <v>0.00030000000000000003</v>
      </c>
      <c r="S128" s="175">
        <v>0</v>
      </c>
      <c r="T128" s="176">
        <f t="shared" si="3"/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77" t="s">
        <v>152</v>
      </c>
      <c r="AT128" s="177" t="s">
        <v>147</v>
      </c>
      <c r="AU128" s="177" t="s">
        <v>153</v>
      </c>
      <c r="AY128" s="15" t="s">
        <v>145</v>
      </c>
      <c r="BE128" s="178">
        <f t="shared" si="4"/>
        <v>0</v>
      </c>
      <c r="BF128" s="178">
        <f t="shared" si="5"/>
        <v>0</v>
      </c>
      <c r="BG128" s="178">
        <f t="shared" si="6"/>
        <v>0</v>
      </c>
      <c r="BH128" s="178">
        <f t="shared" si="7"/>
        <v>0</v>
      </c>
      <c r="BI128" s="178">
        <f t="shared" si="8"/>
        <v>0</v>
      </c>
      <c r="BJ128" s="15" t="s">
        <v>75</v>
      </c>
      <c r="BK128" s="178">
        <f t="shared" si="9"/>
        <v>0</v>
      </c>
      <c r="BL128" s="15" t="s">
        <v>152</v>
      </c>
      <c r="BM128" s="177" t="s">
        <v>171</v>
      </c>
    </row>
    <row r="129" spans="1:65" s="2" customFormat="1" ht="49.15" customHeight="1">
      <c r="A129" s="32"/>
      <c r="B129" s="33"/>
      <c r="C129" s="166" t="s">
        <v>172</v>
      </c>
      <c r="D129" s="166" t="s">
        <v>147</v>
      </c>
      <c r="E129" s="167" t="s">
        <v>173</v>
      </c>
      <c r="F129" s="168" t="s">
        <v>174</v>
      </c>
      <c r="G129" s="169" t="s">
        <v>165</v>
      </c>
      <c r="H129" s="170">
        <v>6</v>
      </c>
      <c r="I129" s="171"/>
      <c r="J129" s="172">
        <f t="shared" si="0"/>
        <v>0</v>
      </c>
      <c r="K129" s="168" t="s">
        <v>151</v>
      </c>
      <c r="L129" s="37"/>
      <c r="M129" s="173" t="s">
        <v>17</v>
      </c>
      <c r="N129" s="174" t="s">
        <v>41</v>
      </c>
      <c r="O129" s="62"/>
      <c r="P129" s="175">
        <f t="shared" si="1"/>
        <v>0</v>
      </c>
      <c r="Q129" s="175">
        <v>0.0369</v>
      </c>
      <c r="R129" s="175">
        <f t="shared" si="2"/>
        <v>0.2214</v>
      </c>
      <c r="S129" s="175">
        <v>0</v>
      </c>
      <c r="T129" s="176">
        <f t="shared" si="3"/>
        <v>0</v>
      </c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R129" s="177" t="s">
        <v>152</v>
      </c>
      <c r="AT129" s="177" t="s">
        <v>147</v>
      </c>
      <c r="AU129" s="177" t="s">
        <v>153</v>
      </c>
      <c r="AY129" s="15" t="s">
        <v>145</v>
      </c>
      <c r="BE129" s="178">
        <f t="shared" si="4"/>
        <v>0</v>
      </c>
      <c r="BF129" s="178">
        <f t="shared" si="5"/>
        <v>0</v>
      </c>
      <c r="BG129" s="178">
        <f t="shared" si="6"/>
        <v>0</v>
      </c>
      <c r="BH129" s="178">
        <f t="shared" si="7"/>
        <v>0</v>
      </c>
      <c r="BI129" s="178">
        <f t="shared" si="8"/>
        <v>0</v>
      </c>
      <c r="BJ129" s="15" t="s">
        <v>75</v>
      </c>
      <c r="BK129" s="178">
        <f t="shared" si="9"/>
        <v>0</v>
      </c>
      <c r="BL129" s="15" t="s">
        <v>152</v>
      </c>
      <c r="BM129" s="177" t="s">
        <v>175</v>
      </c>
    </row>
    <row r="130" spans="1:65" s="2" customFormat="1" ht="14.45" customHeight="1">
      <c r="A130" s="32"/>
      <c r="B130" s="33"/>
      <c r="C130" s="166" t="s">
        <v>176</v>
      </c>
      <c r="D130" s="166" t="s">
        <v>147</v>
      </c>
      <c r="E130" s="167" t="s">
        <v>177</v>
      </c>
      <c r="F130" s="168" t="s">
        <v>178</v>
      </c>
      <c r="G130" s="169" t="s">
        <v>150</v>
      </c>
      <c r="H130" s="170">
        <v>15</v>
      </c>
      <c r="I130" s="171"/>
      <c r="J130" s="172">
        <f t="shared" si="0"/>
        <v>0</v>
      </c>
      <c r="K130" s="168" t="s">
        <v>151</v>
      </c>
      <c r="L130" s="37"/>
      <c r="M130" s="173" t="s">
        <v>17</v>
      </c>
      <c r="N130" s="174" t="s">
        <v>41</v>
      </c>
      <c r="O130" s="62"/>
      <c r="P130" s="175">
        <f t="shared" si="1"/>
        <v>0</v>
      </c>
      <c r="Q130" s="175">
        <v>0</v>
      </c>
      <c r="R130" s="175">
        <f t="shared" si="2"/>
        <v>0</v>
      </c>
      <c r="S130" s="175">
        <v>0</v>
      </c>
      <c r="T130" s="176">
        <f t="shared" si="3"/>
        <v>0</v>
      </c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  <c r="AR130" s="177" t="s">
        <v>152</v>
      </c>
      <c r="AT130" s="177" t="s">
        <v>147</v>
      </c>
      <c r="AU130" s="177" t="s">
        <v>153</v>
      </c>
      <c r="AY130" s="15" t="s">
        <v>145</v>
      </c>
      <c r="BE130" s="178">
        <f t="shared" si="4"/>
        <v>0</v>
      </c>
      <c r="BF130" s="178">
        <f t="shared" si="5"/>
        <v>0</v>
      </c>
      <c r="BG130" s="178">
        <f t="shared" si="6"/>
        <v>0</v>
      </c>
      <c r="BH130" s="178">
        <f t="shared" si="7"/>
        <v>0</v>
      </c>
      <c r="BI130" s="178">
        <f t="shared" si="8"/>
        <v>0</v>
      </c>
      <c r="BJ130" s="15" t="s">
        <v>75</v>
      </c>
      <c r="BK130" s="178">
        <f t="shared" si="9"/>
        <v>0</v>
      </c>
      <c r="BL130" s="15" t="s">
        <v>152</v>
      </c>
      <c r="BM130" s="177" t="s">
        <v>179</v>
      </c>
    </row>
    <row r="131" spans="1:65" s="2" customFormat="1" ht="14.45" customHeight="1">
      <c r="A131" s="32"/>
      <c r="B131" s="33"/>
      <c r="C131" s="166" t="s">
        <v>180</v>
      </c>
      <c r="D131" s="166" t="s">
        <v>147</v>
      </c>
      <c r="E131" s="167" t="s">
        <v>181</v>
      </c>
      <c r="F131" s="168" t="s">
        <v>182</v>
      </c>
      <c r="G131" s="169" t="s">
        <v>183</v>
      </c>
      <c r="H131" s="170">
        <v>30</v>
      </c>
      <c r="I131" s="171"/>
      <c r="J131" s="172">
        <f t="shared" si="0"/>
        <v>0</v>
      </c>
      <c r="K131" s="168" t="s">
        <v>151</v>
      </c>
      <c r="L131" s="37"/>
      <c r="M131" s="173" t="s">
        <v>17</v>
      </c>
      <c r="N131" s="174" t="s">
        <v>41</v>
      </c>
      <c r="O131" s="62"/>
      <c r="P131" s="175">
        <f t="shared" si="1"/>
        <v>0</v>
      </c>
      <c r="Q131" s="175">
        <v>0</v>
      </c>
      <c r="R131" s="175">
        <f t="shared" si="2"/>
        <v>0</v>
      </c>
      <c r="S131" s="175">
        <v>0</v>
      </c>
      <c r="T131" s="176">
        <f t="shared" si="3"/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77" t="s">
        <v>152</v>
      </c>
      <c r="AT131" s="177" t="s">
        <v>147</v>
      </c>
      <c r="AU131" s="177" t="s">
        <v>153</v>
      </c>
      <c r="AY131" s="15" t="s">
        <v>145</v>
      </c>
      <c r="BE131" s="178">
        <f t="shared" si="4"/>
        <v>0</v>
      </c>
      <c r="BF131" s="178">
        <f t="shared" si="5"/>
        <v>0</v>
      </c>
      <c r="BG131" s="178">
        <f t="shared" si="6"/>
        <v>0</v>
      </c>
      <c r="BH131" s="178">
        <f t="shared" si="7"/>
        <v>0</v>
      </c>
      <c r="BI131" s="178">
        <f t="shared" si="8"/>
        <v>0</v>
      </c>
      <c r="BJ131" s="15" t="s">
        <v>75</v>
      </c>
      <c r="BK131" s="178">
        <f t="shared" si="9"/>
        <v>0</v>
      </c>
      <c r="BL131" s="15" t="s">
        <v>152</v>
      </c>
      <c r="BM131" s="177" t="s">
        <v>184</v>
      </c>
    </row>
    <row r="132" spans="1:65" s="2" customFormat="1" ht="24.2" customHeight="1">
      <c r="A132" s="32"/>
      <c r="B132" s="33"/>
      <c r="C132" s="166" t="s">
        <v>185</v>
      </c>
      <c r="D132" s="166" t="s">
        <v>147</v>
      </c>
      <c r="E132" s="167" t="s">
        <v>186</v>
      </c>
      <c r="F132" s="168" t="s">
        <v>187</v>
      </c>
      <c r="G132" s="169" t="s">
        <v>183</v>
      </c>
      <c r="H132" s="170">
        <v>36</v>
      </c>
      <c r="I132" s="171"/>
      <c r="J132" s="172">
        <f t="shared" si="0"/>
        <v>0</v>
      </c>
      <c r="K132" s="168" t="s">
        <v>151</v>
      </c>
      <c r="L132" s="37"/>
      <c r="M132" s="173" t="s">
        <v>17</v>
      </c>
      <c r="N132" s="174" t="s">
        <v>41</v>
      </c>
      <c r="O132" s="62"/>
      <c r="P132" s="175">
        <f t="shared" si="1"/>
        <v>0</v>
      </c>
      <c r="Q132" s="175">
        <v>0</v>
      </c>
      <c r="R132" s="175">
        <f t="shared" si="2"/>
        <v>0</v>
      </c>
      <c r="S132" s="175">
        <v>0</v>
      </c>
      <c r="T132" s="176">
        <f t="shared" si="3"/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77" t="s">
        <v>152</v>
      </c>
      <c r="AT132" s="177" t="s">
        <v>147</v>
      </c>
      <c r="AU132" s="177" t="s">
        <v>153</v>
      </c>
      <c r="AY132" s="15" t="s">
        <v>145</v>
      </c>
      <c r="BE132" s="178">
        <f t="shared" si="4"/>
        <v>0</v>
      </c>
      <c r="BF132" s="178">
        <f t="shared" si="5"/>
        <v>0</v>
      </c>
      <c r="BG132" s="178">
        <f t="shared" si="6"/>
        <v>0</v>
      </c>
      <c r="BH132" s="178">
        <f t="shared" si="7"/>
        <v>0</v>
      </c>
      <c r="BI132" s="178">
        <f t="shared" si="8"/>
        <v>0</v>
      </c>
      <c r="BJ132" s="15" t="s">
        <v>75</v>
      </c>
      <c r="BK132" s="178">
        <f t="shared" si="9"/>
        <v>0</v>
      </c>
      <c r="BL132" s="15" t="s">
        <v>152</v>
      </c>
      <c r="BM132" s="177" t="s">
        <v>188</v>
      </c>
    </row>
    <row r="133" spans="1:65" s="2" customFormat="1" ht="24.2" customHeight="1">
      <c r="A133" s="32"/>
      <c r="B133" s="33"/>
      <c r="C133" s="166" t="s">
        <v>189</v>
      </c>
      <c r="D133" s="166" t="s">
        <v>147</v>
      </c>
      <c r="E133" s="167" t="s">
        <v>190</v>
      </c>
      <c r="F133" s="168" t="s">
        <v>191</v>
      </c>
      <c r="G133" s="169" t="s">
        <v>183</v>
      </c>
      <c r="H133" s="170">
        <v>108</v>
      </c>
      <c r="I133" s="171"/>
      <c r="J133" s="172">
        <f t="shared" si="0"/>
        <v>0</v>
      </c>
      <c r="K133" s="168" t="s">
        <v>151</v>
      </c>
      <c r="L133" s="37"/>
      <c r="M133" s="173" t="s">
        <v>17</v>
      </c>
      <c r="N133" s="174" t="s">
        <v>41</v>
      </c>
      <c r="O133" s="62"/>
      <c r="P133" s="175">
        <f t="shared" si="1"/>
        <v>0</v>
      </c>
      <c r="Q133" s="175">
        <v>0</v>
      </c>
      <c r="R133" s="175">
        <f t="shared" si="2"/>
        <v>0</v>
      </c>
      <c r="S133" s="175">
        <v>0</v>
      </c>
      <c r="T133" s="176">
        <f t="shared" si="3"/>
        <v>0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R133" s="177" t="s">
        <v>152</v>
      </c>
      <c r="AT133" s="177" t="s">
        <v>147</v>
      </c>
      <c r="AU133" s="177" t="s">
        <v>153</v>
      </c>
      <c r="AY133" s="15" t="s">
        <v>145</v>
      </c>
      <c r="BE133" s="178">
        <f t="shared" si="4"/>
        <v>0</v>
      </c>
      <c r="BF133" s="178">
        <f t="shared" si="5"/>
        <v>0</v>
      </c>
      <c r="BG133" s="178">
        <f t="shared" si="6"/>
        <v>0</v>
      </c>
      <c r="BH133" s="178">
        <f t="shared" si="7"/>
        <v>0</v>
      </c>
      <c r="BI133" s="178">
        <f t="shared" si="8"/>
        <v>0</v>
      </c>
      <c r="BJ133" s="15" t="s">
        <v>75</v>
      </c>
      <c r="BK133" s="178">
        <f t="shared" si="9"/>
        <v>0</v>
      </c>
      <c r="BL133" s="15" t="s">
        <v>152</v>
      </c>
      <c r="BM133" s="177" t="s">
        <v>192</v>
      </c>
    </row>
    <row r="134" spans="1:65" s="2" customFormat="1" ht="24.2" customHeight="1">
      <c r="A134" s="32"/>
      <c r="B134" s="33"/>
      <c r="C134" s="166" t="s">
        <v>193</v>
      </c>
      <c r="D134" s="166" t="s">
        <v>147</v>
      </c>
      <c r="E134" s="167" t="s">
        <v>194</v>
      </c>
      <c r="F134" s="168" t="s">
        <v>195</v>
      </c>
      <c r="G134" s="169" t="s">
        <v>183</v>
      </c>
      <c r="H134" s="170">
        <v>122</v>
      </c>
      <c r="I134" s="171"/>
      <c r="J134" s="172">
        <f t="shared" si="0"/>
        <v>0</v>
      </c>
      <c r="K134" s="168" t="s">
        <v>151</v>
      </c>
      <c r="L134" s="37"/>
      <c r="M134" s="173" t="s">
        <v>17</v>
      </c>
      <c r="N134" s="174" t="s">
        <v>41</v>
      </c>
      <c r="O134" s="62"/>
      <c r="P134" s="175">
        <f t="shared" si="1"/>
        <v>0</v>
      </c>
      <c r="Q134" s="175">
        <v>0</v>
      </c>
      <c r="R134" s="175">
        <f t="shared" si="2"/>
        <v>0</v>
      </c>
      <c r="S134" s="175">
        <v>0</v>
      </c>
      <c r="T134" s="176">
        <f t="shared" si="3"/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77" t="s">
        <v>152</v>
      </c>
      <c r="AT134" s="177" t="s">
        <v>147</v>
      </c>
      <c r="AU134" s="177" t="s">
        <v>153</v>
      </c>
      <c r="AY134" s="15" t="s">
        <v>145</v>
      </c>
      <c r="BE134" s="178">
        <f t="shared" si="4"/>
        <v>0</v>
      </c>
      <c r="BF134" s="178">
        <f t="shared" si="5"/>
        <v>0</v>
      </c>
      <c r="BG134" s="178">
        <f t="shared" si="6"/>
        <v>0</v>
      </c>
      <c r="BH134" s="178">
        <f t="shared" si="7"/>
        <v>0</v>
      </c>
      <c r="BI134" s="178">
        <f t="shared" si="8"/>
        <v>0</v>
      </c>
      <c r="BJ134" s="15" t="s">
        <v>75</v>
      </c>
      <c r="BK134" s="178">
        <f t="shared" si="9"/>
        <v>0</v>
      </c>
      <c r="BL134" s="15" t="s">
        <v>152</v>
      </c>
      <c r="BM134" s="177" t="s">
        <v>196</v>
      </c>
    </row>
    <row r="135" spans="1:65" s="2" customFormat="1" ht="24.2" customHeight="1">
      <c r="A135" s="32"/>
      <c r="B135" s="33"/>
      <c r="C135" s="166" t="s">
        <v>197</v>
      </c>
      <c r="D135" s="166" t="s">
        <v>147</v>
      </c>
      <c r="E135" s="167" t="s">
        <v>198</v>
      </c>
      <c r="F135" s="168" t="s">
        <v>199</v>
      </c>
      <c r="G135" s="169" t="s">
        <v>183</v>
      </c>
      <c r="H135" s="170">
        <v>36</v>
      </c>
      <c r="I135" s="171"/>
      <c r="J135" s="172">
        <f t="shared" si="0"/>
        <v>0</v>
      </c>
      <c r="K135" s="168" t="s">
        <v>151</v>
      </c>
      <c r="L135" s="37"/>
      <c r="M135" s="173" t="s">
        <v>17</v>
      </c>
      <c r="N135" s="174" t="s">
        <v>41</v>
      </c>
      <c r="O135" s="62"/>
      <c r="P135" s="175">
        <f t="shared" si="1"/>
        <v>0</v>
      </c>
      <c r="Q135" s="175">
        <v>0</v>
      </c>
      <c r="R135" s="175">
        <f t="shared" si="2"/>
        <v>0</v>
      </c>
      <c r="S135" s="175">
        <v>0</v>
      </c>
      <c r="T135" s="176">
        <f t="shared" si="3"/>
        <v>0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R135" s="177" t="s">
        <v>152</v>
      </c>
      <c r="AT135" s="177" t="s">
        <v>147</v>
      </c>
      <c r="AU135" s="177" t="s">
        <v>153</v>
      </c>
      <c r="AY135" s="15" t="s">
        <v>145</v>
      </c>
      <c r="BE135" s="178">
        <f t="shared" si="4"/>
        <v>0</v>
      </c>
      <c r="BF135" s="178">
        <f t="shared" si="5"/>
        <v>0</v>
      </c>
      <c r="BG135" s="178">
        <f t="shared" si="6"/>
        <v>0</v>
      </c>
      <c r="BH135" s="178">
        <f t="shared" si="7"/>
        <v>0</v>
      </c>
      <c r="BI135" s="178">
        <f t="shared" si="8"/>
        <v>0</v>
      </c>
      <c r="BJ135" s="15" t="s">
        <v>75</v>
      </c>
      <c r="BK135" s="178">
        <f t="shared" si="9"/>
        <v>0</v>
      </c>
      <c r="BL135" s="15" t="s">
        <v>152</v>
      </c>
      <c r="BM135" s="177" t="s">
        <v>200</v>
      </c>
    </row>
    <row r="136" spans="1:65" s="2" customFormat="1" ht="24.2" customHeight="1">
      <c r="A136" s="32"/>
      <c r="B136" s="33"/>
      <c r="C136" s="166" t="s">
        <v>201</v>
      </c>
      <c r="D136" s="166" t="s">
        <v>147</v>
      </c>
      <c r="E136" s="167" t="s">
        <v>202</v>
      </c>
      <c r="F136" s="168" t="s">
        <v>203</v>
      </c>
      <c r="G136" s="169" t="s">
        <v>183</v>
      </c>
      <c r="H136" s="170">
        <v>14.2</v>
      </c>
      <c r="I136" s="171"/>
      <c r="J136" s="172">
        <f t="shared" si="0"/>
        <v>0</v>
      </c>
      <c r="K136" s="168" t="s">
        <v>151</v>
      </c>
      <c r="L136" s="37"/>
      <c r="M136" s="173" t="s">
        <v>17</v>
      </c>
      <c r="N136" s="174" t="s">
        <v>41</v>
      </c>
      <c r="O136" s="62"/>
      <c r="P136" s="175">
        <f t="shared" si="1"/>
        <v>0</v>
      </c>
      <c r="Q136" s="175">
        <v>0</v>
      </c>
      <c r="R136" s="175">
        <f t="shared" si="2"/>
        <v>0</v>
      </c>
      <c r="S136" s="175">
        <v>0</v>
      </c>
      <c r="T136" s="176">
        <f t="shared" si="3"/>
        <v>0</v>
      </c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R136" s="177" t="s">
        <v>152</v>
      </c>
      <c r="AT136" s="177" t="s">
        <v>147</v>
      </c>
      <c r="AU136" s="177" t="s">
        <v>153</v>
      </c>
      <c r="AY136" s="15" t="s">
        <v>145</v>
      </c>
      <c r="BE136" s="178">
        <f t="shared" si="4"/>
        <v>0</v>
      </c>
      <c r="BF136" s="178">
        <f t="shared" si="5"/>
        <v>0</v>
      </c>
      <c r="BG136" s="178">
        <f t="shared" si="6"/>
        <v>0</v>
      </c>
      <c r="BH136" s="178">
        <f t="shared" si="7"/>
        <v>0</v>
      </c>
      <c r="BI136" s="178">
        <f t="shared" si="8"/>
        <v>0</v>
      </c>
      <c r="BJ136" s="15" t="s">
        <v>75</v>
      </c>
      <c r="BK136" s="178">
        <f t="shared" si="9"/>
        <v>0</v>
      </c>
      <c r="BL136" s="15" t="s">
        <v>152</v>
      </c>
      <c r="BM136" s="177" t="s">
        <v>204</v>
      </c>
    </row>
    <row r="137" spans="1:65" s="2" customFormat="1" ht="24.2" customHeight="1">
      <c r="A137" s="32"/>
      <c r="B137" s="33"/>
      <c r="C137" s="166" t="s">
        <v>205</v>
      </c>
      <c r="D137" s="166" t="s">
        <v>147</v>
      </c>
      <c r="E137" s="167" t="s">
        <v>206</v>
      </c>
      <c r="F137" s="168" t="s">
        <v>207</v>
      </c>
      <c r="G137" s="169" t="s">
        <v>183</v>
      </c>
      <c r="H137" s="170">
        <v>90</v>
      </c>
      <c r="I137" s="171"/>
      <c r="J137" s="172">
        <f t="shared" si="0"/>
        <v>0</v>
      </c>
      <c r="K137" s="168" t="s">
        <v>151</v>
      </c>
      <c r="L137" s="37"/>
      <c r="M137" s="173" t="s">
        <v>17</v>
      </c>
      <c r="N137" s="174" t="s">
        <v>41</v>
      </c>
      <c r="O137" s="62"/>
      <c r="P137" s="175">
        <f t="shared" si="1"/>
        <v>0</v>
      </c>
      <c r="Q137" s="175">
        <v>0</v>
      </c>
      <c r="R137" s="175">
        <f t="shared" si="2"/>
        <v>0</v>
      </c>
      <c r="S137" s="175">
        <v>0</v>
      </c>
      <c r="T137" s="176">
        <f t="shared" si="3"/>
        <v>0</v>
      </c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  <c r="AR137" s="177" t="s">
        <v>152</v>
      </c>
      <c r="AT137" s="177" t="s">
        <v>147</v>
      </c>
      <c r="AU137" s="177" t="s">
        <v>153</v>
      </c>
      <c r="AY137" s="15" t="s">
        <v>145</v>
      </c>
      <c r="BE137" s="178">
        <f t="shared" si="4"/>
        <v>0</v>
      </c>
      <c r="BF137" s="178">
        <f t="shared" si="5"/>
        <v>0</v>
      </c>
      <c r="BG137" s="178">
        <f t="shared" si="6"/>
        <v>0</v>
      </c>
      <c r="BH137" s="178">
        <f t="shared" si="7"/>
        <v>0</v>
      </c>
      <c r="BI137" s="178">
        <f t="shared" si="8"/>
        <v>0</v>
      </c>
      <c r="BJ137" s="15" t="s">
        <v>75</v>
      </c>
      <c r="BK137" s="178">
        <f t="shared" si="9"/>
        <v>0</v>
      </c>
      <c r="BL137" s="15" t="s">
        <v>152</v>
      </c>
      <c r="BM137" s="177" t="s">
        <v>208</v>
      </c>
    </row>
    <row r="138" spans="1:65" s="2" customFormat="1" ht="24.2" customHeight="1">
      <c r="A138" s="32"/>
      <c r="B138" s="33"/>
      <c r="C138" s="166" t="s">
        <v>8</v>
      </c>
      <c r="D138" s="166" t="s">
        <v>147</v>
      </c>
      <c r="E138" s="167" t="s">
        <v>209</v>
      </c>
      <c r="F138" s="168" t="s">
        <v>210</v>
      </c>
      <c r="G138" s="169" t="s">
        <v>183</v>
      </c>
      <c r="H138" s="170">
        <v>41.3</v>
      </c>
      <c r="I138" s="171"/>
      <c r="J138" s="172">
        <f t="shared" si="0"/>
        <v>0</v>
      </c>
      <c r="K138" s="168" t="s">
        <v>151</v>
      </c>
      <c r="L138" s="37"/>
      <c r="M138" s="173" t="s">
        <v>17</v>
      </c>
      <c r="N138" s="174" t="s">
        <v>41</v>
      </c>
      <c r="O138" s="62"/>
      <c r="P138" s="175">
        <f t="shared" si="1"/>
        <v>0</v>
      </c>
      <c r="Q138" s="175">
        <v>0</v>
      </c>
      <c r="R138" s="175">
        <f t="shared" si="2"/>
        <v>0</v>
      </c>
      <c r="S138" s="175">
        <v>0</v>
      </c>
      <c r="T138" s="176">
        <f t="shared" si="3"/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77" t="s">
        <v>152</v>
      </c>
      <c r="AT138" s="177" t="s">
        <v>147</v>
      </c>
      <c r="AU138" s="177" t="s">
        <v>153</v>
      </c>
      <c r="AY138" s="15" t="s">
        <v>145</v>
      </c>
      <c r="BE138" s="178">
        <f t="shared" si="4"/>
        <v>0</v>
      </c>
      <c r="BF138" s="178">
        <f t="shared" si="5"/>
        <v>0</v>
      </c>
      <c r="BG138" s="178">
        <f t="shared" si="6"/>
        <v>0</v>
      </c>
      <c r="BH138" s="178">
        <f t="shared" si="7"/>
        <v>0</v>
      </c>
      <c r="BI138" s="178">
        <f t="shared" si="8"/>
        <v>0</v>
      </c>
      <c r="BJ138" s="15" t="s">
        <v>75</v>
      </c>
      <c r="BK138" s="178">
        <f t="shared" si="9"/>
        <v>0</v>
      </c>
      <c r="BL138" s="15" t="s">
        <v>152</v>
      </c>
      <c r="BM138" s="177" t="s">
        <v>211</v>
      </c>
    </row>
    <row r="139" spans="1:65" s="2" customFormat="1" ht="37.9" customHeight="1">
      <c r="A139" s="32"/>
      <c r="B139" s="33"/>
      <c r="C139" s="166" t="s">
        <v>212</v>
      </c>
      <c r="D139" s="166" t="s">
        <v>147</v>
      </c>
      <c r="E139" s="167" t="s">
        <v>213</v>
      </c>
      <c r="F139" s="168" t="s">
        <v>214</v>
      </c>
      <c r="G139" s="169" t="s">
        <v>183</v>
      </c>
      <c r="H139" s="170">
        <v>40</v>
      </c>
      <c r="I139" s="171"/>
      <c r="J139" s="172">
        <f t="shared" si="0"/>
        <v>0</v>
      </c>
      <c r="K139" s="168" t="s">
        <v>151</v>
      </c>
      <c r="L139" s="37"/>
      <c r="M139" s="173" t="s">
        <v>17</v>
      </c>
      <c r="N139" s="174" t="s">
        <v>41</v>
      </c>
      <c r="O139" s="62"/>
      <c r="P139" s="175">
        <f t="shared" si="1"/>
        <v>0</v>
      </c>
      <c r="Q139" s="175">
        <v>0</v>
      </c>
      <c r="R139" s="175">
        <f t="shared" si="2"/>
        <v>0</v>
      </c>
      <c r="S139" s="175">
        <v>0</v>
      </c>
      <c r="T139" s="176">
        <f t="shared" si="3"/>
        <v>0</v>
      </c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R139" s="177" t="s">
        <v>152</v>
      </c>
      <c r="AT139" s="177" t="s">
        <v>147</v>
      </c>
      <c r="AU139" s="177" t="s">
        <v>153</v>
      </c>
      <c r="AY139" s="15" t="s">
        <v>145</v>
      </c>
      <c r="BE139" s="178">
        <f t="shared" si="4"/>
        <v>0</v>
      </c>
      <c r="BF139" s="178">
        <f t="shared" si="5"/>
        <v>0</v>
      </c>
      <c r="BG139" s="178">
        <f t="shared" si="6"/>
        <v>0</v>
      </c>
      <c r="BH139" s="178">
        <f t="shared" si="7"/>
        <v>0</v>
      </c>
      <c r="BI139" s="178">
        <f t="shared" si="8"/>
        <v>0</v>
      </c>
      <c r="BJ139" s="15" t="s">
        <v>75</v>
      </c>
      <c r="BK139" s="178">
        <f t="shared" si="9"/>
        <v>0</v>
      </c>
      <c r="BL139" s="15" t="s">
        <v>152</v>
      </c>
      <c r="BM139" s="177" t="s">
        <v>215</v>
      </c>
    </row>
    <row r="140" spans="1:65" s="2" customFormat="1" ht="37.9" customHeight="1">
      <c r="A140" s="32"/>
      <c r="B140" s="33"/>
      <c r="C140" s="166" t="s">
        <v>216</v>
      </c>
      <c r="D140" s="166" t="s">
        <v>147</v>
      </c>
      <c r="E140" s="167" t="s">
        <v>217</v>
      </c>
      <c r="F140" s="168" t="s">
        <v>218</v>
      </c>
      <c r="G140" s="169" t="s">
        <v>183</v>
      </c>
      <c r="H140" s="170">
        <v>67.52</v>
      </c>
      <c r="I140" s="171"/>
      <c r="J140" s="172">
        <f t="shared" si="0"/>
        <v>0</v>
      </c>
      <c r="K140" s="168" t="s">
        <v>151</v>
      </c>
      <c r="L140" s="37"/>
      <c r="M140" s="173" t="s">
        <v>17</v>
      </c>
      <c r="N140" s="174" t="s">
        <v>41</v>
      </c>
      <c r="O140" s="62"/>
      <c r="P140" s="175">
        <f t="shared" si="1"/>
        <v>0</v>
      </c>
      <c r="Q140" s="175">
        <v>0</v>
      </c>
      <c r="R140" s="175">
        <f t="shared" si="2"/>
        <v>0</v>
      </c>
      <c r="S140" s="175">
        <v>0</v>
      </c>
      <c r="T140" s="176">
        <f t="shared" si="3"/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77" t="s">
        <v>152</v>
      </c>
      <c r="AT140" s="177" t="s">
        <v>147</v>
      </c>
      <c r="AU140" s="177" t="s">
        <v>153</v>
      </c>
      <c r="AY140" s="15" t="s">
        <v>145</v>
      </c>
      <c r="BE140" s="178">
        <f t="shared" si="4"/>
        <v>0</v>
      </c>
      <c r="BF140" s="178">
        <f t="shared" si="5"/>
        <v>0</v>
      </c>
      <c r="BG140" s="178">
        <f t="shared" si="6"/>
        <v>0</v>
      </c>
      <c r="BH140" s="178">
        <f t="shared" si="7"/>
        <v>0</v>
      </c>
      <c r="BI140" s="178">
        <f t="shared" si="8"/>
        <v>0</v>
      </c>
      <c r="BJ140" s="15" t="s">
        <v>75</v>
      </c>
      <c r="BK140" s="178">
        <f t="shared" si="9"/>
        <v>0</v>
      </c>
      <c r="BL140" s="15" t="s">
        <v>152</v>
      </c>
      <c r="BM140" s="177" t="s">
        <v>219</v>
      </c>
    </row>
    <row r="141" spans="1:65" s="2" customFormat="1" ht="24.2" customHeight="1">
      <c r="A141" s="32"/>
      <c r="B141" s="33"/>
      <c r="C141" s="166" t="s">
        <v>220</v>
      </c>
      <c r="D141" s="166" t="s">
        <v>147</v>
      </c>
      <c r="E141" s="167" t="s">
        <v>221</v>
      </c>
      <c r="F141" s="168" t="s">
        <v>222</v>
      </c>
      <c r="G141" s="169" t="s">
        <v>183</v>
      </c>
      <c r="H141" s="170">
        <v>39</v>
      </c>
      <c r="I141" s="171"/>
      <c r="J141" s="172">
        <f t="shared" si="0"/>
        <v>0</v>
      </c>
      <c r="K141" s="168" t="s">
        <v>151</v>
      </c>
      <c r="L141" s="37"/>
      <c r="M141" s="173" t="s">
        <v>17</v>
      </c>
      <c r="N141" s="174" t="s">
        <v>41</v>
      </c>
      <c r="O141" s="62"/>
      <c r="P141" s="175">
        <f t="shared" si="1"/>
        <v>0</v>
      </c>
      <c r="Q141" s="175">
        <v>0</v>
      </c>
      <c r="R141" s="175">
        <f t="shared" si="2"/>
        <v>0</v>
      </c>
      <c r="S141" s="175">
        <v>0</v>
      </c>
      <c r="T141" s="176">
        <f t="shared" si="3"/>
        <v>0</v>
      </c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R141" s="177" t="s">
        <v>152</v>
      </c>
      <c r="AT141" s="177" t="s">
        <v>147</v>
      </c>
      <c r="AU141" s="177" t="s">
        <v>153</v>
      </c>
      <c r="AY141" s="15" t="s">
        <v>145</v>
      </c>
      <c r="BE141" s="178">
        <f t="shared" si="4"/>
        <v>0</v>
      </c>
      <c r="BF141" s="178">
        <f t="shared" si="5"/>
        <v>0</v>
      </c>
      <c r="BG141" s="178">
        <f t="shared" si="6"/>
        <v>0</v>
      </c>
      <c r="BH141" s="178">
        <f t="shared" si="7"/>
        <v>0</v>
      </c>
      <c r="BI141" s="178">
        <f t="shared" si="8"/>
        <v>0</v>
      </c>
      <c r="BJ141" s="15" t="s">
        <v>75</v>
      </c>
      <c r="BK141" s="178">
        <f t="shared" si="9"/>
        <v>0</v>
      </c>
      <c r="BL141" s="15" t="s">
        <v>152</v>
      </c>
      <c r="BM141" s="177" t="s">
        <v>223</v>
      </c>
    </row>
    <row r="142" spans="1:65" s="2" customFormat="1" ht="24.2" customHeight="1">
      <c r="A142" s="32"/>
      <c r="B142" s="33"/>
      <c r="C142" s="166" t="s">
        <v>224</v>
      </c>
      <c r="D142" s="166" t="s">
        <v>147</v>
      </c>
      <c r="E142" s="167" t="s">
        <v>225</v>
      </c>
      <c r="F142" s="168" t="s">
        <v>226</v>
      </c>
      <c r="G142" s="169" t="s">
        <v>227</v>
      </c>
      <c r="H142" s="170">
        <v>310</v>
      </c>
      <c r="I142" s="171"/>
      <c r="J142" s="172">
        <f t="shared" si="0"/>
        <v>0</v>
      </c>
      <c r="K142" s="168" t="s">
        <v>151</v>
      </c>
      <c r="L142" s="37"/>
      <c r="M142" s="173" t="s">
        <v>17</v>
      </c>
      <c r="N142" s="174" t="s">
        <v>41</v>
      </c>
      <c r="O142" s="62"/>
      <c r="P142" s="175">
        <f t="shared" si="1"/>
        <v>0</v>
      </c>
      <c r="Q142" s="175">
        <v>0</v>
      </c>
      <c r="R142" s="175">
        <f t="shared" si="2"/>
        <v>0</v>
      </c>
      <c r="S142" s="175">
        <v>0</v>
      </c>
      <c r="T142" s="176">
        <f t="shared" si="3"/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77" t="s">
        <v>152</v>
      </c>
      <c r="AT142" s="177" t="s">
        <v>147</v>
      </c>
      <c r="AU142" s="177" t="s">
        <v>153</v>
      </c>
      <c r="AY142" s="15" t="s">
        <v>145</v>
      </c>
      <c r="BE142" s="178">
        <f t="shared" si="4"/>
        <v>0</v>
      </c>
      <c r="BF142" s="178">
        <f t="shared" si="5"/>
        <v>0</v>
      </c>
      <c r="BG142" s="178">
        <f t="shared" si="6"/>
        <v>0</v>
      </c>
      <c r="BH142" s="178">
        <f t="shared" si="7"/>
        <v>0</v>
      </c>
      <c r="BI142" s="178">
        <f t="shared" si="8"/>
        <v>0</v>
      </c>
      <c r="BJ142" s="15" t="s">
        <v>75</v>
      </c>
      <c r="BK142" s="178">
        <f t="shared" si="9"/>
        <v>0</v>
      </c>
      <c r="BL142" s="15" t="s">
        <v>152</v>
      </c>
      <c r="BM142" s="177" t="s">
        <v>228</v>
      </c>
    </row>
    <row r="143" spans="1:65" s="2" customFormat="1" ht="24.2" customHeight="1">
      <c r="A143" s="32"/>
      <c r="B143" s="33"/>
      <c r="C143" s="166" t="s">
        <v>229</v>
      </c>
      <c r="D143" s="166" t="s">
        <v>147</v>
      </c>
      <c r="E143" s="167" t="s">
        <v>230</v>
      </c>
      <c r="F143" s="168" t="s">
        <v>231</v>
      </c>
      <c r="G143" s="169" t="s">
        <v>183</v>
      </c>
      <c r="H143" s="170">
        <v>46.8</v>
      </c>
      <c r="I143" s="171"/>
      <c r="J143" s="172">
        <f t="shared" si="0"/>
        <v>0</v>
      </c>
      <c r="K143" s="168" t="s">
        <v>151</v>
      </c>
      <c r="L143" s="37"/>
      <c r="M143" s="173" t="s">
        <v>17</v>
      </c>
      <c r="N143" s="174" t="s">
        <v>41</v>
      </c>
      <c r="O143" s="62"/>
      <c r="P143" s="175">
        <f t="shared" si="1"/>
        <v>0</v>
      </c>
      <c r="Q143" s="175">
        <v>0</v>
      </c>
      <c r="R143" s="175">
        <f t="shared" si="2"/>
        <v>0</v>
      </c>
      <c r="S143" s="175">
        <v>0</v>
      </c>
      <c r="T143" s="176">
        <f t="shared" si="3"/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7" t="s">
        <v>152</v>
      </c>
      <c r="AT143" s="177" t="s">
        <v>147</v>
      </c>
      <c r="AU143" s="177" t="s">
        <v>153</v>
      </c>
      <c r="AY143" s="15" t="s">
        <v>145</v>
      </c>
      <c r="BE143" s="178">
        <f t="shared" si="4"/>
        <v>0</v>
      </c>
      <c r="BF143" s="178">
        <f t="shared" si="5"/>
        <v>0</v>
      </c>
      <c r="BG143" s="178">
        <f t="shared" si="6"/>
        <v>0</v>
      </c>
      <c r="BH143" s="178">
        <f t="shared" si="7"/>
        <v>0</v>
      </c>
      <c r="BI143" s="178">
        <f t="shared" si="8"/>
        <v>0</v>
      </c>
      <c r="BJ143" s="15" t="s">
        <v>75</v>
      </c>
      <c r="BK143" s="178">
        <f t="shared" si="9"/>
        <v>0</v>
      </c>
      <c r="BL143" s="15" t="s">
        <v>152</v>
      </c>
      <c r="BM143" s="177" t="s">
        <v>232</v>
      </c>
    </row>
    <row r="144" spans="1:65" s="2" customFormat="1" ht="24.2" customHeight="1">
      <c r="A144" s="32"/>
      <c r="B144" s="33"/>
      <c r="C144" s="166" t="s">
        <v>7</v>
      </c>
      <c r="D144" s="166" t="s">
        <v>147</v>
      </c>
      <c r="E144" s="167" t="s">
        <v>233</v>
      </c>
      <c r="F144" s="168" t="s">
        <v>234</v>
      </c>
      <c r="G144" s="169" t="s">
        <v>183</v>
      </c>
      <c r="H144" s="170">
        <v>18.53</v>
      </c>
      <c r="I144" s="171"/>
      <c r="J144" s="172">
        <f t="shared" si="0"/>
        <v>0</v>
      </c>
      <c r="K144" s="168" t="s">
        <v>151</v>
      </c>
      <c r="L144" s="37"/>
      <c r="M144" s="173" t="s">
        <v>17</v>
      </c>
      <c r="N144" s="174" t="s">
        <v>41</v>
      </c>
      <c r="O144" s="62"/>
      <c r="P144" s="175">
        <f t="shared" si="1"/>
        <v>0</v>
      </c>
      <c r="Q144" s="175">
        <v>0</v>
      </c>
      <c r="R144" s="175">
        <f t="shared" si="2"/>
        <v>0</v>
      </c>
      <c r="S144" s="175">
        <v>0</v>
      </c>
      <c r="T144" s="176">
        <f t="shared" si="3"/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77" t="s">
        <v>152</v>
      </c>
      <c r="AT144" s="177" t="s">
        <v>147</v>
      </c>
      <c r="AU144" s="177" t="s">
        <v>153</v>
      </c>
      <c r="AY144" s="15" t="s">
        <v>145</v>
      </c>
      <c r="BE144" s="178">
        <f t="shared" si="4"/>
        <v>0</v>
      </c>
      <c r="BF144" s="178">
        <f t="shared" si="5"/>
        <v>0</v>
      </c>
      <c r="BG144" s="178">
        <f t="shared" si="6"/>
        <v>0</v>
      </c>
      <c r="BH144" s="178">
        <f t="shared" si="7"/>
        <v>0</v>
      </c>
      <c r="BI144" s="178">
        <f t="shared" si="8"/>
        <v>0</v>
      </c>
      <c r="BJ144" s="15" t="s">
        <v>75</v>
      </c>
      <c r="BK144" s="178">
        <f t="shared" si="9"/>
        <v>0</v>
      </c>
      <c r="BL144" s="15" t="s">
        <v>152</v>
      </c>
      <c r="BM144" s="177" t="s">
        <v>235</v>
      </c>
    </row>
    <row r="145" spans="1:65" s="2" customFormat="1" ht="37.9" customHeight="1">
      <c r="A145" s="32"/>
      <c r="B145" s="33"/>
      <c r="C145" s="166" t="s">
        <v>236</v>
      </c>
      <c r="D145" s="166" t="s">
        <v>147</v>
      </c>
      <c r="E145" s="167" t="s">
        <v>237</v>
      </c>
      <c r="F145" s="168" t="s">
        <v>238</v>
      </c>
      <c r="G145" s="169" t="s">
        <v>183</v>
      </c>
      <c r="H145" s="170">
        <v>19.5</v>
      </c>
      <c r="I145" s="171"/>
      <c r="J145" s="172">
        <f t="shared" si="0"/>
        <v>0</v>
      </c>
      <c r="K145" s="168" t="s">
        <v>151</v>
      </c>
      <c r="L145" s="37"/>
      <c r="M145" s="173" t="s">
        <v>17</v>
      </c>
      <c r="N145" s="174" t="s">
        <v>41</v>
      </c>
      <c r="O145" s="62"/>
      <c r="P145" s="175">
        <f t="shared" si="1"/>
        <v>0</v>
      </c>
      <c r="Q145" s="175">
        <v>0</v>
      </c>
      <c r="R145" s="175">
        <f t="shared" si="2"/>
        <v>0</v>
      </c>
      <c r="S145" s="175">
        <v>0</v>
      </c>
      <c r="T145" s="176">
        <f t="shared" si="3"/>
        <v>0</v>
      </c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R145" s="177" t="s">
        <v>152</v>
      </c>
      <c r="AT145" s="177" t="s">
        <v>147</v>
      </c>
      <c r="AU145" s="177" t="s">
        <v>153</v>
      </c>
      <c r="AY145" s="15" t="s">
        <v>145</v>
      </c>
      <c r="BE145" s="178">
        <f t="shared" si="4"/>
        <v>0</v>
      </c>
      <c r="BF145" s="178">
        <f t="shared" si="5"/>
        <v>0</v>
      </c>
      <c r="BG145" s="178">
        <f t="shared" si="6"/>
        <v>0</v>
      </c>
      <c r="BH145" s="178">
        <f t="shared" si="7"/>
        <v>0</v>
      </c>
      <c r="BI145" s="178">
        <f t="shared" si="8"/>
        <v>0</v>
      </c>
      <c r="BJ145" s="15" t="s">
        <v>75</v>
      </c>
      <c r="BK145" s="178">
        <f t="shared" si="9"/>
        <v>0</v>
      </c>
      <c r="BL145" s="15" t="s">
        <v>152</v>
      </c>
      <c r="BM145" s="177" t="s">
        <v>239</v>
      </c>
    </row>
    <row r="146" spans="1:65" s="2" customFormat="1" ht="24.2" customHeight="1">
      <c r="A146" s="32"/>
      <c r="B146" s="33"/>
      <c r="C146" s="166" t="s">
        <v>240</v>
      </c>
      <c r="D146" s="166" t="s">
        <v>147</v>
      </c>
      <c r="E146" s="167" t="s">
        <v>241</v>
      </c>
      <c r="F146" s="168" t="s">
        <v>242</v>
      </c>
      <c r="G146" s="169" t="s">
        <v>150</v>
      </c>
      <c r="H146" s="170">
        <v>15</v>
      </c>
      <c r="I146" s="171"/>
      <c r="J146" s="172">
        <f t="shared" si="0"/>
        <v>0</v>
      </c>
      <c r="K146" s="168" t="s">
        <v>151</v>
      </c>
      <c r="L146" s="37"/>
      <c r="M146" s="173" t="s">
        <v>17</v>
      </c>
      <c r="N146" s="174" t="s">
        <v>41</v>
      </c>
      <c r="O146" s="62"/>
      <c r="P146" s="175">
        <f t="shared" si="1"/>
        <v>0</v>
      </c>
      <c r="Q146" s="175">
        <v>0</v>
      </c>
      <c r="R146" s="175">
        <f t="shared" si="2"/>
        <v>0</v>
      </c>
      <c r="S146" s="175">
        <v>0</v>
      </c>
      <c r="T146" s="176">
        <f t="shared" si="3"/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7" t="s">
        <v>152</v>
      </c>
      <c r="AT146" s="177" t="s">
        <v>147</v>
      </c>
      <c r="AU146" s="177" t="s">
        <v>153</v>
      </c>
      <c r="AY146" s="15" t="s">
        <v>145</v>
      </c>
      <c r="BE146" s="178">
        <f t="shared" si="4"/>
        <v>0</v>
      </c>
      <c r="BF146" s="178">
        <f t="shared" si="5"/>
        <v>0</v>
      </c>
      <c r="BG146" s="178">
        <f t="shared" si="6"/>
        <v>0</v>
      </c>
      <c r="BH146" s="178">
        <f t="shared" si="7"/>
        <v>0</v>
      </c>
      <c r="BI146" s="178">
        <f t="shared" si="8"/>
        <v>0</v>
      </c>
      <c r="BJ146" s="15" t="s">
        <v>75</v>
      </c>
      <c r="BK146" s="178">
        <f t="shared" si="9"/>
        <v>0</v>
      </c>
      <c r="BL146" s="15" t="s">
        <v>152</v>
      </c>
      <c r="BM146" s="177" t="s">
        <v>243</v>
      </c>
    </row>
    <row r="147" spans="1:65" s="2" customFormat="1" ht="14.45" customHeight="1">
      <c r="A147" s="32"/>
      <c r="B147" s="33"/>
      <c r="C147" s="166" t="s">
        <v>244</v>
      </c>
      <c r="D147" s="166" t="s">
        <v>147</v>
      </c>
      <c r="E147" s="167" t="s">
        <v>245</v>
      </c>
      <c r="F147" s="168" t="s">
        <v>246</v>
      </c>
      <c r="G147" s="169" t="s">
        <v>150</v>
      </c>
      <c r="H147" s="170">
        <v>113.12</v>
      </c>
      <c r="I147" s="171"/>
      <c r="J147" s="172">
        <f t="shared" si="0"/>
        <v>0</v>
      </c>
      <c r="K147" s="168" t="s">
        <v>151</v>
      </c>
      <c r="L147" s="37"/>
      <c r="M147" s="173" t="s">
        <v>17</v>
      </c>
      <c r="N147" s="174" t="s">
        <v>41</v>
      </c>
      <c r="O147" s="62"/>
      <c r="P147" s="175">
        <f t="shared" si="1"/>
        <v>0</v>
      </c>
      <c r="Q147" s="175">
        <v>0</v>
      </c>
      <c r="R147" s="175">
        <f t="shared" si="2"/>
        <v>0</v>
      </c>
      <c r="S147" s="175">
        <v>0</v>
      </c>
      <c r="T147" s="176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7" t="s">
        <v>152</v>
      </c>
      <c r="AT147" s="177" t="s">
        <v>147</v>
      </c>
      <c r="AU147" s="177" t="s">
        <v>153</v>
      </c>
      <c r="AY147" s="15" t="s">
        <v>145</v>
      </c>
      <c r="BE147" s="178">
        <f t="shared" si="4"/>
        <v>0</v>
      </c>
      <c r="BF147" s="178">
        <f t="shared" si="5"/>
        <v>0</v>
      </c>
      <c r="BG147" s="178">
        <f t="shared" si="6"/>
        <v>0</v>
      </c>
      <c r="BH147" s="178">
        <f t="shared" si="7"/>
        <v>0</v>
      </c>
      <c r="BI147" s="178">
        <f t="shared" si="8"/>
        <v>0</v>
      </c>
      <c r="BJ147" s="15" t="s">
        <v>75</v>
      </c>
      <c r="BK147" s="178">
        <f t="shared" si="9"/>
        <v>0</v>
      </c>
      <c r="BL147" s="15" t="s">
        <v>152</v>
      </c>
      <c r="BM147" s="177" t="s">
        <v>247</v>
      </c>
    </row>
    <row r="148" spans="1:65" s="2" customFormat="1" ht="14.45" customHeight="1">
      <c r="A148" s="32"/>
      <c r="B148" s="33"/>
      <c r="C148" s="166" t="s">
        <v>248</v>
      </c>
      <c r="D148" s="166" t="s">
        <v>147</v>
      </c>
      <c r="E148" s="167" t="s">
        <v>249</v>
      </c>
      <c r="F148" s="168" t="s">
        <v>250</v>
      </c>
      <c r="G148" s="169" t="s">
        <v>183</v>
      </c>
      <c r="H148" s="170">
        <v>22.5</v>
      </c>
      <c r="I148" s="171"/>
      <c r="J148" s="172">
        <f t="shared" si="0"/>
        <v>0</v>
      </c>
      <c r="K148" s="168" t="s">
        <v>151</v>
      </c>
      <c r="L148" s="37"/>
      <c r="M148" s="173" t="s">
        <v>17</v>
      </c>
      <c r="N148" s="174" t="s">
        <v>41</v>
      </c>
      <c r="O148" s="62"/>
      <c r="P148" s="175">
        <f t="shared" si="1"/>
        <v>0</v>
      </c>
      <c r="Q148" s="175">
        <v>0</v>
      </c>
      <c r="R148" s="175">
        <f t="shared" si="2"/>
        <v>0</v>
      </c>
      <c r="S148" s="175">
        <v>0</v>
      </c>
      <c r="T148" s="176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7" t="s">
        <v>152</v>
      </c>
      <c r="AT148" s="177" t="s">
        <v>147</v>
      </c>
      <c r="AU148" s="177" t="s">
        <v>153</v>
      </c>
      <c r="AY148" s="15" t="s">
        <v>145</v>
      </c>
      <c r="BE148" s="178">
        <f t="shared" si="4"/>
        <v>0</v>
      </c>
      <c r="BF148" s="178">
        <f t="shared" si="5"/>
        <v>0</v>
      </c>
      <c r="BG148" s="178">
        <f t="shared" si="6"/>
        <v>0</v>
      </c>
      <c r="BH148" s="178">
        <f t="shared" si="7"/>
        <v>0</v>
      </c>
      <c r="BI148" s="178">
        <f t="shared" si="8"/>
        <v>0</v>
      </c>
      <c r="BJ148" s="15" t="s">
        <v>75</v>
      </c>
      <c r="BK148" s="178">
        <f t="shared" si="9"/>
        <v>0</v>
      </c>
      <c r="BL148" s="15" t="s">
        <v>152</v>
      </c>
      <c r="BM148" s="177" t="s">
        <v>251</v>
      </c>
    </row>
    <row r="149" spans="1:65" s="2" customFormat="1" ht="14.45" customHeight="1">
      <c r="A149" s="32"/>
      <c r="B149" s="33"/>
      <c r="C149" s="166" t="s">
        <v>252</v>
      </c>
      <c r="D149" s="166" t="s">
        <v>147</v>
      </c>
      <c r="E149" s="167" t="s">
        <v>253</v>
      </c>
      <c r="F149" s="168" t="s">
        <v>254</v>
      </c>
      <c r="G149" s="169" t="s">
        <v>183</v>
      </c>
      <c r="H149" s="170">
        <v>112.5</v>
      </c>
      <c r="I149" s="171"/>
      <c r="J149" s="172">
        <f t="shared" si="0"/>
        <v>0</v>
      </c>
      <c r="K149" s="168" t="s">
        <v>151</v>
      </c>
      <c r="L149" s="37"/>
      <c r="M149" s="173" t="s">
        <v>17</v>
      </c>
      <c r="N149" s="174" t="s">
        <v>41</v>
      </c>
      <c r="O149" s="62"/>
      <c r="P149" s="175">
        <f t="shared" si="1"/>
        <v>0</v>
      </c>
      <c r="Q149" s="175">
        <v>0</v>
      </c>
      <c r="R149" s="175">
        <f t="shared" si="2"/>
        <v>0</v>
      </c>
      <c r="S149" s="175">
        <v>0</v>
      </c>
      <c r="T149" s="176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7" t="s">
        <v>152</v>
      </c>
      <c r="AT149" s="177" t="s">
        <v>147</v>
      </c>
      <c r="AU149" s="177" t="s">
        <v>153</v>
      </c>
      <c r="AY149" s="15" t="s">
        <v>145</v>
      </c>
      <c r="BE149" s="178">
        <f t="shared" si="4"/>
        <v>0</v>
      </c>
      <c r="BF149" s="178">
        <f t="shared" si="5"/>
        <v>0</v>
      </c>
      <c r="BG149" s="178">
        <f t="shared" si="6"/>
        <v>0</v>
      </c>
      <c r="BH149" s="178">
        <f t="shared" si="7"/>
        <v>0</v>
      </c>
      <c r="BI149" s="178">
        <f t="shared" si="8"/>
        <v>0</v>
      </c>
      <c r="BJ149" s="15" t="s">
        <v>75</v>
      </c>
      <c r="BK149" s="178">
        <f t="shared" si="9"/>
        <v>0</v>
      </c>
      <c r="BL149" s="15" t="s">
        <v>152</v>
      </c>
      <c r="BM149" s="177" t="s">
        <v>255</v>
      </c>
    </row>
    <row r="150" spans="2:63" s="12" customFormat="1" ht="22.9" customHeight="1">
      <c r="B150" s="150"/>
      <c r="C150" s="151"/>
      <c r="D150" s="152" t="s">
        <v>69</v>
      </c>
      <c r="E150" s="164" t="s">
        <v>153</v>
      </c>
      <c r="F150" s="164" t="s">
        <v>256</v>
      </c>
      <c r="G150" s="151"/>
      <c r="H150" s="151"/>
      <c r="I150" s="154"/>
      <c r="J150" s="165">
        <f>BK150</f>
        <v>0</v>
      </c>
      <c r="K150" s="151"/>
      <c r="L150" s="156"/>
      <c r="M150" s="157"/>
      <c r="N150" s="158"/>
      <c r="O150" s="158"/>
      <c r="P150" s="159">
        <f>SUM(P151:P157)</f>
        <v>0</v>
      </c>
      <c r="Q150" s="158"/>
      <c r="R150" s="159">
        <f>SUM(R151:R157)</f>
        <v>145.4751666</v>
      </c>
      <c r="S150" s="158"/>
      <c r="T150" s="160">
        <f>SUM(T151:T157)</f>
        <v>0</v>
      </c>
      <c r="AR150" s="161" t="s">
        <v>75</v>
      </c>
      <c r="AT150" s="162" t="s">
        <v>69</v>
      </c>
      <c r="AU150" s="162" t="s">
        <v>75</v>
      </c>
      <c r="AY150" s="161" t="s">
        <v>145</v>
      </c>
      <c r="BK150" s="163">
        <f>SUM(BK151:BK157)</f>
        <v>0</v>
      </c>
    </row>
    <row r="151" spans="1:65" s="2" customFormat="1" ht="24.2" customHeight="1">
      <c r="A151" s="32"/>
      <c r="B151" s="33"/>
      <c r="C151" s="166" t="s">
        <v>257</v>
      </c>
      <c r="D151" s="166" t="s">
        <v>147</v>
      </c>
      <c r="E151" s="167" t="s">
        <v>258</v>
      </c>
      <c r="F151" s="168" t="s">
        <v>259</v>
      </c>
      <c r="G151" s="169" t="s">
        <v>183</v>
      </c>
      <c r="H151" s="170">
        <v>55.2</v>
      </c>
      <c r="I151" s="171"/>
      <c r="J151" s="172">
        <f aca="true" t="shared" si="10" ref="J151:J157">ROUND(I151*H151,2)</f>
        <v>0</v>
      </c>
      <c r="K151" s="168" t="s">
        <v>151</v>
      </c>
      <c r="L151" s="37"/>
      <c r="M151" s="173" t="s">
        <v>17</v>
      </c>
      <c r="N151" s="174" t="s">
        <v>41</v>
      </c>
      <c r="O151" s="62"/>
      <c r="P151" s="175">
        <f aca="true" t="shared" si="11" ref="P151:P157">O151*H151</f>
        <v>0</v>
      </c>
      <c r="Q151" s="175">
        <v>0</v>
      </c>
      <c r="R151" s="175">
        <f aca="true" t="shared" si="12" ref="R151:R157">Q151*H151</f>
        <v>0</v>
      </c>
      <c r="S151" s="175">
        <v>0</v>
      </c>
      <c r="T151" s="176">
        <f aca="true" t="shared" si="13" ref="T151:T157">S151*H151</f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7" t="s">
        <v>152</v>
      </c>
      <c r="AT151" s="177" t="s">
        <v>147</v>
      </c>
      <c r="AU151" s="177" t="s">
        <v>153</v>
      </c>
      <c r="AY151" s="15" t="s">
        <v>145</v>
      </c>
      <c r="BE151" s="178">
        <f aca="true" t="shared" si="14" ref="BE151:BE157">IF(N151="základní",J151,0)</f>
        <v>0</v>
      </c>
      <c r="BF151" s="178">
        <f aca="true" t="shared" si="15" ref="BF151:BF157">IF(N151="snížená",J151,0)</f>
        <v>0</v>
      </c>
      <c r="BG151" s="178">
        <f aca="true" t="shared" si="16" ref="BG151:BG157">IF(N151="zákl. přenesená",J151,0)</f>
        <v>0</v>
      </c>
      <c r="BH151" s="178">
        <f aca="true" t="shared" si="17" ref="BH151:BH157">IF(N151="sníž. přenesená",J151,0)</f>
        <v>0</v>
      </c>
      <c r="BI151" s="178">
        <f aca="true" t="shared" si="18" ref="BI151:BI157">IF(N151="nulová",J151,0)</f>
        <v>0</v>
      </c>
      <c r="BJ151" s="15" t="s">
        <v>75</v>
      </c>
      <c r="BK151" s="178">
        <f aca="true" t="shared" si="19" ref="BK151:BK157">ROUND(I151*H151,2)</f>
        <v>0</v>
      </c>
      <c r="BL151" s="15" t="s">
        <v>152</v>
      </c>
      <c r="BM151" s="177" t="s">
        <v>260</v>
      </c>
    </row>
    <row r="152" spans="1:65" s="2" customFormat="1" ht="24.2" customHeight="1">
      <c r="A152" s="32"/>
      <c r="B152" s="33"/>
      <c r="C152" s="166" t="s">
        <v>261</v>
      </c>
      <c r="D152" s="166" t="s">
        <v>147</v>
      </c>
      <c r="E152" s="167" t="s">
        <v>262</v>
      </c>
      <c r="F152" s="168" t="s">
        <v>263</v>
      </c>
      <c r="G152" s="169" t="s">
        <v>165</v>
      </c>
      <c r="H152" s="170">
        <v>23</v>
      </c>
      <c r="I152" s="171"/>
      <c r="J152" s="172">
        <f t="shared" si="10"/>
        <v>0</v>
      </c>
      <c r="K152" s="168" t="s">
        <v>151</v>
      </c>
      <c r="L152" s="37"/>
      <c r="M152" s="173" t="s">
        <v>17</v>
      </c>
      <c r="N152" s="174" t="s">
        <v>41</v>
      </c>
      <c r="O152" s="62"/>
      <c r="P152" s="175">
        <f t="shared" si="11"/>
        <v>0</v>
      </c>
      <c r="Q152" s="175">
        <v>0.20469</v>
      </c>
      <c r="R152" s="175">
        <f t="shared" si="12"/>
        <v>4.707870000000001</v>
      </c>
      <c r="S152" s="175">
        <v>0</v>
      </c>
      <c r="T152" s="176">
        <f t="shared" si="13"/>
        <v>0</v>
      </c>
      <c r="U152" s="32"/>
      <c r="V152" s="32"/>
      <c r="W152" s="32"/>
      <c r="X152" s="32"/>
      <c r="Y152" s="32"/>
      <c r="Z152" s="32"/>
      <c r="AA152" s="32"/>
      <c r="AB152" s="32"/>
      <c r="AC152" s="32"/>
      <c r="AD152" s="32"/>
      <c r="AE152" s="32"/>
      <c r="AR152" s="177" t="s">
        <v>152</v>
      </c>
      <c r="AT152" s="177" t="s">
        <v>147</v>
      </c>
      <c r="AU152" s="177" t="s">
        <v>153</v>
      </c>
      <c r="AY152" s="15" t="s">
        <v>145</v>
      </c>
      <c r="BE152" s="178">
        <f t="shared" si="14"/>
        <v>0</v>
      </c>
      <c r="BF152" s="178">
        <f t="shared" si="15"/>
        <v>0</v>
      </c>
      <c r="BG152" s="178">
        <f t="shared" si="16"/>
        <v>0</v>
      </c>
      <c r="BH152" s="178">
        <f t="shared" si="17"/>
        <v>0</v>
      </c>
      <c r="BI152" s="178">
        <f t="shared" si="18"/>
        <v>0</v>
      </c>
      <c r="BJ152" s="15" t="s">
        <v>75</v>
      </c>
      <c r="BK152" s="178">
        <f t="shared" si="19"/>
        <v>0</v>
      </c>
      <c r="BL152" s="15" t="s">
        <v>152</v>
      </c>
      <c r="BM152" s="177" t="s">
        <v>264</v>
      </c>
    </row>
    <row r="153" spans="1:65" s="2" customFormat="1" ht="14.45" customHeight="1">
      <c r="A153" s="32"/>
      <c r="B153" s="33"/>
      <c r="C153" s="166" t="s">
        <v>265</v>
      </c>
      <c r="D153" s="166" t="s">
        <v>147</v>
      </c>
      <c r="E153" s="167" t="s">
        <v>266</v>
      </c>
      <c r="F153" s="168" t="s">
        <v>267</v>
      </c>
      <c r="G153" s="169" t="s">
        <v>183</v>
      </c>
      <c r="H153" s="170">
        <v>48</v>
      </c>
      <c r="I153" s="171"/>
      <c r="J153" s="172">
        <f t="shared" si="10"/>
        <v>0</v>
      </c>
      <c r="K153" s="168" t="s">
        <v>151</v>
      </c>
      <c r="L153" s="37"/>
      <c r="M153" s="173" t="s">
        <v>17</v>
      </c>
      <c r="N153" s="174" t="s">
        <v>41</v>
      </c>
      <c r="O153" s="62"/>
      <c r="P153" s="175">
        <f t="shared" si="11"/>
        <v>0</v>
      </c>
      <c r="Q153" s="175">
        <v>2.16</v>
      </c>
      <c r="R153" s="175">
        <f t="shared" si="12"/>
        <v>103.68</v>
      </c>
      <c r="S153" s="175">
        <v>0</v>
      </c>
      <c r="T153" s="176">
        <f t="shared" si="13"/>
        <v>0</v>
      </c>
      <c r="U153" s="32"/>
      <c r="V153" s="32"/>
      <c r="W153" s="32"/>
      <c r="X153" s="32"/>
      <c r="Y153" s="32"/>
      <c r="Z153" s="32"/>
      <c r="AA153" s="32"/>
      <c r="AB153" s="32"/>
      <c r="AC153" s="32"/>
      <c r="AD153" s="32"/>
      <c r="AE153" s="32"/>
      <c r="AR153" s="177" t="s">
        <v>152</v>
      </c>
      <c r="AT153" s="177" t="s">
        <v>147</v>
      </c>
      <c r="AU153" s="177" t="s">
        <v>153</v>
      </c>
      <c r="AY153" s="15" t="s">
        <v>145</v>
      </c>
      <c r="BE153" s="178">
        <f t="shared" si="14"/>
        <v>0</v>
      </c>
      <c r="BF153" s="178">
        <f t="shared" si="15"/>
        <v>0</v>
      </c>
      <c r="BG153" s="178">
        <f t="shared" si="16"/>
        <v>0</v>
      </c>
      <c r="BH153" s="178">
        <f t="shared" si="17"/>
        <v>0</v>
      </c>
      <c r="BI153" s="178">
        <f t="shared" si="18"/>
        <v>0</v>
      </c>
      <c r="BJ153" s="15" t="s">
        <v>75</v>
      </c>
      <c r="BK153" s="178">
        <f t="shared" si="19"/>
        <v>0</v>
      </c>
      <c r="BL153" s="15" t="s">
        <v>152</v>
      </c>
      <c r="BM153" s="177" t="s">
        <v>268</v>
      </c>
    </row>
    <row r="154" spans="1:65" s="2" customFormat="1" ht="14.45" customHeight="1">
      <c r="A154" s="32"/>
      <c r="B154" s="33"/>
      <c r="C154" s="166" t="s">
        <v>269</v>
      </c>
      <c r="D154" s="166" t="s">
        <v>147</v>
      </c>
      <c r="E154" s="167" t="s">
        <v>270</v>
      </c>
      <c r="F154" s="168" t="s">
        <v>271</v>
      </c>
      <c r="G154" s="169" t="s">
        <v>183</v>
      </c>
      <c r="H154" s="170">
        <v>1.2</v>
      </c>
      <c r="I154" s="171"/>
      <c r="J154" s="172">
        <f t="shared" si="10"/>
        <v>0</v>
      </c>
      <c r="K154" s="168" t="s">
        <v>151</v>
      </c>
      <c r="L154" s="37"/>
      <c r="M154" s="173" t="s">
        <v>17</v>
      </c>
      <c r="N154" s="174" t="s">
        <v>41</v>
      </c>
      <c r="O154" s="62"/>
      <c r="P154" s="175">
        <f t="shared" si="11"/>
        <v>0</v>
      </c>
      <c r="Q154" s="175">
        <v>2.25634</v>
      </c>
      <c r="R154" s="175">
        <f t="shared" si="12"/>
        <v>2.7076079999999996</v>
      </c>
      <c r="S154" s="175">
        <v>0</v>
      </c>
      <c r="T154" s="176">
        <f t="shared" si="13"/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77" t="s">
        <v>152</v>
      </c>
      <c r="AT154" s="177" t="s">
        <v>147</v>
      </c>
      <c r="AU154" s="177" t="s">
        <v>153</v>
      </c>
      <c r="AY154" s="15" t="s">
        <v>145</v>
      </c>
      <c r="BE154" s="178">
        <f t="shared" si="14"/>
        <v>0</v>
      </c>
      <c r="BF154" s="178">
        <f t="shared" si="15"/>
        <v>0</v>
      </c>
      <c r="BG154" s="178">
        <f t="shared" si="16"/>
        <v>0</v>
      </c>
      <c r="BH154" s="178">
        <f t="shared" si="17"/>
        <v>0</v>
      </c>
      <c r="BI154" s="178">
        <f t="shared" si="18"/>
        <v>0</v>
      </c>
      <c r="BJ154" s="15" t="s">
        <v>75</v>
      </c>
      <c r="BK154" s="178">
        <f t="shared" si="19"/>
        <v>0</v>
      </c>
      <c r="BL154" s="15" t="s">
        <v>152</v>
      </c>
      <c r="BM154" s="177" t="s">
        <v>272</v>
      </c>
    </row>
    <row r="155" spans="1:65" s="2" customFormat="1" ht="14.45" customHeight="1">
      <c r="A155" s="32"/>
      <c r="B155" s="33"/>
      <c r="C155" s="166" t="s">
        <v>273</v>
      </c>
      <c r="D155" s="166" t="s">
        <v>147</v>
      </c>
      <c r="E155" s="167" t="s">
        <v>274</v>
      </c>
      <c r="F155" s="168" t="s">
        <v>275</v>
      </c>
      <c r="G155" s="169" t="s">
        <v>183</v>
      </c>
      <c r="H155" s="170">
        <v>1.84</v>
      </c>
      <c r="I155" s="171"/>
      <c r="J155" s="172">
        <f t="shared" si="10"/>
        <v>0</v>
      </c>
      <c r="K155" s="168" t="s">
        <v>151</v>
      </c>
      <c r="L155" s="37"/>
      <c r="M155" s="173" t="s">
        <v>17</v>
      </c>
      <c r="N155" s="174" t="s">
        <v>41</v>
      </c>
      <c r="O155" s="62"/>
      <c r="P155" s="175">
        <f t="shared" si="11"/>
        <v>0</v>
      </c>
      <c r="Q155" s="175">
        <v>2.45329</v>
      </c>
      <c r="R155" s="175">
        <f t="shared" si="12"/>
        <v>4.5140536</v>
      </c>
      <c r="S155" s="175">
        <v>0</v>
      </c>
      <c r="T155" s="176">
        <f t="shared" si="13"/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7" t="s">
        <v>152</v>
      </c>
      <c r="AT155" s="177" t="s">
        <v>147</v>
      </c>
      <c r="AU155" s="177" t="s">
        <v>153</v>
      </c>
      <c r="AY155" s="15" t="s">
        <v>145</v>
      </c>
      <c r="BE155" s="178">
        <f t="shared" si="14"/>
        <v>0</v>
      </c>
      <c r="BF155" s="178">
        <f t="shared" si="15"/>
        <v>0</v>
      </c>
      <c r="BG155" s="178">
        <f t="shared" si="16"/>
        <v>0</v>
      </c>
      <c r="BH155" s="178">
        <f t="shared" si="17"/>
        <v>0</v>
      </c>
      <c r="BI155" s="178">
        <f t="shared" si="18"/>
        <v>0</v>
      </c>
      <c r="BJ155" s="15" t="s">
        <v>75</v>
      </c>
      <c r="BK155" s="178">
        <f t="shared" si="19"/>
        <v>0</v>
      </c>
      <c r="BL155" s="15" t="s">
        <v>152</v>
      </c>
      <c r="BM155" s="177" t="s">
        <v>276</v>
      </c>
    </row>
    <row r="156" spans="1:65" s="2" customFormat="1" ht="24.2" customHeight="1">
      <c r="A156" s="32"/>
      <c r="B156" s="33"/>
      <c r="C156" s="166" t="s">
        <v>277</v>
      </c>
      <c r="D156" s="166" t="s">
        <v>147</v>
      </c>
      <c r="E156" s="167" t="s">
        <v>278</v>
      </c>
      <c r="F156" s="168" t="s">
        <v>279</v>
      </c>
      <c r="G156" s="169" t="s">
        <v>150</v>
      </c>
      <c r="H156" s="170">
        <v>23.5</v>
      </c>
      <c r="I156" s="171"/>
      <c r="J156" s="172">
        <f t="shared" si="10"/>
        <v>0</v>
      </c>
      <c r="K156" s="168" t="s">
        <v>151</v>
      </c>
      <c r="L156" s="37"/>
      <c r="M156" s="173" t="s">
        <v>17</v>
      </c>
      <c r="N156" s="174" t="s">
        <v>41</v>
      </c>
      <c r="O156" s="62"/>
      <c r="P156" s="175">
        <f t="shared" si="11"/>
        <v>0</v>
      </c>
      <c r="Q156" s="175">
        <v>0.55291</v>
      </c>
      <c r="R156" s="175">
        <f t="shared" si="12"/>
        <v>12.993385</v>
      </c>
      <c r="S156" s="175">
        <v>0</v>
      </c>
      <c r="T156" s="176">
        <f t="shared" si="13"/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77" t="s">
        <v>152</v>
      </c>
      <c r="AT156" s="177" t="s">
        <v>147</v>
      </c>
      <c r="AU156" s="177" t="s">
        <v>153</v>
      </c>
      <c r="AY156" s="15" t="s">
        <v>145</v>
      </c>
      <c r="BE156" s="178">
        <f t="shared" si="14"/>
        <v>0</v>
      </c>
      <c r="BF156" s="178">
        <f t="shared" si="15"/>
        <v>0</v>
      </c>
      <c r="BG156" s="178">
        <f t="shared" si="16"/>
        <v>0</v>
      </c>
      <c r="BH156" s="178">
        <f t="shared" si="17"/>
        <v>0</v>
      </c>
      <c r="BI156" s="178">
        <f t="shared" si="18"/>
        <v>0</v>
      </c>
      <c r="BJ156" s="15" t="s">
        <v>75</v>
      </c>
      <c r="BK156" s="178">
        <f t="shared" si="19"/>
        <v>0</v>
      </c>
      <c r="BL156" s="15" t="s">
        <v>152</v>
      </c>
      <c r="BM156" s="177" t="s">
        <v>280</v>
      </c>
    </row>
    <row r="157" spans="1:65" s="2" customFormat="1" ht="24.2" customHeight="1">
      <c r="A157" s="32"/>
      <c r="B157" s="33"/>
      <c r="C157" s="166" t="s">
        <v>281</v>
      </c>
      <c r="D157" s="166" t="s">
        <v>147</v>
      </c>
      <c r="E157" s="167" t="s">
        <v>282</v>
      </c>
      <c r="F157" s="168" t="s">
        <v>283</v>
      </c>
      <c r="G157" s="169" t="s">
        <v>150</v>
      </c>
      <c r="H157" s="170">
        <v>25</v>
      </c>
      <c r="I157" s="171"/>
      <c r="J157" s="172">
        <f t="shared" si="10"/>
        <v>0</v>
      </c>
      <c r="K157" s="168" t="s">
        <v>151</v>
      </c>
      <c r="L157" s="37"/>
      <c r="M157" s="173" t="s">
        <v>17</v>
      </c>
      <c r="N157" s="174" t="s">
        <v>41</v>
      </c>
      <c r="O157" s="62"/>
      <c r="P157" s="175">
        <f t="shared" si="11"/>
        <v>0</v>
      </c>
      <c r="Q157" s="175">
        <v>0.67489</v>
      </c>
      <c r="R157" s="175">
        <f t="shared" si="12"/>
        <v>16.87225</v>
      </c>
      <c r="S157" s="175">
        <v>0</v>
      </c>
      <c r="T157" s="176">
        <f t="shared" si="13"/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7" t="s">
        <v>152</v>
      </c>
      <c r="AT157" s="177" t="s">
        <v>147</v>
      </c>
      <c r="AU157" s="177" t="s">
        <v>153</v>
      </c>
      <c r="AY157" s="15" t="s">
        <v>145</v>
      </c>
      <c r="BE157" s="178">
        <f t="shared" si="14"/>
        <v>0</v>
      </c>
      <c r="BF157" s="178">
        <f t="shared" si="15"/>
        <v>0</v>
      </c>
      <c r="BG157" s="178">
        <f t="shared" si="16"/>
        <v>0</v>
      </c>
      <c r="BH157" s="178">
        <f t="shared" si="17"/>
        <v>0</v>
      </c>
      <c r="BI157" s="178">
        <f t="shared" si="18"/>
        <v>0</v>
      </c>
      <c r="BJ157" s="15" t="s">
        <v>75</v>
      </c>
      <c r="BK157" s="178">
        <f t="shared" si="19"/>
        <v>0</v>
      </c>
      <c r="BL157" s="15" t="s">
        <v>152</v>
      </c>
      <c r="BM157" s="177" t="s">
        <v>284</v>
      </c>
    </row>
    <row r="158" spans="2:63" s="12" customFormat="1" ht="22.9" customHeight="1">
      <c r="B158" s="150"/>
      <c r="C158" s="151"/>
      <c r="D158" s="152" t="s">
        <v>69</v>
      </c>
      <c r="E158" s="164" t="s">
        <v>158</v>
      </c>
      <c r="F158" s="164" t="s">
        <v>285</v>
      </c>
      <c r="G158" s="151"/>
      <c r="H158" s="151"/>
      <c r="I158" s="154"/>
      <c r="J158" s="165">
        <f>BK158</f>
        <v>0</v>
      </c>
      <c r="K158" s="151"/>
      <c r="L158" s="156"/>
      <c r="M158" s="157"/>
      <c r="N158" s="158"/>
      <c r="O158" s="158"/>
      <c r="P158" s="159">
        <f>SUM(P159:P189)</f>
        <v>0</v>
      </c>
      <c r="Q158" s="158"/>
      <c r="R158" s="159">
        <f>SUM(R159:R189)</f>
        <v>116.90384656000003</v>
      </c>
      <c r="S158" s="158"/>
      <c r="T158" s="160">
        <f>SUM(T159:T189)</f>
        <v>0</v>
      </c>
      <c r="AR158" s="161" t="s">
        <v>75</v>
      </c>
      <c r="AT158" s="162" t="s">
        <v>69</v>
      </c>
      <c r="AU158" s="162" t="s">
        <v>75</v>
      </c>
      <c r="AY158" s="161" t="s">
        <v>145</v>
      </c>
      <c r="BK158" s="163">
        <f>SUM(BK159:BK189)</f>
        <v>0</v>
      </c>
    </row>
    <row r="159" spans="1:65" s="2" customFormat="1" ht="24.2" customHeight="1">
      <c r="A159" s="32"/>
      <c r="B159" s="33"/>
      <c r="C159" s="166" t="s">
        <v>286</v>
      </c>
      <c r="D159" s="166" t="s">
        <v>147</v>
      </c>
      <c r="E159" s="167" t="s">
        <v>287</v>
      </c>
      <c r="F159" s="168" t="s">
        <v>288</v>
      </c>
      <c r="G159" s="169" t="s">
        <v>183</v>
      </c>
      <c r="H159" s="170">
        <v>30</v>
      </c>
      <c r="I159" s="171"/>
      <c r="J159" s="172">
        <f aca="true" t="shared" si="20" ref="J159:J189">ROUND(I159*H159,2)</f>
        <v>0</v>
      </c>
      <c r="K159" s="168" t="s">
        <v>151</v>
      </c>
      <c r="L159" s="37"/>
      <c r="M159" s="173" t="s">
        <v>17</v>
      </c>
      <c r="N159" s="174" t="s">
        <v>41</v>
      </c>
      <c r="O159" s="62"/>
      <c r="P159" s="175">
        <f aca="true" t="shared" si="21" ref="P159:P189">O159*H159</f>
        <v>0</v>
      </c>
      <c r="Q159" s="175">
        <v>1.32715</v>
      </c>
      <c r="R159" s="175">
        <f aca="true" t="shared" si="22" ref="R159:R189">Q159*H159</f>
        <v>39.8145</v>
      </c>
      <c r="S159" s="175">
        <v>0</v>
      </c>
      <c r="T159" s="176">
        <f aca="true" t="shared" si="23" ref="T159:T189">S159*H159</f>
        <v>0</v>
      </c>
      <c r="U159" s="32"/>
      <c r="V159" s="32"/>
      <c r="W159" s="32"/>
      <c r="X159" s="32"/>
      <c r="Y159" s="32"/>
      <c r="Z159" s="32"/>
      <c r="AA159" s="32"/>
      <c r="AB159" s="32"/>
      <c r="AC159" s="32"/>
      <c r="AD159" s="32"/>
      <c r="AE159" s="32"/>
      <c r="AR159" s="177" t="s">
        <v>152</v>
      </c>
      <c r="AT159" s="177" t="s">
        <v>147</v>
      </c>
      <c r="AU159" s="177" t="s">
        <v>153</v>
      </c>
      <c r="AY159" s="15" t="s">
        <v>145</v>
      </c>
      <c r="BE159" s="178">
        <f aca="true" t="shared" si="24" ref="BE159:BE189">IF(N159="základní",J159,0)</f>
        <v>0</v>
      </c>
      <c r="BF159" s="178">
        <f aca="true" t="shared" si="25" ref="BF159:BF189">IF(N159="snížená",J159,0)</f>
        <v>0</v>
      </c>
      <c r="BG159" s="178">
        <f aca="true" t="shared" si="26" ref="BG159:BG189">IF(N159="zákl. přenesená",J159,0)</f>
        <v>0</v>
      </c>
      <c r="BH159" s="178">
        <f aca="true" t="shared" si="27" ref="BH159:BH189">IF(N159="sníž. přenesená",J159,0)</f>
        <v>0</v>
      </c>
      <c r="BI159" s="178">
        <f aca="true" t="shared" si="28" ref="BI159:BI189">IF(N159="nulová",J159,0)</f>
        <v>0</v>
      </c>
      <c r="BJ159" s="15" t="s">
        <v>75</v>
      </c>
      <c r="BK159" s="178">
        <f aca="true" t="shared" si="29" ref="BK159:BK189">ROUND(I159*H159,2)</f>
        <v>0</v>
      </c>
      <c r="BL159" s="15" t="s">
        <v>152</v>
      </c>
      <c r="BM159" s="177" t="s">
        <v>289</v>
      </c>
    </row>
    <row r="160" spans="1:65" s="2" customFormat="1" ht="14.45" customHeight="1">
      <c r="A160" s="32"/>
      <c r="B160" s="33"/>
      <c r="C160" s="166" t="s">
        <v>290</v>
      </c>
      <c r="D160" s="166" t="s">
        <v>147</v>
      </c>
      <c r="E160" s="167" t="s">
        <v>291</v>
      </c>
      <c r="F160" s="168" t="s">
        <v>292</v>
      </c>
      <c r="G160" s="169" t="s">
        <v>183</v>
      </c>
      <c r="H160" s="170">
        <v>0.158</v>
      </c>
      <c r="I160" s="171"/>
      <c r="J160" s="172">
        <f t="shared" si="20"/>
        <v>0</v>
      </c>
      <c r="K160" s="168" t="s">
        <v>151</v>
      </c>
      <c r="L160" s="37"/>
      <c r="M160" s="173" t="s">
        <v>17</v>
      </c>
      <c r="N160" s="174" t="s">
        <v>41</v>
      </c>
      <c r="O160" s="62"/>
      <c r="P160" s="175">
        <f t="shared" si="21"/>
        <v>0</v>
      </c>
      <c r="Q160" s="175">
        <v>2.25634</v>
      </c>
      <c r="R160" s="175">
        <f t="shared" si="22"/>
        <v>0.35650171999999997</v>
      </c>
      <c r="S160" s="175">
        <v>0</v>
      </c>
      <c r="T160" s="176">
        <f t="shared" si="23"/>
        <v>0</v>
      </c>
      <c r="U160" s="32"/>
      <c r="V160" s="32"/>
      <c r="W160" s="32"/>
      <c r="X160" s="32"/>
      <c r="Y160" s="32"/>
      <c r="Z160" s="32"/>
      <c r="AA160" s="32"/>
      <c r="AB160" s="32"/>
      <c r="AC160" s="32"/>
      <c r="AD160" s="32"/>
      <c r="AE160" s="32"/>
      <c r="AR160" s="177" t="s">
        <v>152</v>
      </c>
      <c r="AT160" s="177" t="s">
        <v>147</v>
      </c>
      <c r="AU160" s="177" t="s">
        <v>153</v>
      </c>
      <c r="AY160" s="15" t="s">
        <v>145</v>
      </c>
      <c r="BE160" s="178">
        <f t="shared" si="24"/>
        <v>0</v>
      </c>
      <c r="BF160" s="178">
        <f t="shared" si="25"/>
        <v>0</v>
      </c>
      <c r="BG160" s="178">
        <f t="shared" si="26"/>
        <v>0</v>
      </c>
      <c r="BH160" s="178">
        <f t="shared" si="27"/>
        <v>0</v>
      </c>
      <c r="BI160" s="178">
        <f t="shared" si="28"/>
        <v>0</v>
      </c>
      <c r="BJ160" s="15" t="s">
        <v>75</v>
      </c>
      <c r="BK160" s="178">
        <f t="shared" si="29"/>
        <v>0</v>
      </c>
      <c r="BL160" s="15" t="s">
        <v>152</v>
      </c>
      <c r="BM160" s="177" t="s">
        <v>293</v>
      </c>
    </row>
    <row r="161" spans="1:65" s="2" customFormat="1" ht="14.45" customHeight="1">
      <c r="A161" s="32"/>
      <c r="B161" s="33"/>
      <c r="C161" s="166" t="s">
        <v>294</v>
      </c>
      <c r="D161" s="166" t="s">
        <v>147</v>
      </c>
      <c r="E161" s="167" t="s">
        <v>295</v>
      </c>
      <c r="F161" s="168" t="s">
        <v>296</v>
      </c>
      <c r="G161" s="169" t="s">
        <v>150</v>
      </c>
      <c r="H161" s="170">
        <v>1.32</v>
      </c>
      <c r="I161" s="171"/>
      <c r="J161" s="172">
        <f t="shared" si="20"/>
        <v>0</v>
      </c>
      <c r="K161" s="168" t="s">
        <v>151</v>
      </c>
      <c r="L161" s="37"/>
      <c r="M161" s="173" t="s">
        <v>17</v>
      </c>
      <c r="N161" s="174" t="s">
        <v>41</v>
      </c>
      <c r="O161" s="62"/>
      <c r="P161" s="175">
        <f t="shared" si="21"/>
        <v>0</v>
      </c>
      <c r="Q161" s="175">
        <v>0.00275</v>
      </c>
      <c r="R161" s="175">
        <f t="shared" si="22"/>
        <v>0.00363</v>
      </c>
      <c r="S161" s="175">
        <v>0</v>
      </c>
      <c r="T161" s="176">
        <f t="shared" si="23"/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7" t="s">
        <v>152</v>
      </c>
      <c r="AT161" s="177" t="s">
        <v>147</v>
      </c>
      <c r="AU161" s="177" t="s">
        <v>153</v>
      </c>
      <c r="AY161" s="15" t="s">
        <v>145</v>
      </c>
      <c r="BE161" s="178">
        <f t="shared" si="24"/>
        <v>0</v>
      </c>
      <c r="BF161" s="178">
        <f t="shared" si="25"/>
        <v>0</v>
      </c>
      <c r="BG161" s="178">
        <f t="shared" si="26"/>
        <v>0</v>
      </c>
      <c r="BH161" s="178">
        <f t="shared" si="27"/>
        <v>0</v>
      </c>
      <c r="BI161" s="178">
        <f t="shared" si="28"/>
        <v>0</v>
      </c>
      <c r="BJ161" s="15" t="s">
        <v>75</v>
      </c>
      <c r="BK161" s="178">
        <f t="shared" si="29"/>
        <v>0</v>
      </c>
      <c r="BL161" s="15" t="s">
        <v>152</v>
      </c>
      <c r="BM161" s="177" t="s">
        <v>297</v>
      </c>
    </row>
    <row r="162" spans="1:65" s="2" customFormat="1" ht="14.45" customHeight="1">
      <c r="A162" s="32"/>
      <c r="B162" s="33"/>
      <c r="C162" s="166" t="s">
        <v>298</v>
      </c>
      <c r="D162" s="166" t="s">
        <v>147</v>
      </c>
      <c r="E162" s="167" t="s">
        <v>299</v>
      </c>
      <c r="F162" s="168" t="s">
        <v>300</v>
      </c>
      <c r="G162" s="169" t="s">
        <v>150</v>
      </c>
      <c r="H162" s="170">
        <v>1.32</v>
      </c>
      <c r="I162" s="171"/>
      <c r="J162" s="172">
        <f t="shared" si="20"/>
        <v>0</v>
      </c>
      <c r="K162" s="168" t="s">
        <v>151</v>
      </c>
      <c r="L162" s="37"/>
      <c r="M162" s="173" t="s">
        <v>17</v>
      </c>
      <c r="N162" s="174" t="s">
        <v>41</v>
      </c>
      <c r="O162" s="62"/>
      <c r="P162" s="175">
        <f t="shared" si="21"/>
        <v>0</v>
      </c>
      <c r="Q162" s="175">
        <v>0</v>
      </c>
      <c r="R162" s="175">
        <f t="shared" si="22"/>
        <v>0</v>
      </c>
      <c r="S162" s="175">
        <v>0</v>
      </c>
      <c r="T162" s="176">
        <f t="shared" si="23"/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77" t="s">
        <v>152</v>
      </c>
      <c r="AT162" s="177" t="s">
        <v>147</v>
      </c>
      <c r="AU162" s="177" t="s">
        <v>153</v>
      </c>
      <c r="AY162" s="15" t="s">
        <v>145</v>
      </c>
      <c r="BE162" s="178">
        <f t="shared" si="24"/>
        <v>0</v>
      </c>
      <c r="BF162" s="178">
        <f t="shared" si="25"/>
        <v>0</v>
      </c>
      <c r="BG162" s="178">
        <f t="shared" si="26"/>
        <v>0</v>
      </c>
      <c r="BH162" s="178">
        <f t="shared" si="27"/>
        <v>0</v>
      </c>
      <c r="BI162" s="178">
        <f t="shared" si="28"/>
        <v>0</v>
      </c>
      <c r="BJ162" s="15" t="s">
        <v>75</v>
      </c>
      <c r="BK162" s="178">
        <f t="shared" si="29"/>
        <v>0</v>
      </c>
      <c r="BL162" s="15" t="s">
        <v>152</v>
      </c>
      <c r="BM162" s="177" t="s">
        <v>301</v>
      </c>
    </row>
    <row r="163" spans="1:65" s="2" customFormat="1" ht="24.2" customHeight="1">
      <c r="A163" s="32"/>
      <c r="B163" s="33"/>
      <c r="C163" s="166" t="s">
        <v>302</v>
      </c>
      <c r="D163" s="166" t="s">
        <v>147</v>
      </c>
      <c r="E163" s="167" t="s">
        <v>303</v>
      </c>
      <c r="F163" s="168" t="s">
        <v>304</v>
      </c>
      <c r="G163" s="169" t="s">
        <v>161</v>
      </c>
      <c r="H163" s="170">
        <v>5</v>
      </c>
      <c r="I163" s="171"/>
      <c r="J163" s="172">
        <f t="shared" si="20"/>
        <v>0</v>
      </c>
      <c r="K163" s="168" t="s">
        <v>151</v>
      </c>
      <c r="L163" s="37"/>
      <c r="M163" s="173" t="s">
        <v>17</v>
      </c>
      <c r="N163" s="174" t="s">
        <v>41</v>
      </c>
      <c r="O163" s="62"/>
      <c r="P163" s="175">
        <f t="shared" si="21"/>
        <v>0</v>
      </c>
      <c r="Q163" s="175">
        <v>0.03563</v>
      </c>
      <c r="R163" s="175">
        <f t="shared" si="22"/>
        <v>0.17815</v>
      </c>
      <c r="S163" s="175">
        <v>0</v>
      </c>
      <c r="T163" s="176">
        <f t="shared" si="23"/>
        <v>0</v>
      </c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R163" s="177" t="s">
        <v>152</v>
      </c>
      <c r="AT163" s="177" t="s">
        <v>147</v>
      </c>
      <c r="AU163" s="177" t="s">
        <v>153</v>
      </c>
      <c r="AY163" s="15" t="s">
        <v>145</v>
      </c>
      <c r="BE163" s="178">
        <f t="shared" si="24"/>
        <v>0</v>
      </c>
      <c r="BF163" s="178">
        <f t="shared" si="25"/>
        <v>0</v>
      </c>
      <c r="BG163" s="178">
        <f t="shared" si="26"/>
        <v>0</v>
      </c>
      <c r="BH163" s="178">
        <f t="shared" si="27"/>
        <v>0</v>
      </c>
      <c r="BI163" s="178">
        <f t="shared" si="28"/>
        <v>0</v>
      </c>
      <c r="BJ163" s="15" t="s">
        <v>75</v>
      </c>
      <c r="BK163" s="178">
        <f t="shared" si="29"/>
        <v>0</v>
      </c>
      <c r="BL163" s="15" t="s">
        <v>152</v>
      </c>
      <c r="BM163" s="177" t="s">
        <v>305</v>
      </c>
    </row>
    <row r="164" spans="1:65" s="2" customFormat="1" ht="14.45" customHeight="1">
      <c r="A164" s="32"/>
      <c r="B164" s="33"/>
      <c r="C164" s="166" t="s">
        <v>306</v>
      </c>
      <c r="D164" s="166" t="s">
        <v>147</v>
      </c>
      <c r="E164" s="167" t="s">
        <v>307</v>
      </c>
      <c r="F164" s="168" t="s">
        <v>308</v>
      </c>
      <c r="G164" s="169" t="s">
        <v>161</v>
      </c>
      <c r="H164" s="170">
        <v>12</v>
      </c>
      <c r="I164" s="171"/>
      <c r="J164" s="172">
        <f t="shared" si="20"/>
        <v>0</v>
      </c>
      <c r="K164" s="168" t="s">
        <v>151</v>
      </c>
      <c r="L164" s="37"/>
      <c r="M164" s="173" t="s">
        <v>17</v>
      </c>
      <c r="N164" s="174" t="s">
        <v>41</v>
      </c>
      <c r="O164" s="62"/>
      <c r="P164" s="175">
        <f t="shared" si="21"/>
        <v>0</v>
      </c>
      <c r="Q164" s="175">
        <v>0.02711</v>
      </c>
      <c r="R164" s="175">
        <f t="shared" si="22"/>
        <v>0.32532</v>
      </c>
      <c r="S164" s="175">
        <v>0</v>
      </c>
      <c r="T164" s="176">
        <f t="shared" si="23"/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7" t="s">
        <v>152</v>
      </c>
      <c r="AT164" s="177" t="s">
        <v>147</v>
      </c>
      <c r="AU164" s="177" t="s">
        <v>153</v>
      </c>
      <c r="AY164" s="15" t="s">
        <v>145</v>
      </c>
      <c r="BE164" s="178">
        <f t="shared" si="24"/>
        <v>0</v>
      </c>
      <c r="BF164" s="178">
        <f t="shared" si="25"/>
        <v>0</v>
      </c>
      <c r="BG164" s="178">
        <f t="shared" si="26"/>
        <v>0</v>
      </c>
      <c r="BH164" s="178">
        <f t="shared" si="27"/>
        <v>0</v>
      </c>
      <c r="BI164" s="178">
        <f t="shared" si="28"/>
        <v>0</v>
      </c>
      <c r="BJ164" s="15" t="s">
        <v>75</v>
      </c>
      <c r="BK164" s="178">
        <f t="shared" si="29"/>
        <v>0</v>
      </c>
      <c r="BL164" s="15" t="s">
        <v>152</v>
      </c>
      <c r="BM164" s="177" t="s">
        <v>309</v>
      </c>
    </row>
    <row r="165" spans="1:65" s="2" customFormat="1" ht="14.45" customHeight="1">
      <c r="A165" s="32"/>
      <c r="B165" s="33"/>
      <c r="C165" s="166" t="s">
        <v>310</v>
      </c>
      <c r="D165" s="166" t="s">
        <v>147</v>
      </c>
      <c r="E165" s="167" t="s">
        <v>311</v>
      </c>
      <c r="F165" s="168" t="s">
        <v>312</v>
      </c>
      <c r="G165" s="169" t="s">
        <v>161</v>
      </c>
      <c r="H165" s="170">
        <v>2</v>
      </c>
      <c r="I165" s="171"/>
      <c r="J165" s="172">
        <f t="shared" si="20"/>
        <v>0</v>
      </c>
      <c r="K165" s="168" t="s">
        <v>151</v>
      </c>
      <c r="L165" s="37"/>
      <c r="M165" s="173" t="s">
        <v>17</v>
      </c>
      <c r="N165" s="174" t="s">
        <v>41</v>
      </c>
      <c r="O165" s="62"/>
      <c r="P165" s="175">
        <f t="shared" si="21"/>
        <v>0</v>
      </c>
      <c r="Q165" s="175">
        <v>0.03564</v>
      </c>
      <c r="R165" s="175">
        <f t="shared" si="22"/>
        <v>0.07128</v>
      </c>
      <c r="S165" s="175">
        <v>0</v>
      </c>
      <c r="T165" s="176">
        <f t="shared" si="23"/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7" t="s">
        <v>152</v>
      </c>
      <c r="AT165" s="177" t="s">
        <v>147</v>
      </c>
      <c r="AU165" s="177" t="s">
        <v>153</v>
      </c>
      <c r="AY165" s="15" t="s">
        <v>145</v>
      </c>
      <c r="BE165" s="178">
        <f t="shared" si="24"/>
        <v>0</v>
      </c>
      <c r="BF165" s="178">
        <f t="shared" si="25"/>
        <v>0</v>
      </c>
      <c r="BG165" s="178">
        <f t="shared" si="26"/>
        <v>0</v>
      </c>
      <c r="BH165" s="178">
        <f t="shared" si="27"/>
        <v>0</v>
      </c>
      <c r="BI165" s="178">
        <f t="shared" si="28"/>
        <v>0</v>
      </c>
      <c r="BJ165" s="15" t="s">
        <v>75</v>
      </c>
      <c r="BK165" s="178">
        <f t="shared" si="29"/>
        <v>0</v>
      </c>
      <c r="BL165" s="15" t="s">
        <v>152</v>
      </c>
      <c r="BM165" s="177" t="s">
        <v>313</v>
      </c>
    </row>
    <row r="166" spans="1:65" s="2" customFormat="1" ht="24.2" customHeight="1">
      <c r="A166" s="32"/>
      <c r="B166" s="33"/>
      <c r="C166" s="166" t="s">
        <v>314</v>
      </c>
      <c r="D166" s="166" t="s">
        <v>147</v>
      </c>
      <c r="E166" s="167" t="s">
        <v>315</v>
      </c>
      <c r="F166" s="168" t="s">
        <v>316</v>
      </c>
      <c r="G166" s="169" t="s">
        <v>227</v>
      </c>
      <c r="H166" s="170">
        <v>0.016</v>
      </c>
      <c r="I166" s="171"/>
      <c r="J166" s="172">
        <f t="shared" si="20"/>
        <v>0</v>
      </c>
      <c r="K166" s="168" t="s">
        <v>151</v>
      </c>
      <c r="L166" s="37"/>
      <c r="M166" s="173" t="s">
        <v>17</v>
      </c>
      <c r="N166" s="174" t="s">
        <v>41</v>
      </c>
      <c r="O166" s="62"/>
      <c r="P166" s="175">
        <f t="shared" si="21"/>
        <v>0</v>
      </c>
      <c r="Q166" s="175">
        <v>0.01954</v>
      </c>
      <c r="R166" s="175">
        <f t="shared" si="22"/>
        <v>0.00031264</v>
      </c>
      <c r="S166" s="175">
        <v>0</v>
      </c>
      <c r="T166" s="176">
        <f t="shared" si="23"/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7" t="s">
        <v>152</v>
      </c>
      <c r="AT166" s="177" t="s">
        <v>147</v>
      </c>
      <c r="AU166" s="177" t="s">
        <v>153</v>
      </c>
      <c r="AY166" s="15" t="s">
        <v>145</v>
      </c>
      <c r="BE166" s="178">
        <f t="shared" si="24"/>
        <v>0</v>
      </c>
      <c r="BF166" s="178">
        <f t="shared" si="25"/>
        <v>0</v>
      </c>
      <c r="BG166" s="178">
        <f t="shared" si="26"/>
        <v>0</v>
      </c>
      <c r="BH166" s="178">
        <f t="shared" si="27"/>
        <v>0</v>
      </c>
      <c r="BI166" s="178">
        <f t="shared" si="28"/>
        <v>0</v>
      </c>
      <c r="BJ166" s="15" t="s">
        <v>75</v>
      </c>
      <c r="BK166" s="178">
        <f t="shared" si="29"/>
        <v>0</v>
      </c>
      <c r="BL166" s="15" t="s">
        <v>152</v>
      </c>
      <c r="BM166" s="177" t="s">
        <v>317</v>
      </c>
    </row>
    <row r="167" spans="1:65" s="2" customFormat="1" ht="24.2" customHeight="1">
      <c r="A167" s="32"/>
      <c r="B167" s="33"/>
      <c r="C167" s="166" t="s">
        <v>2354</v>
      </c>
      <c r="D167" s="166" t="s">
        <v>147</v>
      </c>
      <c r="E167" s="167" t="s">
        <v>320</v>
      </c>
      <c r="F167" s="168" t="s">
        <v>321</v>
      </c>
      <c r="G167" s="169" t="s">
        <v>150</v>
      </c>
      <c r="H167" s="170">
        <v>125</v>
      </c>
      <c r="I167" s="171"/>
      <c r="J167" s="172">
        <f t="shared" si="20"/>
        <v>0</v>
      </c>
      <c r="K167" s="168" t="s">
        <v>151</v>
      </c>
      <c r="L167" s="37"/>
      <c r="M167" s="173" t="s">
        <v>17</v>
      </c>
      <c r="N167" s="174" t="s">
        <v>41</v>
      </c>
      <c r="O167" s="62"/>
      <c r="P167" s="175">
        <f t="shared" si="21"/>
        <v>0</v>
      </c>
      <c r="Q167" s="175">
        <v>0.02857</v>
      </c>
      <c r="R167" s="175">
        <f t="shared" si="22"/>
        <v>3.57125</v>
      </c>
      <c r="S167" s="175">
        <v>0</v>
      </c>
      <c r="T167" s="176">
        <f t="shared" si="23"/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77" t="s">
        <v>152</v>
      </c>
      <c r="AT167" s="177" t="s">
        <v>147</v>
      </c>
      <c r="AU167" s="177" t="s">
        <v>153</v>
      </c>
      <c r="AY167" s="15" t="s">
        <v>145</v>
      </c>
      <c r="BE167" s="178">
        <f t="shared" si="24"/>
        <v>0</v>
      </c>
      <c r="BF167" s="178">
        <f t="shared" si="25"/>
        <v>0</v>
      </c>
      <c r="BG167" s="178">
        <f t="shared" si="26"/>
        <v>0</v>
      </c>
      <c r="BH167" s="178">
        <f t="shared" si="27"/>
        <v>0</v>
      </c>
      <c r="BI167" s="178">
        <f t="shared" si="28"/>
        <v>0</v>
      </c>
      <c r="BJ167" s="15" t="s">
        <v>75</v>
      </c>
      <c r="BK167" s="178">
        <f t="shared" si="29"/>
        <v>0</v>
      </c>
      <c r="BL167" s="15" t="s">
        <v>152</v>
      </c>
      <c r="BM167" s="177" t="s">
        <v>322</v>
      </c>
    </row>
    <row r="168" spans="1:65" s="2" customFormat="1" ht="14.45" customHeight="1">
      <c r="A168" s="32"/>
      <c r="B168" s="33"/>
      <c r="C168" s="166" t="s">
        <v>319</v>
      </c>
      <c r="D168" s="166" t="s">
        <v>147</v>
      </c>
      <c r="E168" s="167" t="s">
        <v>324</v>
      </c>
      <c r="F168" s="168" t="s">
        <v>325</v>
      </c>
      <c r="G168" s="169" t="s">
        <v>150</v>
      </c>
      <c r="H168" s="170">
        <v>26.3</v>
      </c>
      <c r="I168" s="171"/>
      <c r="J168" s="172">
        <f t="shared" si="20"/>
        <v>0</v>
      </c>
      <c r="K168" s="168" t="s">
        <v>151</v>
      </c>
      <c r="L168" s="37"/>
      <c r="M168" s="173" t="s">
        <v>17</v>
      </c>
      <c r="N168" s="174" t="s">
        <v>41</v>
      </c>
      <c r="O168" s="62"/>
      <c r="P168" s="175">
        <f t="shared" si="21"/>
        <v>0</v>
      </c>
      <c r="Q168" s="175">
        <v>0.04795</v>
      </c>
      <c r="R168" s="175">
        <f t="shared" si="22"/>
        <v>1.261085</v>
      </c>
      <c r="S168" s="175">
        <v>0</v>
      </c>
      <c r="T168" s="176">
        <f t="shared" si="23"/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77" t="s">
        <v>152</v>
      </c>
      <c r="AT168" s="177" t="s">
        <v>147</v>
      </c>
      <c r="AU168" s="177" t="s">
        <v>153</v>
      </c>
      <c r="AY168" s="15" t="s">
        <v>145</v>
      </c>
      <c r="BE168" s="178">
        <f t="shared" si="24"/>
        <v>0</v>
      </c>
      <c r="BF168" s="178">
        <f t="shared" si="25"/>
        <v>0</v>
      </c>
      <c r="BG168" s="178">
        <f t="shared" si="26"/>
        <v>0</v>
      </c>
      <c r="BH168" s="178">
        <f t="shared" si="27"/>
        <v>0</v>
      </c>
      <c r="BI168" s="178">
        <f t="shared" si="28"/>
        <v>0</v>
      </c>
      <c r="BJ168" s="15" t="s">
        <v>75</v>
      </c>
      <c r="BK168" s="178">
        <f t="shared" si="29"/>
        <v>0</v>
      </c>
      <c r="BL168" s="15" t="s">
        <v>152</v>
      </c>
      <c r="BM168" s="177" t="s">
        <v>326</v>
      </c>
    </row>
    <row r="169" spans="1:65" s="2" customFormat="1" ht="14.45" customHeight="1">
      <c r="A169" s="32"/>
      <c r="B169" s="33"/>
      <c r="C169" s="166" t="s">
        <v>323</v>
      </c>
      <c r="D169" s="166" t="s">
        <v>147</v>
      </c>
      <c r="E169" s="167" t="s">
        <v>328</v>
      </c>
      <c r="F169" s="168" t="s">
        <v>329</v>
      </c>
      <c r="G169" s="169" t="s">
        <v>150</v>
      </c>
      <c r="H169" s="170">
        <v>19</v>
      </c>
      <c r="I169" s="171"/>
      <c r="J169" s="172">
        <f t="shared" si="20"/>
        <v>0</v>
      </c>
      <c r="K169" s="168" t="s">
        <v>151</v>
      </c>
      <c r="L169" s="37"/>
      <c r="M169" s="173" t="s">
        <v>17</v>
      </c>
      <c r="N169" s="174" t="s">
        <v>41</v>
      </c>
      <c r="O169" s="62"/>
      <c r="P169" s="175">
        <f t="shared" si="21"/>
        <v>0</v>
      </c>
      <c r="Q169" s="175">
        <v>0.11576</v>
      </c>
      <c r="R169" s="175">
        <f t="shared" si="22"/>
        <v>2.19944</v>
      </c>
      <c r="S169" s="175">
        <v>0</v>
      </c>
      <c r="T169" s="176">
        <f t="shared" si="23"/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7" t="s">
        <v>152</v>
      </c>
      <c r="AT169" s="177" t="s">
        <v>147</v>
      </c>
      <c r="AU169" s="177" t="s">
        <v>153</v>
      </c>
      <c r="AY169" s="15" t="s">
        <v>145</v>
      </c>
      <c r="BE169" s="178">
        <f t="shared" si="24"/>
        <v>0</v>
      </c>
      <c r="BF169" s="178">
        <f t="shared" si="25"/>
        <v>0</v>
      </c>
      <c r="BG169" s="178">
        <f t="shared" si="26"/>
        <v>0</v>
      </c>
      <c r="BH169" s="178">
        <f t="shared" si="27"/>
        <v>0</v>
      </c>
      <c r="BI169" s="178">
        <f t="shared" si="28"/>
        <v>0</v>
      </c>
      <c r="BJ169" s="15" t="s">
        <v>75</v>
      </c>
      <c r="BK169" s="178">
        <f t="shared" si="29"/>
        <v>0</v>
      </c>
      <c r="BL169" s="15" t="s">
        <v>152</v>
      </c>
      <c r="BM169" s="177" t="s">
        <v>330</v>
      </c>
    </row>
    <row r="170" spans="1:65" s="2" customFormat="1" ht="24.2" customHeight="1">
      <c r="A170" s="32"/>
      <c r="B170" s="33"/>
      <c r="C170" s="166" t="s">
        <v>327</v>
      </c>
      <c r="D170" s="166" t="s">
        <v>147</v>
      </c>
      <c r="E170" s="167" t="s">
        <v>332</v>
      </c>
      <c r="F170" s="168" t="s">
        <v>333</v>
      </c>
      <c r="G170" s="169" t="s">
        <v>183</v>
      </c>
      <c r="H170" s="170">
        <v>42</v>
      </c>
      <c r="I170" s="171"/>
      <c r="J170" s="172">
        <f t="shared" si="20"/>
        <v>0</v>
      </c>
      <c r="K170" s="168" t="s">
        <v>151</v>
      </c>
      <c r="L170" s="37"/>
      <c r="M170" s="173" t="s">
        <v>17</v>
      </c>
      <c r="N170" s="174" t="s">
        <v>41</v>
      </c>
      <c r="O170" s="62"/>
      <c r="P170" s="175">
        <f t="shared" si="21"/>
        <v>0</v>
      </c>
      <c r="Q170" s="175">
        <v>0.71136</v>
      </c>
      <c r="R170" s="175">
        <f t="shared" si="22"/>
        <v>29.877119999999998</v>
      </c>
      <c r="S170" s="175">
        <v>0</v>
      </c>
      <c r="T170" s="176">
        <f t="shared" si="23"/>
        <v>0</v>
      </c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R170" s="177" t="s">
        <v>152</v>
      </c>
      <c r="AT170" s="177" t="s">
        <v>147</v>
      </c>
      <c r="AU170" s="177" t="s">
        <v>153</v>
      </c>
      <c r="AY170" s="15" t="s">
        <v>145</v>
      </c>
      <c r="BE170" s="178">
        <f t="shared" si="24"/>
        <v>0</v>
      </c>
      <c r="BF170" s="178">
        <f t="shared" si="25"/>
        <v>0</v>
      </c>
      <c r="BG170" s="178">
        <f t="shared" si="26"/>
        <v>0</v>
      </c>
      <c r="BH170" s="178">
        <f t="shared" si="27"/>
        <v>0</v>
      </c>
      <c r="BI170" s="178">
        <f t="shared" si="28"/>
        <v>0</v>
      </c>
      <c r="BJ170" s="15" t="s">
        <v>75</v>
      </c>
      <c r="BK170" s="178">
        <f t="shared" si="29"/>
        <v>0</v>
      </c>
      <c r="BL170" s="15" t="s">
        <v>152</v>
      </c>
      <c r="BM170" s="177" t="s">
        <v>334</v>
      </c>
    </row>
    <row r="171" spans="1:65" s="2" customFormat="1" ht="24.2" customHeight="1">
      <c r="A171" s="32"/>
      <c r="B171" s="33"/>
      <c r="C171" s="166" t="s">
        <v>331</v>
      </c>
      <c r="D171" s="166" t="s">
        <v>147</v>
      </c>
      <c r="E171" s="167" t="s">
        <v>336</v>
      </c>
      <c r="F171" s="168" t="s">
        <v>337</v>
      </c>
      <c r="G171" s="169" t="s">
        <v>161</v>
      </c>
      <c r="H171" s="170">
        <v>10</v>
      </c>
      <c r="I171" s="171"/>
      <c r="J171" s="172">
        <f t="shared" si="20"/>
        <v>0</v>
      </c>
      <c r="K171" s="168" t="s">
        <v>151</v>
      </c>
      <c r="L171" s="37"/>
      <c r="M171" s="173" t="s">
        <v>17</v>
      </c>
      <c r="N171" s="174" t="s">
        <v>41</v>
      </c>
      <c r="O171" s="62"/>
      <c r="P171" s="175">
        <f t="shared" si="21"/>
        <v>0</v>
      </c>
      <c r="Q171" s="175">
        <v>0.00468</v>
      </c>
      <c r="R171" s="175">
        <f t="shared" si="22"/>
        <v>0.0468</v>
      </c>
      <c r="S171" s="175">
        <v>0</v>
      </c>
      <c r="T171" s="176">
        <f t="shared" si="23"/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77" t="s">
        <v>152</v>
      </c>
      <c r="AT171" s="177" t="s">
        <v>147</v>
      </c>
      <c r="AU171" s="177" t="s">
        <v>153</v>
      </c>
      <c r="AY171" s="15" t="s">
        <v>145</v>
      </c>
      <c r="BE171" s="178">
        <f t="shared" si="24"/>
        <v>0</v>
      </c>
      <c r="BF171" s="178">
        <f t="shared" si="25"/>
        <v>0</v>
      </c>
      <c r="BG171" s="178">
        <f t="shared" si="26"/>
        <v>0</v>
      </c>
      <c r="BH171" s="178">
        <f t="shared" si="27"/>
        <v>0</v>
      </c>
      <c r="BI171" s="178">
        <f t="shared" si="28"/>
        <v>0</v>
      </c>
      <c r="BJ171" s="15" t="s">
        <v>75</v>
      </c>
      <c r="BK171" s="178">
        <f t="shared" si="29"/>
        <v>0</v>
      </c>
      <c r="BL171" s="15" t="s">
        <v>152</v>
      </c>
      <c r="BM171" s="177" t="s">
        <v>338</v>
      </c>
    </row>
    <row r="172" spans="1:65" s="2" customFormat="1" ht="24.2" customHeight="1">
      <c r="A172" s="32"/>
      <c r="B172" s="33"/>
      <c r="C172" s="166" t="s">
        <v>2355</v>
      </c>
      <c r="D172" s="166" t="s">
        <v>147</v>
      </c>
      <c r="E172" s="167" t="s">
        <v>340</v>
      </c>
      <c r="F172" s="168" t="s">
        <v>341</v>
      </c>
      <c r="G172" s="169" t="s">
        <v>161</v>
      </c>
      <c r="H172" s="170">
        <v>71</v>
      </c>
      <c r="I172" s="171"/>
      <c r="J172" s="172">
        <f t="shared" si="20"/>
        <v>0</v>
      </c>
      <c r="K172" s="168" t="s">
        <v>151</v>
      </c>
      <c r="L172" s="37"/>
      <c r="M172" s="173" t="s">
        <v>17</v>
      </c>
      <c r="N172" s="174" t="s">
        <v>41</v>
      </c>
      <c r="O172" s="62"/>
      <c r="P172" s="175">
        <f t="shared" si="21"/>
        <v>0</v>
      </c>
      <c r="Q172" s="175">
        <v>0.00702</v>
      </c>
      <c r="R172" s="175">
        <f t="shared" si="22"/>
        <v>0.49842000000000003</v>
      </c>
      <c r="S172" s="175">
        <v>0</v>
      </c>
      <c r="T172" s="176">
        <f t="shared" si="23"/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7" t="s">
        <v>152</v>
      </c>
      <c r="AT172" s="177" t="s">
        <v>147</v>
      </c>
      <c r="AU172" s="177" t="s">
        <v>153</v>
      </c>
      <c r="AY172" s="15" t="s">
        <v>145</v>
      </c>
      <c r="BE172" s="178">
        <f t="shared" si="24"/>
        <v>0</v>
      </c>
      <c r="BF172" s="178">
        <f t="shared" si="25"/>
        <v>0</v>
      </c>
      <c r="BG172" s="178">
        <f t="shared" si="26"/>
        <v>0</v>
      </c>
      <c r="BH172" s="178">
        <f t="shared" si="27"/>
        <v>0</v>
      </c>
      <c r="BI172" s="178">
        <f t="shared" si="28"/>
        <v>0</v>
      </c>
      <c r="BJ172" s="15" t="s">
        <v>75</v>
      </c>
      <c r="BK172" s="178">
        <f t="shared" si="29"/>
        <v>0</v>
      </c>
      <c r="BL172" s="15" t="s">
        <v>152</v>
      </c>
      <c r="BM172" s="177" t="s">
        <v>342</v>
      </c>
    </row>
    <row r="173" spans="1:65" s="2" customFormat="1" ht="24.2" customHeight="1">
      <c r="A173" s="32"/>
      <c r="B173" s="33"/>
      <c r="C173" s="166" t="s">
        <v>335</v>
      </c>
      <c r="D173" s="166" t="s">
        <v>147</v>
      </c>
      <c r="E173" s="167" t="s">
        <v>344</v>
      </c>
      <c r="F173" s="168" t="s">
        <v>345</v>
      </c>
      <c r="G173" s="169" t="s">
        <v>150</v>
      </c>
      <c r="H173" s="170">
        <v>1.44</v>
      </c>
      <c r="I173" s="171"/>
      <c r="J173" s="172">
        <f t="shared" si="20"/>
        <v>0</v>
      </c>
      <c r="K173" s="168" t="s">
        <v>151</v>
      </c>
      <c r="L173" s="37"/>
      <c r="M173" s="173" t="s">
        <v>17</v>
      </c>
      <c r="N173" s="174" t="s">
        <v>41</v>
      </c>
      <c r="O173" s="62"/>
      <c r="P173" s="175">
        <f t="shared" si="21"/>
        <v>0</v>
      </c>
      <c r="Q173" s="175">
        <v>0.25365</v>
      </c>
      <c r="R173" s="175">
        <f t="shared" si="22"/>
        <v>0.36525599999999997</v>
      </c>
      <c r="S173" s="175">
        <v>0</v>
      </c>
      <c r="T173" s="176">
        <f t="shared" si="23"/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7" t="s">
        <v>152</v>
      </c>
      <c r="AT173" s="177" t="s">
        <v>147</v>
      </c>
      <c r="AU173" s="177" t="s">
        <v>153</v>
      </c>
      <c r="AY173" s="15" t="s">
        <v>145</v>
      </c>
      <c r="BE173" s="178">
        <f t="shared" si="24"/>
        <v>0</v>
      </c>
      <c r="BF173" s="178">
        <f t="shared" si="25"/>
        <v>0</v>
      </c>
      <c r="BG173" s="178">
        <f t="shared" si="26"/>
        <v>0</v>
      </c>
      <c r="BH173" s="178">
        <f t="shared" si="27"/>
        <v>0</v>
      </c>
      <c r="BI173" s="178">
        <f t="shared" si="28"/>
        <v>0</v>
      </c>
      <c r="BJ173" s="15" t="s">
        <v>75</v>
      </c>
      <c r="BK173" s="178">
        <f t="shared" si="29"/>
        <v>0</v>
      </c>
      <c r="BL173" s="15" t="s">
        <v>152</v>
      </c>
      <c r="BM173" s="177" t="s">
        <v>346</v>
      </c>
    </row>
    <row r="174" spans="1:65" s="2" customFormat="1" ht="14.45" customHeight="1">
      <c r="A174" s="32"/>
      <c r="B174" s="33"/>
      <c r="C174" s="166" t="s">
        <v>339</v>
      </c>
      <c r="D174" s="166" t="s">
        <v>147</v>
      </c>
      <c r="E174" s="167" t="s">
        <v>348</v>
      </c>
      <c r="F174" s="168" t="s">
        <v>349</v>
      </c>
      <c r="G174" s="169" t="s">
        <v>227</v>
      </c>
      <c r="H174" s="170">
        <v>0.58</v>
      </c>
      <c r="I174" s="171"/>
      <c r="J174" s="172">
        <f t="shared" si="20"/>
        <v>0</v>
      </c>
      <c r="K174" s="168" t="s">
        <v>151</v>
      </c>
      <c r="L174" s="37"/>
      <c r="M174" s="173" t="s">
        <v>17</v>
      </c>
      <c r="N174" s="174" t="s">
        <v>41</v>
      </c>
      <c r="O174" s="62"/>
      <c r="P174" s="175">
        <f t="shared" si="21"/>
        <v>0</v>
      </c>
      <c r="Q174" s="175">
        <v>1.06277</v>
      </c>
      <c r="R174" s="175">
        <f t="shared" si="22"/>
        <v>0.6164065999999999</v>
      </c>
      <c r="S174" s="175">
        <v>0</v>
      </c>
      <c r="T174" s="176">
        <f t="shared" si="23"/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77" t="s">
        <v>152</v>
      </c>
      <c r="AT174" s="177" t="s">
        <v>147</v>
      </c>
      <c r="AU174" s="177" t="s">
        <v>153</v>
      </c>
      <c r="AY174" s="15" t="s">
        <v>145</v>
      </c>
      <c r="BE174" s="178">
        <f t="shared" si="24"/>
        <v>0</v>
      </c>
      <c r="BF174" s="178">
        <f t="shared" si="25"/>
        <v>0</v>
      </c>
      <c r="BG174" s="178">
        <f t="shared" si="26"/>
        <v>0</v>
      </c>
      <c r="BH174" s="178">
        <f t="shared" si="27"/>
        <v>0</v>
      </c>
      <c r="BI174" s="178">
        <f t="shared" si="28"/>
        <v>0</v>
      </c>
      <c r="BJ174" s="15" t="s">
        <v>75</v>
      </c>
      <c r="BK174" s="178">
        <f t="shared" si="29"/>
        <v>0</v>
      </c>
      <c r="BL174" s="15" t="s">
        <v>152</v>
      </c>
      <c r="BM174" s="177" t="s">
        <v>350</v>
      </c>
    </row>
    <row r="175" spans="1:65" s="2" customFormat="1" ht="24.2" customHeight="1">
      <c r="A175" s="32"/>
      <c r="B175" s="33"/>
      <c r="C175" s="166" t="s">
        <v>343</v>
      </c>
      <c r="D175" s="166" t="s">
        <v>147</v>
      </c>
      <c r="E175" s="167" t="s">
        <v>352</v>
      </c>
      <c r="F175" s="168" t="s">
        <v>353</v>
      </c>
      <c r="G175" s="169" t="s">
        <v>150</v>
      </c>
      <c r="H175" s="170">
        <v>4.23</v>
      </c>
      <c r="I175" s="171"/>
      <c r="J175" s="172">
        <f t="shared" si="20"/>
        <v>0</v>
      </c>
      <c r="K175" s="168" t="s">
        <v>151</v>
      </c>
      <c r="L175" s="37"/>
      <c r="M175" s="173" t="s">
        <v>17</v>
      </c>
      <c r="N175" s="174" t="s">
        <v>41</v>
      </c>
      <c r="O175" s="62"/>
      <c r="P175" s="175">
        <f t="shared" si="21"/>
        <v>0</v>
      </c>
      <c r="Q175" s="175">
        <v>0.23458</v>
      </c>
      <c r="R175" s="175">
        <f t="shared" si="22"/>
        <v>0.9922734000000002</v>
      </c>
      <c r="S175" s="175">
        <v>0</v>
      </c>
      <c r="T175" s="176">
        <f t="shared" si="23"/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7" t="s">
        <v>152</v>
      </c>
      <c r="AT175" s="177" t="s">
        <v>147</v>
      </c>
      <c r="AU175" s="177" t="s">
        <v>153</v>
      </c>
      <c r="AY175" s="15" t="s">
        <v>145</v>
      </c>
      <c r="BE175" s="178">
        <f t="shared" si="24"/>
        <v>0</v>
      </c>
      <c r="BF175" s="178">
        <f t="shared" si="25"/>
        <v>0</v>
      </c>
      <c r="BG175" s="178">
        <f t="shared" si="26"/>
        <v>0</v>
      </c>
      <c r="BH175" s="178">
        <f t="shared" si="27"/>
        <v>0</v>
      </c>
      <c r="BI175" s="178">
        <f t="shared" si="28"/>
        <v>0</v>
      </c>
      <c r="BJ175" s="15" t="s">
        <v>75</v>
      </c>
      <c r="BK175" s="178">
        <f t="shared" si="29"/>
        <v>0</v>
      </c>
      <c r="BL175" s="15" t="s">
        <v>152</v>
      </c>
      <c r="BM175" s="177" t="s">
        <v>354</v>
      </c>
    </row>
    <row r="176" spans="1:65" s="2" customFormat="1" ht="24.2" customHeight="1">
      <c r="A176" s="32"/>
      <c r="B176" s="33"/>
      <c r="C176" s="166" t="s">
        <v>347</v>
      </c>
      <c r="D176" s="166" t="s">
        <v>147</v>
      </c>
      <c r="E176" s="167" t="s">
        <v>356</v>
      </c>
      <c r="F176" s="168" t="s">
        <v>357</v>
      </c>
      <c r="G176" s="169" t="s">
        <v>150</v>
      </c>
      <c r="H176" s="170">
        <v>16</v>
      </c>
      <c r="I176" s="171"/>
      <c r="J176" s="172">
        <f t="shared" si="20"/>
        <v>0</v>
      </c>
      <c r="K176" s="168" t="s">
        <v>151</v>
      </c>
      <c r="L176" s="37"/>
      <c r="M176" s="173" t="s">
        <v>17</v>
      </c>
      <c r="N176" s="174" t="s">
        <v>41</v>
      </c>
      <c r="O176" s="62"/>
      <c r="P176" s="175">
        <f t="shared" si="21"/>
        <v>0</v>
      </c>
      <c r="Q176" s="175">
        <v>0.11549</v>
      </c>
      <c r="R176" s="175">
        <f t="shared" si="22"/>
        <v>1.84784</v>
      </c>
      <c r="S176" s="175">
        <v>0</v>
      </c>
      <c r="T176" s="176">
        <f t="shared" si="23"/>
        <v>0</v>
      </c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R176" s="177" t="s">
        <v>152</v>
      </c>
      <c r="AT176" s="177" t="s">
        <v>147</v>
      </c>
      <c r="AU176" s="177" t="s">
        <v>153</v>
      </c>
      <c r="AY176" s="15" t="s">
        <v>145</v>
      </c>
      <c r="BE176" s="178">
        <f t="shared" si="24"/>
        <v>0</v>
      </c>
      <c r="BF176" s="178">
        <f t="shared" si="25"/>
        <v>0</v>
      </c>
      <c r="BG176" s="178">
        <f t="shared" si="26"/>
        <v>0</v>
      </c>
      <c r="BH176" s="178">
        <f t="shared" si="27"/>
        <v>0</v>
      </c>
      <c r="BI176" s="178">
        <f t="shared" si="28"/>
        <v>0</v>
      </c>
      <c r="BJ176" s="15" t="s">
        <v>75</v>
      </c>
      <c r="BK176" s="178">
        <f t="shared" si="29"/>
        <v>0</v>
      </c>
      <c r="BL176" s="15" t="s">
        <v>152</v>
      </c>
      <c r="BM176" s="177" t="s">
        <v>358</v>
      </c>
    </row>
    <row r="177" spans="1:65" s="2" customFormat="1" ht="24.2" customHeight="1">
      <c r="A177" s="32"/>
      <c r="B177" s="33"/>
      <c r="C177" s="166" t="s">
        <v>351</v>
      </c>
      <c r="D177" s="166" t="s">
        <v>147</v>
      </c>
      <c r="E177" s="167" t="s">
        <v>360</v>
      </c>
      <c r="F177" s="168" t="s">
        <v>361</v>
      </c>
      <c r="G177" s="169" t="s">
        <v>150</v>
      </c>
      <c r="H177" s="170">
        <v>97.08</v>
      </c>
      <c r="I177" s="171"/>
      <c r="J177" s="172">
        <f t="shared" si="20"/>
        <v>0</v>
      </c>
      <c r="K177" s="168" t="s">
        <v>151</v>
      </c>
      <c r="L177" s="37"/>
      <c r="M177" s="173" t="s">
        <v>17</v>
      </c>
      <c r="N177" s="174" t="s">
        <v>41</v>
      </c>
      <c r="O177" s="62"/>
      <c r="P177" s="175">
        <f t="shared" si="21"/>
        <v>0</v>
      </c>
      <c r="Q177" s="175">
        <v>0.05897</v>
      </c>
      <c r="R177" s="175">
        <f t="shared" si="22"/>
        <v>5.7248076</v>
      </c>
      <c r="S177" s="175">
        <v>0</v>
      </c>
      <c r="T177" s="176">
        <f t="shared" si="23"/>
        <v>0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R177" s="177" t="s">
        <v>152</v>
      </c>
      <c r="AT177" s="177" t="s">
        <v>147</v>
      </c>
      <c r="AU177" s="177" t="s">
        <v>153</v>
      </c>
      <c r="AY177" s="15" t="s">
        <v>145</v>
      </c>
      <c r="BE177" s="178">
        <f t="shared" si="24"/>
        <v>0</v>
      </c>
      <c r="BF177" s="178">
        <f t="shared" si="25"/>
        <v>0</v>
      </c>
      <c r="BG177" s="178">
        <f t="shared" si="26"/>
        <v>0</v>
      </c>
      <c r="BH177" s="178">
        <f t="shared" si="27"/>
        <v>0</v>
      </c>
      <c r="BI177" s="178">
        <f t="shared" si="28"/>
        <v>0</v>
      </c>
      <c r="BJ177" s="15" t="s">
        <v>75</v>
      </c>
      <c r="BK177" s="178">
        <f t="shared" si="29"/>
        <v>0</v>
      </c>
      <c r="BL177" s="15" t="s">
        <v>152</v>
      </c>
      <c r="BM177" s="177" t="s">
        <v>362</v>
      </c>
    </row>
    <row r="178" spans="1:65" s="2" customFormat="1" ht="24.2" customHeight="1">
      <c r="A178" s="32"/>
      <c r="B178" s="33"/>
      <c r="C178" s="166" t="s">
        <v>355</v>
      </c>
      <c r="D178" s="166" t="s">
        <v>147</v>
      </c>
      <c r="E178" s="167" t="s">
        <v>364</v>
      </c>
      <c r="F178" s="168" t="s">
        <v>365</v>
      </c>
      <c r="G178" s="169" t="s">
        <v>150</v>
      </c>
      <c r="H178" s="170">
        <v>147.5</v>
      </c>
      <c r="I178" s="171"/>
      <c r="J178" s="172">
        <f t="shared" si="20"/>
        <v>0</v>
      </c>
      <c r="K178" s="168" t="s">
        <v>151</v>
      </c>
      <c r="L178" s="37"/>
      <c r="M178" s="173" t="s">
        <v>17</v>
      </c>
      <c r="N178" s="174" t="s">
        <v>41</v>
      </c>
      <c r="O178" s="62"/>
      <c r="P178" s="175">
        <f t="shared" si="21"/>
        <v>0</v>
      </c>
      <c r="Q178" s="175">
        <v>0.06688</v>
      </c>
      <c r="R178" s="175">
        <f t="shared" si="22"/>
        <v>9.864799999999999</v>
      </c>
      <c r="S178" s="175">
        <v>0</v>
      </c>
      <c r="T178" s="176">
        <f t="shared" si="23"/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77" t="s">
        <v>152</v>
      </c>
      <c r="AT178" s="177" t="s">
        <v>147</v>
      </c>
      <c r="AU178" s="177" t="s">
        <v>153</v>
      </c>
      <c r="AY178" s="15" t="s">
        <v>145</v>
      </c>
      <c r="BE178" s="178">
        <f t="shared" si="24"/>
        <v>0</v>
      </c>
      <c r="BF178" s="178">
        <f t="shared" si="25"/>
        <v>0</v>
      </c>
      <c r="BG178" s="178">
        <f t="shared" si="26"/>
        <v>0</v>
      </c>
      <c r="BH178" s="178">
        <f t="shared" si="27"/>
        <v>0</v>
      </c>
      <c r="BI178" s="178">
        <f t="shared" si="28"/>
        <v>0</v>
      </c>
      <c r="BJ178" s="15" t="s">
        <v>75</v>
      </c>
      <c r="BK178" s="178">
        <f t="shared" si="29"/>
        <v>0</v>
      </c>
      <c r="BL178" s="15" t="s">
        <v>152</v>
      </c>
      <c r="BM178" s="177" t="s">
        <v>366</v>
      </c>
    </row>
    <row r="179" spans="1:65" s="2" customFormat="1" ht="24.2" customHeight="1">
      <c r="A179" s="32"/>
      <c r="B179" s="33"/>
      <c r="C179" s="166" t="s">
        <v>359</v>
      </c>
      <c r="D179" s="166" t="s">
        <v>147</v>
      </c>
      <c r="E179" s="167" t="s">
        <v>368</v>
      </c>
      <c r="F179" s="168" t="s">
        <v>369</v>
      </c>
      <c r="G179" s="169" t="s">
        <v>150</v>
      </c>
      <c r="H179" s="170">
        <v>134.76</v>
      </c>
      <c r="I179" s="171"/>
      <c r="J179" s="172">
        <f t="shared" si="20"/>
        <v>0</v>
      </c>
      <c r="K179" s="168" t="s">
        <v>151</v>
      </c>
      <c r="L179" s="37"/>
      <c r="M179" s="173" t="s">
        <v>17</v>
      </c>
      <c r="N179" s="174" t="s">
        <v>41</v>
      </c>
      <c r="O179" s="62"/>
      <c r="P179" s="175">
        <f t="shared" si="21"/>
        <v>0</v>
      </c>
      <c r="Q179" s="175">
        <v>0.07571</v>
      </c>
      <c r="R179" s="175">
        <f t="shared" si="22"/>
        <v>10.2026796</v>
      </c>
      <c r="S179" s="175">
        <v>0</v>
      </c>
      <c r="T179" s="176">
        <f t="shared" si="23"/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77" t="s">
        <v>152</v>
      </c>
      <c r="AT179" s="177" t="s">
        <v>147</v>
      </c>
      <c r="AU179" s="177" t="s">
        <v>153</v>
      </c>
      <c r="AY179" s="15" t="s">
        <v>145</v>
      </c>
      <c r="BE179" s="178">
        <f t="shared" si="24"/>
        <v>0</v>
      </c>
      <c r="BF179" s="178">
        <f t="shared" si="25"/>
        <v>0</v>
      </c>
      <c r="BG179" s="178">
        <f t="shared" si="26"/>
        <v>0</v>
      </c>
      <c r="BH179" s="178">
        <f t="shared" si="27"/>
        <v>0</v>
      </c>
      <c r="BI179" s="178">
        <f t="shared" si="28"/>
        <v>0</v>
      </c>
      <c r="BJ179" s="15" t="s">
        <v>75</v>
      </c>
      <c r="BK179" s="178">
        <f t="shared" si="29"/>
        <v>0</v>
      </c>
      <c r="BL179" s="15" t="s">
        <v>152</v>
      </c>
      <c r="BM179" s="177" t="s">
        <v>370</v>
      </c>
    </row>
    <row r="180" spans="1:65" s="2" customFormat="1" ht="14.45" customHeight="1">
      <c r="A180" s="32"/>
      <c r="B180" s="33"/>
      <c r="C180" s="166" t="s">
        <v>363</v>
      </c>
      <c r="D180" s="166" t="s">
        <v>147</v>
      </c>
      <c r="E180" s="167" t="s">
        <v>372</v>
      </c>
      <c r="F180" s="168" t="s">
        <v>373</v>
      </c>
      <c r="G180" s="169" t="s">
        <v>165</v>
      </c>
      <c r="H180" s="170">
        <v>127.8</v>
      </c>
      <c r="I180" s="171"/>
      <c r="J180" s="172">
        <f t="shared" si="20"/>
        <v>0</v>
      </c>
      <c r="K180" s="168" t="s">
        <v>151</v>
      </c>
      <c r="L180" s="37"/>
      <c r="M180" s="173" t="s">
        <v>17</v>
      </c>
      <c r="N180" s="174" t="s">
        <v>41</v>
      </c>
      <c r="O180" s="62"/>
      <c r="P180" s="175">
        <f t="shared" si="21"/>
        <v>0</v>
      </c>
      <c r="Q180" s="175">
        <v>0.00013</v>
      </c>
      <c r="R180" s="175">
        <f t="shared" si="22"/>
        <v>0.016613999999999997</v>
      </c>
      <c r="S180" s="175">
        <v>0</v>
      </c>
      <c r="T180" s="176">
        <f t="shared" si="23"/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77" t="s">
        <v>152</v>
      </c>
      <c r="AT180" s="177" t="s">
        <v>147</v>
      </c>
      <c r="AU180" s="177" t="s">
        <v>153</v>
      </c>
      <c r="AY180" s="15" t="s">
        <v>145</v>
      </c>
      <c r="BE180" s="178">
        <f t="shared" si="24"/>
        <v>0</v>
      </c>
      <c r="BF180" s="178">
        <f t="shared" si="25"/>
        <v>0</v>
      </c>
      <c r="BG180" s="178">
        <f t="shared" si="26"/>
        <v>0</v>
      </c>
      <c r="BH180" s="178">
        <f t="shared" si="27"/>
        <v>0</v>
      </c>
      <c r="BI180" s="178">
        <f t="shared" si="28"/>
        <v>0</v>
      </c>
      <c r="BJ180" s="15" t="s">
        <v>75</v>
      </c>
      <c r="BK180" s="178">
        <f t="shared" si="29"/>
        <v>0</v>
      </c>
      <c r="BL180" s="15" t="s">
        <v>152</v>
      </c>
      <c r="BM180" s="177" t="s">
        <v>374</v>
      </c>
    </row>
    <row r="181" spans="1:65" s="2" customFormat="1" ht="14.45" customHeight="1">
      <c r="A181" s="32"/>
      <c r="B181" s="33"/>
      <c r="C181" s="166" t="s">
        <v>367</v>
      </c>
      <c r="D181" s="166" t="s">
        <v>147</v>
      </c>
      <c r="E181" s="167" t="s">
        <v>376</v>
      </c>
      <c r="F181" s="168" t="s">
        <v>377</v>
      </c>
      <c r="G181" s="169" t="s">
        <v>161</v>
      </c>
      <c r="H181" s="170">
        <v>69</v>
      </c>
      <c r="I181" s="171"/>
      <c r="J181" s="172">
        <f t="shared" si="20"/>
        <v>0</v>
      </c>
      <c r="K181" s="168" t="s">
        <v>151</v>
      </c>
      <c r="L181" s="37"/>
      <c r="M181" s="173" t="s">
        <v>17</v>
      </c>
      <c r="N181" s="174" t="s">
        <v>41</v>
      </c>
      <c r="O181" s="62"/>
      <c r="P181" s="175">
        <f t="shared" si="21"/>
        <v>0</v>
      </c>
      <c r="Q181" s="175">
        <v>0.0004</v>
      </c>
      <c r="R181" s="175">
        <f t="shared" si="22"/>
        <v>0.027600000000000003</v>
      </c>
      <c r="S181" s="175">
        <v>0</v>
      </c>
      <c r="T181" s="176">
        <f t="shared" si="23"/>
        <v>0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7" t="s">
        <v>152</v>
      </c>
      <c r="AT181" s="177" t="s">
        <v>147</v>
      </c>
      <c r="AU181" s="177" t="s">
        <v>153</v>
      </c>
      <c r="AY181" s="15" t="s">
        <v>145</v>
      </c>
      <c r="BE181" s="178">
        <f t="shared" si="24"/>
        <v>0</v>
      </c>
      <c r="BF181" s="178">
        <f t="shared" si="25"/>
        <v>0</v>
      </c>
      <c r="BG181" s="178">
        <f t="shared" si="26"/>
        <v>0</v>
      </c>
      <c r="BH181" s="178">
        <f t="shared" si="27"/>
        <v>0</v>
      </c>
      <c r="BI181" s="178">
        <f t="shared" si="28"/>
        <v>0</v>
      </c>
      <c r="BJ181" s="15" t="s">
        <v>75</v>
      </c>
      <c r="BK181" s="178">
        <f t="shared" si="29"/>
        <v>0</v>
      </c>
      <c r="BL181" s="15" t="s">
        <v>152</v>
      </c>
      <c r="BM181" s="177" t="s">
        <v>378</v>
      </c>
    </row>
    <row r="182" spans="1:65" s="2" customFormat="1" ht="14.45" customHeight="1">
      <c r="A182" s="32"/>
      <c r="B182" s="33"/>
      <c r="C182" s="166" t="s">
        <v>371</v>
      </c>
      <c r="D182" s="166" t="s">
        <v>147</v>
      </c>
      <c r="E182" s="167" t="s">
        <v>380</v>
      </c>
      <c r="F182" s="168" t="s">
        <v>381</v>
      </c>
      <c r="G182" s="169" t="s">
        <v>165</v>
      </c>
      <c r="H182" s="170">
        <v>209</v>
      </c>
      <c r="I182" s="171"/>
      <c r="J182" s="172">
        <f t="shared" si="20"/>
        <v>0</v>
      </c>
      <c r="K182" s="168" t="s">
        <v>151</v>
      </c>
      <c r="L182" s="37"/>
      <c r="M182" s="173" t="s">
        <v>17</v>
      </c>
      <c r="N182" s="174" t="s">
        <v>41</v>
      </c>
      <c r="O182" s="62"/>
      <c r="P182" s="175">
        <f t="shared" si="21"/>
        <v>0</v>
      </c>
      <c r="Q182" s="175">
        <v>0</v>
      </c>
      <c r="R182" s="175">
        <f t="shared" si="22"/>
        <v>0</v>
      </c>
      <c r="S182" s="175">
        <v>0</v>
      </c>
      <c r="T182" s="176">
        <f t="shared" si="23"/>
        <v>0</v>
      </c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R182" s="177" t="s">
        <v>152</v>
      </c>
      <c r="AT182" s="177" t="s">
        <v>147</v>
      </c>
      <c r="AU182" s="177" t="s">
        <v>153</v>
      </c>
      <c r="AY182" s="15" t="s">
        <v>145</v>
      </c>
      <c r="BE182" s="178">
        <f t="shared" si="24"/>
        <v>0</v>
      </c>
      <c r="BF182" s="178">
        <f t="shared" si="25"/>
        <v>0</v>
      </c>
      <c r="BG182" s="178">
        <f t="shared" si="26"/>
        <v>0</v>
      </c>
      <c r="BH182" s="178">
        <f t="shared" si="27"/>
        <v>0</v>
      </c>
      <c r="BI182" s="178">
        <f t="shared" si="28"/>
        <v>0</v>
      </c>
      <c r="BJ182" s="15" t="s">
        <v>75</v>
      </c>
      <c r="BK182" s="178">
        <f t="shared" si="29"/>
        <v>0</v>
      </c>
      <c r="BL182" s="15" t="s">
        <v>152</v>
      </c>
      <c r="BM182" s="177" t="s">
        <v>382</v>
      </c>
    </row>
    <row r="183" spans="1:65" s="2" customFormat="1" ht="14.45" customHeight="1">
      <c r="A183" s="32"/>
      <c r="B183" s="33"/>
      <c r="C183" s="166" t="s">
        <v>375</v>
      </c>
      <c r="D183" s="166" t="s">
        <v>147</v>
      </c>
      <c r="E183" s="167" t="s">
        <v>384</v>
      </c>
      <c r="F183" s="168" t="s">
        <v>385</v>
      </c>
      <c r="G183" s="169" t="s">
        <v>165</v>
      </c>
      <c r="H183" s="170">
        <v>100</v>
      </c>
      <c r="I183" s="171"/>
      <c r="J183" s="172">
        <f t="shared" si="20"/>
        <v>0</v>
      </c>
      <c r="K183" s="168" t="s">
        <v>151</v>
      </c>
      <c r="L183" s="37"/>
      <c r="M183" s="173" t="s">
        <v>17</v>
      </c>
      <c r="N183" s="174" t="s">
        <v>41</v>
      </c>
      <c r="O183" s="62"/>
      <c r="P183" s="175">
        <f t="shared" si="21"/>
        <v>0</v>
      </c>
      <c r="Q183" s="175">
        <v>0</v>
      </c>
      <c r="R183" s="175">
        <f t="shared" si="22"/>
        <v>0</v>
      </c>
      <c r="S183" s="175">
        <v>0</v>
      </c>
      <c r="T183" s="176">
        <f t="shared" si="23"/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77" t="s">
        <v>152</v>
      </c>
      <c r="AT183" s="177" t="s">
        <v>147</v>
      </c>
      <c r="AU183" s="177" t="s">
        <v>153</v>
      </c>
      <c r="AY183" s="15" t="s">
        <v>145</v>
      </c>
      <c r="BE183" s="178">
        <f t="shared" si="24"/>
        <v>0</v>
      </c>
      <c r="BF183" s="178">
        <f t="shared" si="25"/>
        <v>0</v>
      </c>
      <c r="BG183" s="178">
        <f t="shared" si="26"/>
        <v>0</v>
      </c>
      <c r="BH183" s="178">
        <f t="shared" si="27"/>
        <v>0</v>
      </c>
      <c r="BI183" s="178">
        <f t="shared" si="28"/>
        <v>0</v>
      </c>
      <c r="BJ183" s="15" t="s">
        <v>75</v>
      </c>
      <c r="BK183" s="178">
        <f t="shared" si="29"/>
        <v>0</v>
      </c>
      <c r="BL183" s="15" t="s">
        <v>152</v>
      </c>
      <c r="BM183" s="177" t="s">
        <v>386</v>
      </c>
    </row>
    <row r="184" spans="1:65" s="2" customFormat="1" ht="24.2" customHeight="1">
      <c r="A184" s="32"/>
      <c r="B184" s="33"/>
      <c r="C184" s="166" t="s">
        <v>379</v>
      </c>
      <c r="D184" s="166" t="s">
        <v>147</v>
      </c>
      <c r="E184" s="167" t="s">
        <v>388</v>
      </c>
      <c r="F184" s="168" t="s">
        <v>389</v>
      </c>
      <c r="G184" s="169" t="s">
        <v>183</v>
      </c>
      <c r="H184" s="170">
        <v>27.6</v>
      </c>
      <c r="I184" s="171"/>
      <c r="J184" s="172">
        <f t="shared" si="20"/>
        <v>0</v>
      </c>
      <c r="K184" s="168" t="s">
        <v>151</v>
      </c>
      <c r="L184" s="37"/>
      <c r="M184" s="173" t="s">
        <v>17</v>
      </c>
      <c r="N184" s="174" t="s">
        <v>41</v>
      </c>
      <c r="O184" s="62"/>
      <c r="P184" s="175">
        <f t="shared" si="21"/>
        <v>0</v>
      </c>
      <c r="Q184" s="175">
        <v>0.3276</v>
      </c>
      <c r="R184" s="175">
        <f t="shared" si="22"/>
        <v>9.04176</v>
      </c>
      <c r="S184" s="175">
        <v>0</v>
      </c>
      <c r="T184" s="176">
        <f t="shared" si="23"/>
        <v>0</v>
      </c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R184" s="177" t="s">
        <v>152</v>
      </c>
      <c r="AT184" s="177" t="s">
        <v>147</v>
      </c>
      <c r="AU184" s="177" t="s">
        <v>153</v>
      </c>
      <c r="AY184" s="15" t="s">
        <v>145</v>
      </c>
      <c r="BE184" s="178">
        <f t="shared" si="24"/>
        <v>0</v>
      </c>
      <c r="BF184" s="178">
        <f t="shared" si="25"/>
        <v>0</v>
      </c>
      <c r="BG184" s="178">
        <f t="shared" si="26"/>
        <v>0</v>
      </c>
      <c r="BH184" s="178">
        <f t="shared" si="27"/>
        <v>0</v>
      </c>
      <c r="BI184" s="178">
        <f t="shared" si="28"/>
        <v>0</v>
      </c>
      <c r="BJ184" s="15" t="s">
        <v>75</v>
      </c>
      <c r="BK184" s="178">
        <f t="shared" si="29"/>
        <v>0</v>
      </c>
      <c r="BL184" s="15" t="s">
        <v>152</v>
      </c>
      <c r="BM184" s="177" t="s">
        <v>390</v>
      </c>
    </row>
    <row r="185" spans="1:65" s="2" customFormat="1" ht="14.45" customHeight="1">
      <c r="A185" s="32"/>
      <c r="B185" s="33"/>
      <c r="C185" s="166" t="s">
        <v>383</v>
      </c>
      <c r="D185" s="166" t="s">
        <v>147</v>
      </c>
      <c r="E185" s="167" t="s">
        <v>392</v>
      </c>
      <c r="F185" s="168" t="s">
        <v>393</v>
      </c>
      <c r="G185" s="169" t="s">
        <v>165</v>
      </c>
      <c r="H185" s="170">
        <v>155</v>
      </c>
      <c r="I185" s="171"/>
      <c r="J185" s="172">
        <f t="shared" si="20"/>
        <v>0</v>
      </c>
      <c r="K185" s="168" t="s">
        <v>151</v>
      </c>
      <c r="L185" s="37"/>
      <c r="M185" s="173" t="s">
        <v>17</v>
      </c>
      <c r="N185" s="174" t="s">
        <v>41</v>
      </c>
      <c r="O185" s="62"/>
      <c r="P185" s="175">
        <f t="shared" si="21"/>
        <v>0</v>
      </c>
      <c r="Q185" s="175">
        <v>0</v>
      </c>
      <c r="R185" s="175">
        <f t="shared" si="22"/>
        <v>0</v>
      </c>
      <c r="S185" s="175">
        <v>0</v>
      </c>
      <c r="T185" s="176">
        <f t="shared" si="23"/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7" t="s">
        <v>152</v>
      </c>
      <c r="AT185" s="177" t="s">
        <v>147</v>
      </c>
      <c r="AU185" s="177" t="s">
        <v>153</v>
      </c>
      <c r="AY185" s="15" t="s">
        <v>145</v>
      </c>
      <c r="BE185" s="178">
        <f t="shared" si="24"/>
        <v>0</v>
      </c>
      <c r="BF185" s="178">
        <f t="shared" si="25"/>
        <v>0</v>
      </c>
      <c r="BG185" s="178">
        <f t="shared" si="26"/>
        <v>0</v>
      </c>
      <c r="BH185" s="178">
        <f t="shared" si="27"/>
        <v>0</v>
      </c>
      <c r="BI185" s="178">
        <f t="shared" si="28"/>
        <v>0</v>
      </c>
      <c r="BJ185" s="15" t="s">
        <v>75</v>
      </c>
      <c r="BK185" s="178">
        <f t="shared" si="29"/>
        <v>0</v>
      </c>
      <c r="BL185" s="15" t="s">
        <v>152</v>
      </c>
      <c r="BM185" s="177" t="s">
        <v>394</v>
      </c>
    </row>
    <row r="186" spans="1:65" s="2" customFormat="1" ht="14.45" customHeight="1">
      <c r="A186" s="32"/>
      <c r="B186" s="33"/>
      <c r="C186" s="166" t="s">
        <v>387</v>
      </c>
      <c r="D186" s="166" t="s">
        <v>147</v>
      </c>
      <c r="E186" s="167" t="s">
        <v>396</v>
      </c>
      <c r="F186" s="168" t="s">
        <v>397</v>
      </c>
      <c r="G186" s="169" t="s">
        <v>165</v>
      </c>
      <c r="H186" s="170">
        <v>307</v>
      </c>
      <c r="I186" s="171"/>
      <c r="J186" s="172">
        <f t="shared" si="20"/>
        <v>0</v>
      </c>
      <c r="K186" s="168" t="s">
        <v>151</v>
      </c>
      <c r="L186" s="37"/>
      <c r="M186" s="173" t="s">
        <v>17</v>
      </c>
      <c r="N186" s="174" t="s">
        <v>41</v>
      </c>
      <c r="O186" s="62"/>
      <c r="P186" s="175">
        <f t="shared" si="21"/>
        <v>0</v>
      </c>
      <c r="Q186" s="175">
        <v>0</v>
      </c>
      <c r="R186" s="175">
        <f t="shared" si="22"/>
        <v>0</v>
      </c>
      <c r="S186" s="175">
        <v>0</v>
      </c>
      <c r="T186" s="176">
        <f t="shared" si="23"/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77" t="s">
        <v>152</v>
      </c>
      <c r="AT186" s="177" t="s">
        <v>147</v>
      </c>
      <c r="AU186" s="177" t="s">
        <v>153</v>
      </c>
      <c r="AY186" s="15" t="s">
        <v>145</v>
      </c>
      <c r="BE186" s="178">
        <f t="shared" si="24"/>
        <v>0</v>
      </c>
      <c r="BF186" s="178">
        <f t="shared" si="25"/>
        <v>0</v>
      </c>
      <c r="BG186" s="178">
        <f t="shared" si="26"/>
        <v>0</v>
      </c>
      <c r="BH186" s="178">
        <f t="shared" si="27"/>
        <v>0</v>
      </c>
      <c r="BI186" s="178">
        <f t="shared" si="28"/>
        <v>0</v>
      </c>
      <c r="BJ186" s="15" t="s">
        <v>75</v>
      </c>
      <c r="BK186" s="178">
        <f t="shared" si="29"/>
        <v>0</v>
      </c>
      <c r="BL186" s="15" t="s">
        <v>152</v>
      </c>
      <c r="BM186" s="177" t="s">
        <v>398</v>
      </c>
    </row>
    <row r="187" spans="1:65" s="2" customFormat="1" ht="14.45" customHeight="1">
      <c r="A187" s="32"/>
      <c r="B187" s="33"/>
      <c r="C187" s="166" t="s">
        <v>391</v>
      </c>
      <c r="D187" s="166" t="s">
        <v>147</v>
      </c>
      <c r="E187" s="167" t="s">
        <v>400</v>
      </c>
      <c r="F187" s="168" t="s">
        <v>401</v>
      </c>
      <c r="G187" s="169" t="s">
        <v>161</v>
      </c>
      <c r="H187" s="170">
        <v>1</v>
      </c>
      <c r="I187" s="171"/>
      <c r="J187" s="172">
        <f t="shared" si="20"/>
        <v>0</v>
      </c>
      <c r="K187" s="168" t="s">
        <v>402</v>
      </c>
      <c r="L187" s="37"/>
      <c r="M187" s="173" t="s">
        <v>17</v>
      </c>
      <c r="N187" s="174" t="s">
        <v>41</v>
      </c>
      <c r="O187" s="62"/>
      <c r="P187" s="175">
        <f t="shared" si="21"/>
        <v>0</v>
      </c>
      <c r="Q187" s="175">
        <v>0</v>
      </c>
      <c r="R187" s="175">
        <f t="shared" si="22"/>
        <v>0</v>
      </c>
      <c r="S187" s="175">
        <v>0</v>
      </c>
      <c r="T187" s="176">
        <f t="shared" si="23"/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77" t="s">
        <v>152</v>
      </c>
      <c r="AT187" s="177" t="s">
        <v>147</v>
      </c>
      <c r="AU187" s="177" t="s">
        <v>153</v>
      </c>
      <c r="AY187" s="15" t="s">
        <v>145</v>
      </c>
      <c r="BE187" s="178">
        <f t="shared" si="24"/>
        <v>0</v>
      </c>
      <c r="BF187" s="178">
        <f t="shared" si="25"/>
        <v>0</v>
      </c>
      <c r="BG187" s="178">
        <f t="shared" si="26"/>
        <v>0</v>
      </c>
      <c r="BH187" s="178">
        <f t="shared" si="27"/>
        <v>0</v>
      </c>
      <c r="BI187" s="178">
        <f t="shared" si="28"/>
        <v>0</v>
      </c>
      <c r="BJ187" s="15" t="s">
        <v>75</v>
      </c>
      <c r="BK187" s="178">
        <f t="shared" si="29"/>
        <v>0</v>
      </c>
      <c r="BL187" s="15" t="s">
        <v>152</v>
      </c>
      <c r="BM187" s="177" t="s">
        <v>403</v>
      </c>
    </row>
    <row r="188" spans="1:65" s="2" customFormat="1" ht="14.45" customHeight="1">
      <c r="A188" s="32"/>
      <c r="B188" s="33"/>
      <c r="C188" s="166" t="s">
        <v>395</v>
      </c>
      <c r="D188" s="166" t="s">
        <v>147</v>
      </c>
      <c r="E188" s="167" t="s">
        <v>404</v>
      </c>
      <c r="F188" s="168" t="s">
        <v>405</v>
      </c>
      <c r="G188" s="169" t="s">
        <v>161</v>
      </c>
      <c r="H188" s="170">
        <v>1</v>
      </c>
      <c r="I188" s="171"/>
      <c r="J188" s="172">
        <f t="shared" si="20"/>
        <v>0</v>
      </c>
      <c r="K188" s="168" t="s">
        <v>17</v>
      </c>
      <c r="L188" s="37"/>
      <c r="M188" s="173" t="s">
        <v>17</v>
      </c>
      <c r="N188" s="174" t="s">
        <v>41</v>
      </c>
      <c r="O188" s="62"/>
      <c r="P188" s="175">
        <f t="shared" si="21"/>
        <v>0</v>
      </c>
      <c r="Q188" s="175">
        <v>0</v>
      </c>
      <c r="R188" s="175">
        <f t="shared" si="22"/>
        <v>0</v>
      </c>
      <c r="S188" s="175">
        <v>0</v>
      </c>
      <c r="T188" s="176">
        <f t="shared" si="23"/>
        <v>0</v>
      </c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R188" s="177" t="s">
        <v>152</v>
      </c>
      <c r="AT188" s="177" t="s">
        <v>147</v>
      </c>
      <c r="AU188" s="177" t="s">
        <v>153</v>
      </c>
      <c r="AY188" s="15" t="s">
        <v>145</v>
      </c>
      <c r="BE188" s="178">
        <f t="shared" si="24"/>
        <v>0</v>
      </c>
      <c r="BF188" s="178">
        <f t="shared" si="25"/>
        <v>0</v>
      </c>
      <c r="BG188" s="178">
        <f t="shared" si="26"/>
        <v>0</v>
      </c>
      <c r="BH188" s="178">
        <f t="shared" si="27"/>
        <v>0</v>
      </c>
      <c r="BI188" s="178">
        <f t="shared" si="28"/>
        <v>0</v>
      </c>
      <c r="BJ188" s="15" t="s">
        <v>75</v>
      </c>
      <c r="BK188" s="178">
        <f t="shared" si="29"/>
        <v>0</v>
      </c>
      <c r="BL188" s="15" t="s">
        <v>152</v>
      </c>
      <c r="BM188" s="177" t="s">
        <v>406</v>
      </c>
    </row>
    <row r="189" spans="1:65" s="2" customFormat="1" ht="14.45" customHeight="1">
      <c r="A189" s="32"/>
      <c r="B189" s="33"/>
      <c r="C189" s="166" t="s">
        <v>399</v>
      </c>
      <c r="D189" s="166" t="s">
        <v>147</v>
      </c>
      <c r="E189" s="167" t="s">
        <v>407</v>
      </c>
      <c r="F189" s="168" t="s">
        <v>408</v>
      </c>
      <c r="G189" s="169" t="s">
        <v>165</v>
      </c>
      <c r="H189" s="170">
        <v>170</v>
      </c>
      <c r="I189" s="171"/>
      <c r="J189" s="172">
        <f t="shared" si="20"/>
        <v>0</v>
      </c>
      <c r="K189" s="168" t="s">
        <v>17</v>
      </c>
      <c r="L189" s="37"/>
      <c r="M189" s="173" t="s">
        <v>17</v>
      </c>
      <c r="N189" s="174" t="s">
        <v>41</v>
      </c>
      <c r="O189" s="62"/>
      <c r="P189" s="175">
        <f t="shared" si="21"/>
        <v>0</v>
      </c>
      <c r="Q189" s="175">
        <v>0</v>
      </c>
      <c r="R189" s="175">
        <f t="shared" si="22"/>
        <v>0</v>
      </c>
      <c r="S189" s="175">
        <v>0</v>
      </c>
      <c r="T189" s="176">
        <f t="shared" si="23"/>
        <v>0</v>
      </c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R189" s="177" t="s">
        <v>152</v>
      </c>
      <c r="AT189" s="177" t="s">
        <v>147</v>
      </c>
      <c r="AU189" s="177" t="s">
        <v>153</v>
      </c>
      <c r="AY189" s="15" t="s">
        <v>145</v>
      </c>
      <c r="BE189" s="178">
        <f t="shared" si="24"/>
        <v>0</v>
      </c>
      <c r="BF189" s="178">
        <f t="shared" si="25"/>
        <v>0</v>
      </c>
      <c r="BG189" s="178">
        <f t="shared" si="26"/>
        <v>0</v>
      </c>
      <c r="BH189" s="178">
        <f t="shared" si="27"/>
        <v>0</v>
      </c>
      <c r="BI189" s="178">
        <f t="shared" si="28"/>
        <v>0</v>
      </c>
      <c r="BJ189" s="15" t="s">
        <v>75</v>
      </c>
      <c r="BK189" s="178">
        <f t="shared" si="29"/>
        <v>0</v>
      </c>
      <c r="BL189" s="15" t="s">
        <v>152</v>
      </c>
      <c r="BM189" s="177" t="s">
        <v>409</v>
      </c>
    </row>
    <row r="190" spans="2:63" s="12" customFormat="1" ht="22.9" customHeight="1">
      <c r="B190" s="150"/>
      <c r="C190" s="151"/>
      <c r="D190" s="152" t="s">
        <v>69</v>
      </c>
      <c r="E190" s="164" t="s">
        <v>152</v>
      </c>
      <c r="F190" s="164" t="s">
        <v>410</v>
      </c>
      <c r="G190" s="151"/>
      <c r="H190" s="151"/>
      <c r="I190" s="154"/>
      <c r="J190" s="165">
        <f>BK190</f>
        <v>0</v>
      </c>
      <c r="K190" s="151"/>
      <c r="L190" s="156"/>
      <c r="M190" s="157"/>
      <c r="N190" s="158"/>
      <c r="O190" s="158"/>
      <c r="P190" s="159">
        <f>SUM(P191:P194)</f>
        <v>0</v>
      </c>
      <c r="Q190" s="158"/>
      <c r="R190" s="159">
        <f>SUM(R191:R194)</f>
        <v>76.512772</v>
      </c>
      <c r="S190" s="158"/>
      <c r="T190" s="160">
        <f>SUM(T191:T194)</f>
        <v>0</v>
      </c>
      <c r="AR190" s="161" t="s">
        <v>75</v>
      </c>
      <c r="AT190" s="162" t="s">
        <v>69</v>
      </c>
      <c r="AU190" s="162" t="s">
        <v>75</v>
      </c>
      <c r="AY190" s="161" t="s">
        <v>145</v>
      </c>
      <c r="BK190" s="163">
        <f>SUM(BK191:BK194)</f>
        <v>0</v>
      </c>
    </row>
    <row r="191" spans="1:65" s="2" customFormat="1" ht="24.2" customHeight="1">
      <c r="A191" s="32"/>
      <c r="B191" s="33"/>
      <c r="C191" s="166">
        <v>65</v>
      </c>
      <c r="D191" s="166" t="s">
        <v>147</v>
      </c>
      <c r="E191" s="167" t="s">
        <v>411</v>
      </c>
      <c r="F191" s="168" t="s">
        <v>412</v>
      </c>
      <c r="G191" s="169" t="s">
        <v>183</v>
      </c>
      <c r="H191" s="170">
        <v>28.9</v>
      </c>
      <c r="I191" s="171"/>
      <c r="J191" s="172">
        <f>ROUND(I191*H191,2)</f>
        <v>0</v>
      </c>
      <c r="K191" s="168" t="s">
        <v>151</v>
      </c>
      <c r="L191" s="37"/>
      <c r="M191" s="173" t="s">
        <v>17</v>
      </c>
      <c r="N191" s="174" t="s">
        <v>41</v>
      </c>
      <c r="O191" s="62"/>
      <c r="P191" s="175">
        <f>O191*H191</f>
        <v>0</v>
      </c>
      <c r="Q191" s="175">
        <v>2.45337</v>
      </c>
      <c r="R191" s="175">
        <f>Q191*H191</f>
        <v>70.902393</v>
      </c>
      <c r="S191" s="175">
        <v>0</v>
      </c>
      <c r="T191" s="17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77" t="s">
        <v>152</v>
      </c>
      <c r="AT191" s="177" t="s">
        <v>147</v>
      </c>
      <c r="AU191" s="177" t="s">
        <v>153</v>
      </c>
      <c r="AY191" s="15" t="s">
        <v>145</v>
      </c>
      <c r="BE191" s="178">
        <f>IF(N191="základní",J191,0)</f>
        <v>0</v>
      </c>
      <c r="BF191" s="178">
        <f>IF(N191="snížená",J191,0)</f>
        <v>0</v>
      </c>
      <c r="BG191" s="178">
        <f>IF(N191="zákl. přenesená",J191,0)</f>
        <v>0</v>
      </c>
      <c r="BH191" s="178">
        <f>IF(N191="sníž. přenesená",J191,0)</f>
        <v>0</v>
      </c>
      <c r="BI191" s="178">
        <f>IF(N191="nulová",J191,0)</f>
        <v>0</v>
      </c>
      <c r="BJ191" s="15" t="s">
        <v>75</v>
      </c>
      <c r="BK191" s="178">
        <f>ROUND(I191*H191,2)</f>
        <v>0</v>
      </c>
      <c r="BL191" s="15" t="s">
        <v>152</v>
      </c>
      <c r="BM191" s="177" t="s">
        <v>413</v>
      </c>
    </row>
    <row r="192" spans="1:65" s="2" customFormat="1" ht="24.2" customHeight="1">
      <c r="A192" s="32"/>
      <c r="B192" s="33"/>
      <c r="C192" s="166">
        <v>66</v>
      </c>
      <c r="D192" s="166" t="s">
        <v>147</v>
      </c>
      <c r="E192" s="167" t="s">
        <v>414</v>
      </c>
      <c r="F192" s="168" t="s">
        <v>415</v>
      </c>
      <c r="G192" s="169" t="s">
        <v>227</v>
      </c>
      <c r="H192" s="170">
        <v>4.7</v>
      </c>
      <c r="I192" s="171"/>
      <c r="J192" s="172">
        <f>ROUND(I192*H192,2)</f>
        <v>0</v>
      </c>
      <c r="K192" s="168" t="s">
        <v>151</v>
      </c>
      <c r="L192" s="37"/>
      <c r="M192" s="173" t="s">
        <v>17</v>
      </c>
      <c r="N192" s="174" t="s">
        <v>41</v>
      </c>
      <c r="O192" s="62"/>
      <c r="P192" s="175">
        <f>O192*H192</f>
        <v>0</v>
      </c>
      <c r="Q192" s="175">
        <v>1.06277</v>
      </c>
      <c r="R192" s="175">
        <f>Q192*H192</f>
        <v>4.995019</v>
      </c>
      <c r="S192" s="175">
        <v>0</v>
      </c>
      <c r="T192" s="17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7" t="s">
        <v>152</v>
      </c>
      <c r="AT192" s="177" t="s">
        <v>147</v>
      </c>
      <c r="AU192" s="177" t="s">
        <v>153</v>
      </c>
      <c r="AY192" s="15" t="s">
        <v>145</v>
      </c>
      <c r="BE192" s="178">
        <f>IF(N192="základní",J192,0)</f>
        <v>0</v>
      </c>
      <c r="BF192" s="178">
        <f>IF(N192="snížená",J192,0)</f>
        <v>0</v>
      </c>
      <c r="BG192" s="178">
        <f>IF(N192="zákl. přenesená",J192,0)</f>
        <v>0</v>
      </c>
      <c r="BH192" s="178">
        <f>IF(N192="sníž. přenesená",J192,0)</f>
        <v>0</v>
      </c>
      <c r="BI192" s="178">
        <f>IF(N192="nulová",J192,0)</f>
        <v>0</v>
      </c>
      <c r="BJ192" s="15" t="s">
        <v>75</v>
      </c>
      <c r="BK192" s="178">
        <f>ROUND(I192*H192,2)</f>
        <v>0</v>
      </c>
      <c r="BL192" s="15" t="s">
        <v>152</v>
      </c>
      <c r="BM192" s="177" t="s">
        <v>416</v>
      </c>
    </row>
    <row r="193" spans="1:65" s="2" customFormat="1" ht="24.2" customHeight="1">
      <c r="A193" s="32"/>
      <c r="B193" s="33"/>
      <c r="C193" s="166">
        <v>67</v>
      </c>
      <c r="D193" s="166" t="s">
        <v>147</v>
      </c>
      <c r="E193" s="167" t="s">
        <v>417</v>
      </c>
      <c r="F193" s="168" t="s">
        <v>418</v>
      </c>
      <c r="G193" s="169" t="s">
        <v>150</v>
      </c>
      <c r="H193" s="170">
        <v>48</v>
      </c>
      <c r="I193" s="171"/>
      <c r="J193" s="172">
        <f>ROUND(I193*H193,2)</f>
        <v>0</v>
      </c>
      <c r="K193" s="168" t="s">
        <v>151</v>
      </c>
      <c r="L193" s="37"/>
      <c r="M193" s="173" t="s">
        <v>17</v>
      </c>
      <c r="N193" s="174" t="s">
        <v>41</v>
      </c>
      <c r="O193" s="62"/>
      <c r="P193" s="175">
        <f>O193*H193</f>
        <v>0</v>
      </c>
      <c r="Q193" s="175">
        <v>0.01282</v>
      </c>
      <c r="R193" s="175">
        <f>Q193*H193</f>
        <v>0.61536</v>
      </c>
      <c r="S193" s="175">
        <v>0</v>
      </c>
      <c r="T193" s="176">
        <f>S193*H193</f>
        <v>0</v>
      </c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R193" s="177" t="s">
        <v>152</v>
      </c>
      <c r="AT193" s="177" t="s">
        <v>147</v>
      </c>
      <c r="AU193" s="177" t="s">
        <v>153</v>
      </c>
      <c r="AY193" s="15" t="s">
        <v>145</v>
      </c>
      <c r="BE193" s="178">
        <f>IF(N193="základní",J193,0)</f>
        <v>0</v>
      </c>
      <c r="BF193" s="178">
        <f>IF(N193="snížená",J193,0)</f>
        <v>0</v>
      </c>
      <c r="BG193" s="178">
        <f>IF(N193="zákl. přenesená",J193,0)</f>
        <v>0</v>
      </c>
      <c r="BH193" s="178">
        <f>IF(N193="sníž. přenesená",J193,0)</f>
        <v>0</v>
      </c>
      <c r="BI193" s="178">
        <f>IF(N193="nulová",J193,0)</f>
        <v>0</v>
      </c>
      <c r="BJ193" s="15" t="s">
        <v>75</v>
      </c>
      <c r="BK193" s="178">
        <f>ROUND(I193*H193,2)</f>
        <v>0</v>
      </c>
      <c r="BL193" s="15" t="s">
        <v>152</v>
      </c>
      <c r="BM193" s="177" t="s">
        <v>419</v>
      </c>
    </row>
    <row r="194" spans="1:65" s="2" customFormat="1" ht="24.2" customHeight="1">
      <c r="A194" s="32"/>
      <c r="B194" s="33"/>
      <c r="C194" s="166">
        <v>68</v>
      </c>
      <c r="D194" s="166" t="s">
        <v>147</v>
      </c>
      <c r="E194" s="167" t="s">
        <v>420</v>
      </c>
      <c r="F194" s="168" t="s">
        <v>421</v>
      </c>
      <c r="G194" s="169" t="s">
        <v>150</v>
      </c>
      <c r="H194" s="170">
        <v>48</v>
      </c>
      <c r="I194" s="171"/>
      <c r="J194" s="172">
        <f>ROUND(I194*H194,2)</f>
        <v>0</v>
      </c>
      <c r="K194" s="168" t="s">
        <v>151</v>
      </c>
      <c r="L194" s="37"/>
      <c r="M194" s="173" t="s">
        <v>17</v>
      </c>
      <c r="N194" s="174" t="s">
        <v>41</v>
      </c>
      <c r="O194" s="62"/>
      <c r="P194" s="175">
        <f>O194*H194</f>
        <v>0</v>
      </c>
      <c r="Q194" s="175">
        <v>0</v>
      </c>
      <c r="R194" s="175">
        <f>Q194*H194</f>
        <v>0</v>
      </c>
      <c r="S194" s="175">
        <v>0</v>
      </c>
      <c r="T194" s="176">
        <f>S194*H194</f>
        <v>0</v>
      </c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R194" s="177" t="s">
        <v>152</v>
      </c>
      <c r="AT194" s="177" t="s">
        <v>147</v>
      </c>
      <c r="AU194" s="177" t="s">
        <v>153</v>
      </c>
      <c r="AY194" s="15" t="s">
        <v>145</v>
      </c>
      <c r="BE194" s="178">
        <f>IF(N194="základní",J194,0)</f>
        <v>0</v>
      </c>
      <c r="BF194" s="178">
        <f>IF(N194="snížená",J194,0)</f>
        <v>0</v>
      </c>
      <c r="BG194" s="178">
        <f>IF(N194="zákl. přenesená",J194,0)</f>
        <v>0</v>
      </c>
      <c r="BH194" s="178">
        <f>IF(N194="sníž. přenesená",J194,0)</f>
        <v>0</v>
      </c>
      <c r="BI194" s="178">
        <f>IF(N194="nulová",J194,0)</f>
        <v>0</v>
      </c>
      <c r="BJ194" s="15" t="s">
        <v>75</v>
      </c>
      <c r="BK194" s="178">
        <f>ROUND(I194*H194,2)</f>
        <v>0</v>
      </c>
      <c r="BL194" s="15" t="s">
        <v>152</v>
      </c>
      <c r="BM194" s="177" t="s">
        <v>422</v>
      </c>
    </row>
    <row r="195" spans="2:63" s="12" customFormat="1" ht="22.9" customHeight="1">
      <c r="B195" s="150"/>
      <c r="C195" s="151"/>
      <c r="D195" s="152" t="s">
        <v>69</v>
      </c>
      <c r="E195" s="164" t="s">
        <v>167</v>
      </c>
      <c r="F195" s="164" t="s">
        <v>423</v>
      </c>
      <c r="G195" s="151"/>
      <c r="H195" s="151"/>
      <c r="I195" s="154"/>
      <c r="J195" s="165">
        <f>BK195</f>
        <v>0</v>
      </c>
      <c r="K195" s="151"/>
      <c r="L195" s="156"/>
      <c r="M195" s="157"/>
      <c r="N195" s="158"/>
      <c r="O195" s="158"/>
      <c r="P195" s="159">
        <f>SUM(P196:P199)</f>
        <v>0</v>
      </c>
      <c r="Q195" s="158"/>
      <c r="R195" s="159">
        <f>SUM(R196:R199)</f>
        <v>22.11731</v>
      </c>
      <c r="S195" s="158"/>
      <c r="T195" s="160">
        <f>SUM(T196:T199)</f>
        <v>0</v>
      </c>
      <c r="AR195" s="161" t="s">
        <v>75</v>
      </c>
      <c r="AT195" s="162" t="s">
        <v>69</v>
      </c>
      <c r="AU195" s="162" t="s">
        <v>75</v>
      </c>
      <c r="AY195" s="161" t="s">
        <v>145</v>
      </c>
      <c r="BK195" s="163">
        <f>SUM(BK196:BK199)</f>
        <v>0</v>
      </c>
    </row>
    <row r="196" spans="1:65" s="2" customFormat="1" ht="14.45" customHeight="1">
      <c r="A196" s="32"/>
      <c r="B196" s="33"/>
      <c r="C196" s="166">
        <v>69</v>
      </c>
      <c r="D196" s="166" t="s">
        <v>147</v>
      </c>
      <c r="E196" s="167" t="s">
        <v>424</v>
      </c>
      <c r="F196" s="168" t="s">
        <v>425</v>
      </c>
      <c r="G196" s="169" t="s">
        <v>150</v>
      </c>
      <c r="H196" s="170">
        <v>236.18</v>
      </c>
      <c r="I196" s="171"/>
      <c r="J196" s="172">
        <f>ROUND(I196*H196,2)</f>
        <v>0</v>
      </c>
      <c r="K196" s="168" t="s">
        <v>151</v>
      </c>
      <c r="L196" s="37"/>
      <c r="M196" s="173" t="s">
        <v>17</v>
      </c>
      <c r="N196" s="174" t="s">
        <v>41</v>
      </c>
      <c r="O196" s="62"/>
      <c r="P196" s="175">
        <f>O196*H196</f>
        <v>0</v>
      </c>
      <c r="Q196" s="175">
        <v>0</v>
      </c>
      <c r="R196" s="175">
        <f>Q196*H196</f>
        <v>0</v>
      </c>
      <c r="S196" s="175">
        <v>0</v>
      </c>
      <c r="T196" s="17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7" t="s">
        <v>152</v>
      </c>
      <c r="AT196" s="177" t="s">
        <v>147</v>
      </c>
      <c r="AU196" s="177" t="s">
        <v>153</v>
      </c>
      <c r="AY196" s="15" t="s">
        <v>145</v>
      </c>
      <c r="BE196" s="178">
        <f>IF(N196="základní",J196,0)</f>
        <v>0</v>
      </c>
      <c r="BF196" s="178">
        <f>IF(N196="snížená",J196,0)</f>
        <v>0</v>
      </c>
      <c r="BG196" s="178">
        <f>IF(N196="zákl. přenesená",J196,0)</f>
        <v>0</v>
      </c>
      <c r="BH196" s="178">
        <f>IF(N196="sníž. přenesená",J196,0)</f>
        <v>0</v>
      </c>
      <c r="BI196" s="178">
        <f>IF(N196="nulová",J196,0)</f>
        <v>0</v>
      </c>
      <c r="BJ196" s="15" t="s">
        <v>75</v>
      </c>
      <c r="BK196" s="178">
        <f>ROUND(I196*H196,2)</f>
        <v>0</v>
      </c>
      <c r="BL196" s="15" t="s">
        <v>152</v>
      </c>
      <c r="BM196" s="177" t="s">
        <v>426</v>
      </c>
    </row>
    <row r="197" spans="1:65" s="2" customFormat="1" ht="14.45" customHeight="1">
      <c r="A197" s="32"/>
      <c r="B197" s="33"/>
      <c r="C197" s="166">
        <v>70</v>
      </c>
      <c r="D197" s="166" t="s">
        <v>147</v>
      </c>
      <c r="E197" s="167" t="s">
        <v>427</v>
      </c>
      <c r="F197" s="168" t="s">
        <v>428</v>
      </c>
      <c r="G197" s="169" t="s">
        <v>150</v>
      </c>
      <c r="H197" s="170">
        <v>5.6</v>
      </c>
      <c r="I197" s="171"/>
      <c r="J197" s="172">
        <f>ROUND(I197*H197,2)</f>
        <v>0</v>
      </c>
      <c r="K197" s="168" t="s">
        <v>151</v>
      </c>
      <c r="L197" s="37"/>
      <c r="M197" s="173" t="s">
        <v>17</v>
      </c>
      <c r="N197" s="174" t="s">
        <v>41</v>
      </c>
      <c r="O197" s="62"/>
      <c r="P197" s="175">
        <f>O197*H197</f>
        <v>0</v>
      </c>
      <c r="Q197" s="175">
        <v>0</v>
      </c>
      <c r="R197" s="175">
        <f>Q197*H197</f>
        <v>0</v>
      </c>
      <c r="S197" s="175">
        <v>0</v>
      </c>
      <c r="T197" s="17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7" t="s">
        <v>152</v>
      </c>
      <c r="AT197" s="177" t="s">
        <v>147</v>
      </c>
      <c r="AU197" s="177" t="s">
        <v>153</v>
      </c>
      <c r="AY197" s="15" t="s">
        <v>145</v>
      </c>
      <c r="BE197" s="178">
        <f>IF(N197="základní",J197,0)</f>
        <v>0</v>
      </c>
      <c r="BF197" s="178">
        <f>IF(N197="snížená",J197,0)</f>
        <v>0</v>
      </c>
      <c r="BG197" s="178">
        <f>IF(N197="zákl. přenesená",J197,0)</f>
        <v>0</v>
      </c>
      <c r="BH197" s="178">
        <f>IF(N197="sníž. přenesená",J197,0)</f>
        <v>0</v>
      </c>
      <c r="BI197" s="178">
        <f>IF(N197="nulová",J197,0)</f>
        <v>0</v>
      </c>
      <c r="BJ197" s="15" t="s">
        <v>75</v>
      </c>
      <c r="BK197" s="178">
        <f>ROUND(I197*H197,2)</f>
        <v>0</v>
      </c>
      <c r="BL197" s="15" t="s">
        <v>152</v>
      </c>
      <c r="BM197" s="177" t="s">
        <v>429</v>
      </c>
    </row>
    <row r="198" spans="1:65" s="2" customFormat="1" ht="14.45" customHeight="1">
      <c r="A198" s="32"/>
      <c r="B198" s="33"/>
      <c r="C198" s="166">
        <v>71</v>
      </c>
      <c r="D198" s="166" t="s">
        <v>147</v>
      </c>
      <c r="E198" s="167" t="s">
        <v>430</v>
      </c>
      <c r="F198" s="168" t="s">
        <v>431</v>
      </c>
      <c r="G198" s="169" t="s">
        <v>150</v>
      </c>
      <c r="H198" s="170">
        <v>25.1</v>
      </c>
      <c r="I198" s="171"/>
      <c r="J198" s="172">
        <f>ROUND(I198*H198,2)</f>
        <v>0</v>
      </c>
      <c r="K198" s="168" t="s">
        <v>151</v>
      </c>
      <c r="L198" s="37"/>
      <c r="M198" s="173" t="s">
        <v>17</v>
      </c>
      <c r="N198" s="174" t="s">
        <v>41</v>
      </c>
      <c r="O198" s="62"/>
      <c r="P198" s="175">
        <f>O198*H198</f>
        <v>0</v>
      </c>
      <c r="Q198" s="175">
        <v>0</v>
      </c>
      <c r="R198" s="175">
        <f>Q198*H198</f>
        <v>0</v>
      </c>
      <c r="S198" s="175">
        <v>0</v>
      </c>
      <c r="T198" s="176">
        <f>S198*H198</f>
        <v>0</v>
      </c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R198" s="177" t="s">
        <v>152</v>
      </c>
      <c r="AT198" s="177" t="s">
        <v>147</v>
      </c>
      <c r="AU198" s="177" t="s">
        <v>153</v>
      </c>
      <c r="AY198" s="15" t="s">
        <v>145</v>
      </c>
      <c r="BE198" s="178">
        <f>IF(N198="základní",J198,0)</f>
        <v>0</v>
      </c>
      <c r="BF198" s="178">
        <f>IF(N198="snížená",J198,0)</f>
        <v>0</v>
      </c>
      <c r="BG198" s="178">
        <f>IF(N198="zákl. přenesená",J198,0)</f>
        <v>0</v>
      </c>
      <c r="BH198" s="178">
        <f>IF(N198="sníž. přenesená",J198,0)</f>
        <v>0</v>
      </c>
      <c r="BI198" s="178">
        <f>IF(N198="nulová",J198,0)</f>
        <v>0</v>
      </c>
      <c r="BJ198" s="15" t="s">
        <v>75</v>
      </c>
      <c r="BK198" s="178">
        <f>ROUND(I198*H198,2)</f>
        <v>0</v>
      </c>
      <c r="BL198" s="15" t="s">
        <v>152</v>
      </c>
      <c r="BM198" s="177" t="s">
        <v>432</v>
      </c>
    </row>
    <row r="199" spans="1:65" s="2" customFormat="1" ht="37.9" customHeight="1">
      <c r="A199" s="32"/>
      <c r="B199" s="33"/>
      <c r="C199" s="166">
        <v>72</v>
      </c>
      <c r="D199" s="166" t="s">
        <v>147</v>
      </c>
      <c r="E199" s="167" t="s">
        <v>433</v>
      </c>
      <c r="F199" s="168" t="s">
        <v>434</v>
      </c>
      <c r="G199" s="169" t="s">
        <v>150</v>
      </c>
      <c r="H199" s="170">
        <v>262.52</v>
      </c>
      <c r="I199" s="171"/>
      <c r="J199" s="172">
        <f>ROUND(I199*H199,2)</f>
        <v>0</v>
      </c>
      <c r="K199" s="168" t="s">
        <v>151</v>
      </c>
      <c r="L199" s="37"/>
      <c r="M199" s="173" t="s">
        <v>17</v>
      </c>
      <c r="N199" s="174" t="s">
        <v>41</v>
      </c>
      <c r="O199" s="62"/>
      <c r="P199" s="175">
        <f>O199*H199</f>
        <v>0</v>
      </c>
      <c r="Q199" s="175">
        <v>0.08425</v>
      </c>
      <c r="R199" s="175">
        <f>Q199*H199</f>
        <v>22.11731</v>
      </c>
      <c r="S199" s="175">
        <v>0</v>
      </c>
      <c r="T199" s="176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7" t="s">
        <v>152</v>
      </c>
      <c r="AT199" s="177" t="s">
        <v>147</v>
      </c>
      <c r="AU199" s="177" t="s">
        <v>153</v>
      </c>
      <c r="AY199" s="15" t="s">
        <v>145</v>
      </c>
      <c r="BE199" s="178">
        <f>IF(N199="základní",J199,0)</f>
        <v>0</v>
      </c>
      <c r="BF199" s="178">
        <f>IF(N199="snížená",J199,0)</f>
        <v>0</v>
      </c>
      <c r="BG199" s="178">
        <f>IF(N199="zákl. přenesená",J199,0)</f>
        <v>0</v>
      </c>
      <c r="BH199" s="178">
        <f>IF(N199="sníž. přenesená",J199,0)</f>
        <v>0</v>
      </c>
      <c r="BI199" s="178">
        <f>IF(N199="nulová",J199,0)</f>
        <v>0</v>
      </c>
      <c r="BJ199" s="15" t="s">
        <v>75</v>
      </c>
      <c r="BK199" s="178">
        <f>ROUND(I199*H199,2)</f>
        <v>0</v>
      </c>
      <c r="BL199" s="15" t="s">
        <v>152</v>
      </c>
      <c r="BM199" s="177" t="s">
        <v>435</v>
      </c>
    </row>
    <row r="200" spans="2:63" s="12" customFormat="1" ht="22.9" customHeight="1">
      <c r="B200" s="150"/>
      <c r="C200" s="151"/>
      <c r="D200" s="152" t="s">
        <v>69</v>
      </c>
      <c r="E200" s="164" t="s">
        <v>172</v>
      </c>
      <c r="F200" s="164" t="s">
        <v>436</v>
      </c>
      <c r="G200" s="151"/>
      <c r="H200" s="151"/>
      <c r="I200" s="154"/>
      <c r="J200" s="165">
        <f>BK200</f>
        <v>0</v>
      </c>
      <c r="K200" s="151"/>
      <c r="L200" s="156"/>
      <c r="M200" s="157"/>
      <c r="N200" s="158"/>
      <c r="O200" s="158"/>
      <c r="P200" s="159">
        <f>SUM(P201:P234)</f>
        <v>0</v>
      </c>
      <c r="Q200" s="158"/>
      <c r="R200" s="159">
        <f>SUM(R201:R234)</f>
        <v>74.87109409999998</v>
      </c>
      <c r="S200" s="158"/>
      <c r="T200" s="160">
        <f>SUM(T201:T234)</f>
        <v>0</v>
      </c>
      <c r="AR200" s="161" t="s">
        <v>75</v>
      </c>
      <c r="AT200" s="162" t="s">
        <v>69</v>
      </c>
      <c r="AU200" s="162" t="s">
        <v>75</v>
      </c>
      <c r="AY200" s="161" t="s">
        <v>145</v>
      </c>
      <c r="BK200" s="163">
        <f>SUM(BK201:BK234)</f>
        <v>0</v>
      </c>
    </row>
    <row r="201" spans="1:65" s="2" customFormat="1" ht="24.2" customHeight="1">
      <c r="A201" s="32"/>
      <c r="B201" s="33"/>
      <c r="C201" s="166">
        <v>73</v>
      </c>
      <c r="D201" s="166" t="s">
        <v>147</v>
      </c>
      <c r="E201" s="167" t="s">
        <v>437</v>
      </c>
      <c r="F201" s="168" t="s">
        <v>438</v>
      </c>
      <c r="G201" s="169" t="s">
        <v>150</v>
      </c>
      <c r="H201" s="170">
        <v>126</v>
      </c>
      <c r="I201" s="171"/>
      <c r="J201" s="172">
        <f aca="true" t="shared" si="30" ref="J201:J234">ROUND(I201*H201,2)</f>
        <v>0</v>
      </c>
      <c r="K201" s="168" t="s">
        <v>151</v>
      </c>
      <c r="L201" s="37"/>
      <c r="M201" s="173" t="s">
        <v>17</v>
      </c>
      <c r="N201" s="174" t="s">
        <v>41</v>
      </c>
      <c r="O201" s="62"/>
      <c r="P201" s="175">
        <f aca="true" t="shared" si="31" ref="P201:P234">O201*H201</f>
        <v>0</v>
      </c>
      <c r="Q201" s="175">
        <v>0.017</v>
      </c>
      <c r="R201" s="175">
        <f aca="true" t="shared" si="32" ref="R201:R234">Q201*H201</f>
        <v>2.1420000000000003</v>
      </c>
      <c r="S201" s="175">
        <v>0</v>
      </c>
      <c r="T201" s="176">
        <f aca="true" t="shared" si="33" ref="T201:T234">S201*H201</f>
        <v>0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R201" s="177" t="s">
        <v>152</v>
      </c>
      <c r="AT201" s="177" t="s">
        <v>147</v>
      </c>
      <c r="AU201" s="177" t="s">
        <v>153</v>
      </c>
      <c r="AY201" s="15" t="s">
        <v>145</v>
      </c>
      <c r="BE201" s="178">
        <f aca="true" t="shared" si="34" ref="BE201:BE234">IF(N201="základní",J201,0)</f>
        <v>0</v>
      </c>
      <c r="BF201" s="178">
        <f aca="true" t="shared" si="35" ref="BF201:BF234">IF(N201="snížená",J201,0)</f>
        <v>0</v>
      </c>
      <c r="BG201" s="178">
        <f aca="true" t="shared" si="36" ref="BG201:BG234">IF(N201="zákl. přenesená",J201,0)</f>
        <v>0</v>
      </c>
      <c r="BH201" s="178">
        <f aca="true" t="shared" si="37" ref="BH201:BH234">IF(N201="sníž. přenesená",J201,0)</f>
        <v>0</v>
      </c>
      <c r="BI201" s="178">
        <f aca="true" t="shared" si="38" ref="BI201:BI234">IF(N201="nulová",J201,0)</f>
        <v>0</v>
      </c>
      <c r="BJ201" s="15" t="s">
        <v>75</v>
      </c>
      <c r="BK201" s="178">
        <f aca="true" t="shared" si="39" ref="BK201:BK234">ROUND(I201*H201,2)</f>
        <v>0</v>
      </c>
      <c r="BL201" s="15" t="s">
        <v>152</v>
      </c>
      <c r="BM201" s="177" t="s">
        <v>439</v>
      </c>
    </row>
    <row r="202" spans="1:65" s="2" customFormat="1" ht="14.45" customHeight="1">
      <c r="A202" s="32"/>
      <c r="B202" s="33"/>
      <c r="C202" s="166">
        <v>74</v>
      </c>
      <c r="D202" s="166" t="s">
        <v>147</v>
      </c>
      <c r="E202" s="167" t="s">
        <v>440</v>
      </c>
      <c r="F202" s="168" t="s">
        <v>441</v>
      </c>
      <c r="G202" s="169" t="s">
        <v>150</v>
      </c>
      <c r="H202" s="170">
        <v>168.82</v>
      </c>
      <c r="I202" s="171"/>
      <c r="J202" s="172">
        <f t="shared" si="30"/>
        <v>0</v>
      </c>
      <c r="K202" s="168" t="s">
        <v>151</v>
      </c>
      <c r="L202" s="37"/>
      <c r="M202" s="173" t="s">
        <v>17</v>
      </c>
      <c r="N202" s="174" t="s">
        <v>41</v>
      </c>
      <c r="O202" s="62"/>
      <c r="P202" s="175">
        <f t="shared" si="31"/>
        <v>0</v>
      </c>
      <c r="Q202" s="175">
        <v>0.0002</v>
      </c>
      <c r="R202" s="175">
        <f t="shared" si="32"/>
        <v>0.033764</v>
      </c>
      <c r="S202" s="175">
        <v>0</v>
      </c>
      <c r="T202" s="176">
        <f t="shared" si="33"/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7" t="s">
        <v>152</v>
      </c>
      <c r="AT202" s="177" t="s">
        <v>147</v>
      </c>
      <c r="AU202" s="177" t="s">
        <v>153</v>
      </c>
      <c r="AY202" s="15" t="s">
        <v>145</v>
      </c>
      <c r="BE202" s="178">
        <f t="shared" si="34"/>
        <v>0</v>
      </c>
      <c r="BF202" s="178">
        <f t="shared" si="35"/>
        <v>0</v>
      </c>
      <c r="BG202" s="178">
        <f t="shared" si="36"/>
        <v>0</v>
      </c>
      <c r="BH202" s="178">
        <f t="shared" si="37"/>
        <v>0</v>
      </c>
      <c r="BI202" s="178">
        <f t="shared" si="38"/>
        <v>0</v>
      </c>
      <c r="BJ202" s="15" t="s">
        <v>75</v>
      </c>
      <c r="BK202" s="178">
        <f t="shared" si="39"/>
        <v>0</v>
      </c>
      <c r="BL202" s="15" t="s">
        <v>152</v>
      </c>
      <c r="BM202" s="177" t="s">
        <v>442</v>
      </c>
    </row>
    <row r="203" spans="1:65" s="2" customFormat="1" ht="24.2" customHeight="1">
      <c r="A203" s="32"/>
      <c r="B203" s="33"/>
      <c r="C203" s="166">
        <v>75</v>
      </c>
      <c r="D203" s="166" t="s">
        <v>147</v>
      </c>
      <c r="E203" s="167" t="s">
        <v>443</v>
      </c>
      <c r="F203" s="168" t="s">
        <v>444</v>
      </c>
      <c r="G203" s="169" t="s">
        <v>150</v>
      </c>
      <c r="H203" s="170">
        <v>290.38</v>
      </c>
      <c r="I203" s="171"/>
      <c r="J203" s="172">
        <f t="shared" si="30"/>
        <v>0</v>
      </c>
      <c r="K203" s="168" t="s">
        <v>151</v>
      </c>
      <c r="L203" s="37"/>
      <c r="M203" s="173" t="s">
        <v>17</v>
      </c>
      <c r="N203" s="174" t="s">
        <v>41</v>
      </c>
      <c r="O203" s="62"/>
      <c r="P203" s="175">
        <f t="shared" si="31"/>
        <v>0</v>
      </c>
      <c r="Q203" s="175">
        <v>0.00438</v>
      </c>
      <c r="R203" s="175">
        <f t="shared" si="32"/>
        <v>1.2718644000000001</v>
      </c>
      <c r="S203" s="175">
        <v>0</v>
      </c>
      <c r="T203" s="176">
        <f t="shared" si="33"/>
        <v>0</v>
      </c>
      <c r="U203" s="32"/>
      <c r="V203" s="32"/>
      <c r="W203" s="32"/>
      <c r="X203" s="32"/>
      <c r="Y203" s="32"/>
      <c r="Z203" s="32"/>
      <c r="AA203" s="32"/>
      <c r="AB203" s="32"/>
      <c r="AC203" s="32"/>
      <c r="AD203" s="32"/>
      <c r="AE203" s="32"/>
      <c r="AR203" s="177" t="s">
        <v>152</v>
      </c>
      <c r="AT203" s="177" t="s">
        <v>147</v>
      </c>
      <c r="AU203" s="177" t="s">
        <v>153</v>
      </c>
      <c r="AY203" s="15" t="s">
        <v>145</v>
      </c>
      <c r="BE203" s="178">
        <f t="shared" si="34"/>
        <v>0</v>
      </c>
      <c r="BF203" s="178">
        <f t="shared" si="35"/>
        <v>0</v>
      </c>
      <c r="BG203" s="178">
        <f t="shared" si="36"/>
        <v>0</v>
      </c>
      <c r="BH203" s="178">
        <f t="shared" si="37"/>
        <v>0</v>
      </c>
      <c r="BI203" s="178">
        <f t="shared" si="38"/>
        <v>0</v>
      </c>
      <c r="BJ203" s="15" t="s">
        <v>75</v>
      </c>
      <c r="BK203" s="178">
        <f t="shared" si="39"/>
        <v>0</v>
      </c>
      <c r="BL203" s="15" t="s">
        <v>152</v>
      </c>
      <c r="BM203" s="177" t="s">
        <v>445</v>
      </c>
    </row>
    <row r="204" spans="1:65" s="2" customFormat="1" ht="14.45" customHeight="1">
      <c r="A204" s="32"/>
      <c r="B204" s="33"/>
      <c r="C204" s="166">
        <v>76</v>
      </c>
      <c r="D204" s="166" t="s">
        <v>147</v>
      </c>
      <c r="E204" s="167" t="s">
        <v>446</v>
      </c>
      <c r="F204" s="168" t="s">
        <v>447</v>
      </c>
      <c r="G204" s="169" t="s">
        <v>150</v>
      </c>
      <c r="H204" s="170">
        <v>133.034</v>
      </c>
      <c r="I204" s="171"/>
      <c r="J204" s="172">
        <f t="shared" si="30"/>
        <v>0</v>
      </c>
      <c r="K204" s="168" t="s">
        <v>151</v>
      </c>
      <c r="L204" s="37"/>
      <c r="M204" s="173" t="s">
        <v>17</v>
      </c>
      <c r="N204" s="174" t="s">
        <v>41</v>
      </c>
      <c r="O204" s="62"/>
      <c r="P204" s="175">
        <f t="shared" si="31"/>
        <v>0</v>
      </c>
      <c r="Q204" s="175">
        <v>0.003</v>
      </c>
      <c r="R204" s="175">
        <f t="shared" si="32"/>
        <v>0.39910199999999996</v>
      </c>
      <c r="S204" s="175">
        <v>0</v>
      </c>
      <c r="T204" s="176">
        <f t="shared" si="33"/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7" t="s">
        <v>152</v>
      </c>
      <c r="AT204" s="177" t="s">
        <v>147</v>
      </c>
      <c r="AU204" s="177" t="s">
        <v>153</v>
      </c>
      <c r="AY204" s="15" t="s">
        <v>145</v>
      </c>
      <c r="BE204" s="178">
        <f t="shared" si="34"/>
        <v>0</v>
      </c>
      <c r="BF204" s="178">
        <f t="shared" si="35"/>
        <v>0</v>
      </c>
      <c r="BG204" s="178">
        <f t="shared" si="36"/>
        <v>0</v>
      </c>
      <c r="BH204" s="178">
        <f t="shared" si="37"/>
        <v>0</v>
      </c>
      <c r="BI204" s="178">
        <f t="shared" si="38"/>
        <v>0</v>
      </c>
      <c r="BJ204" s="15" t="s">
        <v>75</v>
      </c>
      <c r="BK204" s="178">
        <f t="shared" si="39"/>
        <v>0</v>
      </c>
      <c r="BL204" s="15" t="s">
        <v>152</v>
      </c>
      <c r="BM204" s="177" t="s">
        <v>448</v>
      </c>
    </row>
    <row r="205" spans="1:65" s="2" customFormat="1" ht="24.2" customHeight="1">
      <c r="A205" s="32"/>
      <c r="B205" s="33"/>
      <c r="C205" s="166">
        <v>77</v>
      </c>
      <c r="D205" s="166" t="s">
        <v>147</v>
      </c>
      <c r="E205" s="167" t="s">
        <v>449</v>
      </c>
      <c r="F205" s="168" t="s">
        <v>450</v>
      </c>
      <c r="G205" s="169" t="s">
        <v>150</v>
      </c>
      <c r="H205" s="170">
        <v>62.06</v>
      </c>
      <c r="I205" s="171"/>
      <c r="J205" s="172">
        <f t="shared" si="30"/>
        <v>0</v>
      </c>
      <c r="K205" s="168" t="s">
        <v>151</v>
      </c>
      <c r="L205" s="37"/>
      <c r="M205" s="173" t="s">
        <v>17</v>
      </c>
      <c r="N205" s="174" t="s">
        <v>41</v>
      </c>
      <c r="O205" s="62"/>
      <c r="P205" s="175">
        <f t="shared" si="31"/>
        <v>0</v>
      </c>
      <c r="Q205" s="175">
        <v>0.01575</v>
      </c>
      <c r="R205" s="175">
        <f t="shared" si="32"/>
        <v>0.977445</v>
      </c>
      <c r="S205" s="175">
        <v>0</v>
      </c>
      <c r="T205" s="176">
        <f t="shared" si="33"/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7" t="s">
        <v>152</v>
      </c>
      <c r="AT205" s="177" t="s">
        <v>147</v>
      </c>
      <c r="AU205" s="177" t="s">
        <v>153</v>
      </c>
      <c r="AY205" s="15" t="s">
        <v>145</v>
      </c>
      <c r="BE205" s="178">
        <f t="shared" si="34"/>
        <v>0</v>
      </c>
      <c r="BF205" s="178">
        <f t="shared" si="35"/>
        <v>0</v>
      </c>
      <c r="BG205" s="178">
        <f t="shared" si="36"/>
        <v>0</v>
      </c>
      <c r="BH205" s="178">
        <f t="shared" si="37"/>
        <v>0</v>
      </c>
      <c r="BI205" s="178">
        <f t="shared" si="38"/>
        <v>0</v>
      </c>
      <c r="BJ205" s="15" t="s">
        <v>75</v>
      </c>
      <c r="BK205" s="178">
        <f t="shared" si="39"/>
        <v>0</v>
      </c>
      <c r="BL205" s="15" t="s">
        <v>152</v>
      </c>
      <c r="BM205" s="177" t="s">
        <v>451</v>
      </c>
    </row>
    <row r="206" spans="1:65" s="2" customFormat="1" ht="24.2" customHeight="1">
      <c r="A206" s="32"/>
      <c r="B206" s="33"/>
      <c r="C206" s="166">
        <v>78</v>
      </c>
      <c r="D206" s="166" t="s">
        <v>147</v>
      </c>
      <c r="E206" s="167" t="s">
        <v>452</v>
      </c>
      <c r="F206" s="168" t="s">
        <v>453</v>
      </c>
      <c r="G206" s="169" t="s">
        <v>150</v>
      </c>
      <c r="H206" s="170">
        <v>377.8</v>
      </c>
      <c r="I206" s="171"/>
      <c r="J206" s="172">
        <f t="shared" si="30"/>
        <v>0</v>
      </c>
      <c r="K206" s="168" t="s">
        <v>151</v>
      </c>
      <c r="L206" s="37"/>
      <c r="M206" s="173" t="s">
        <v>17</v>
      </c>
      <c r="N206" s="174" t="s">
        <v>41</v>
      </c>
      <c r="O206" s="62"/>
      <c r="P206" s="175">
        <f t="shared" si="31"/>
        <v>0</v>
      </c>
      <c r="Q206" s="175">
        <v>0.01838</v>
      </c>
      <c r="R206" s="175">
        <f t="shared" si="32"/>
        <v>6.943964</v>
      </c>
      <c r="S206" s="175">
        <v>0</v>
      </c>
      <c r="T206" s="176">
        <f t="shared" si="33"/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7" t="s">
        <v>152</v>
      </c>
      <c r="AT206" s="177" t="s">
        <v>147</v>
      </c>
      <c r="AU206" s="177" t="s">
        <v>153</v>
      </c>
      <c r="AY206" s="15" t="s">
        <v>145</v>
      </c>
      <c r="BE206" s="178">
        <f t="shared" si="34"/>
        <v>0</v>
      </c>
      <c r="BF206" s="178">
        <f t="shared" si="35"/>
        <v>0</v>
      </c>
      <c r="BG206" s="178">
        <f t="shared" si="36"/>
        <v>0</v>
      </c>
      <c r="BH206" s="178">
        <f t="shared" si="37"/>
        <v>0</v>
      </c>
      <c r="BI206" s="178">
        <f t="shared" si="38"/>
        <v>0</v>
      </c>
      <c r="BJ206" s="15" t="s">
        <v>75</v>
      </c>
      <c r="BK206" s="178">
        <f t="shared" si="39"/>
        <v>0</v>
      </c>
      <c r="BL206" s="15" t="s">
        <v>152</v>
      </c>
      <c r="BM206" s="177" t="s">
        <v>454</v>
      </c>
    </row>
    <row r="207" spans="1:65" s="2" customFormat="1" ht="14.45" customHeight="1">
      <c r="A207" s="32"/>
      <c r="B207" s="33"/>
      <c r="C207" s="166">
        <v>79</v>
      </c>
      <c r="D207" s="166" t="s">
        <v>147</v>
      </c>
      <c r="E207" s="167" t="s">
        <v>455</v>
      </c>
      <c r="F207" s="168" t="s">
        <v>456</v>
      </c>
      <c r="G207" s="169" t="s">
        <v>161</v>
      </c>
      <c r="H207" s="170">
        <v>82</v>
      </c>
      <c r="I207" s="171"/>
      <c r="J207" s="172">
        <f t="shared" si="30"/>
        <v>0</v>
      </c>
      <c r="K207" s="168" t="s">
        <v>151</v>
      </c>
      <c r="L207" s="37"/>
      <c r="M207" s="173" t="s">
        <v>17</v>
      </c>
      <c r="N207" s="174" t="s">
        <v>41</v>
      </c>
      <c r="O207" s="62"/>
      <c r="P207" s="175">
        <f t="shared" si="31"/>
        <v>0</v>
      </c>
      <c r="Q207" s="175">
        <v>0.0415</v>
      </c>
      <c r="R207" s="175">
        <f t="shared" si="32"/>
        <v>3.403</v>
      </c>
      <c r="S207" s="175">
        <v>0</v>
      </c>
      <c r="T207" s="176">
        <f t="shared" si="33"/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77" t="s">
        <v>152</v>
      </c>
      <c r="AT207" s="177" t="s">
        <v>147</v>
      </c>
      <c r="AU207" s="177" t="s">
        <v>153</v>
      </c>
      <c r="AY207" s="15" t="s">
        <v>145</v>
      </c>
      <c r="BE207" s="178">
        <f t="shared" si="34"/>
        <v>0</v>
      </c>
      <c r="BF207" s="178">
        <f t="shared" si="35"/>
        <v>0</v>
      </c>
      <c r="BG207" s="178">
        <f t="shared" si="36"/>
        <v>0</v>
      </c>
      <c r="BH207" s="178">
        <f t="shared" si="37"/>
        <v>0</v>
      </c>
      <c r="BI207" s="178">
        <f t="shared" si="38"/>
        <v>0</v>
      </c>
      <c r="BJ207" s="15" t="s">
        <v>75</v>
      </c>
      <c r="BK207" s="178">
        <f t="shared" si="39"/>
        <v>0</v>
      </c>
      <c r="BL207" s="15" t="s">
        <v>152</v>
      </c>
      <c r="BM207" s="177" t="s">
        <v>457</v>
      </c>
    </row>
    <row r="208" spans="1:65" s="2" customFormat="1" ht="24.2" customHeight="1">
      <c r="A208" s="32"/>
      <c r="B208" s="33"/>
      <c r="C208" s="166">
        <v>80</v>
      </c>
      <c r="D208" s="166" t="s">
        <v>147</v>
      </c>
      <c r="E208" s="167" t="s">
        <v>458</v>
      </c>
      <c r="F208" s="168" t="s">
        <v>459</v>
      </c>
      <c r="G208" s="169" t="s">
        <v>150</v>
      </c>
      <c r="H208" s="170">
        <v>89</v>
      </c>
      <c r="I208" s="171"/>
      <c r="J208" s="172">
        <f t="shared" si="30"/>
        <v>0</v>
      </c>
      <c r="K208" s="168" t="s">
        <v>151</v>
      </c>
      <c r="L208" s="37"/>
      <c r="M208" s="173" t="s">
        <v>17</v>
      </c>
      <c r="N208" s="174" t="s">
        <v>41</v>
      </c>
      <c r="O208" s="62"/>
      <c r="P208" s="175">
        <f t="shared" si="31"/>
        <v>0</v>
      </c>
      <c r="Q208" s="175">
        <v>0.017</v>
      </c>
      <c r="R208" s="175">
        <f t="shared" si="32"/>
        <v>1.5130000000000001</v>
      </c>
      <c r="S208" s="175">
        <v>0</v>
      </c>
      <c r="T208" s="176">
        <f t="shared" si="33"/>
        <v>0</v>
      </c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R208" s="177" t="s">
        <v>152</v>
      </c>
      <c r="AT208" s="177" t="s">
        <v>147</v>
      </c>
      <c r="AU208" s="177" t="s">
        <v>153</v>
      </c>
      <c r="AY208" s="15" t="s">
        <v>145</v>
      </c>
      <c r="BE208" s="178">
        <f t="shared" si="34"/>
        <v>0</v>
      </c>
      <c r="BF208" s="178">
        <f t="shared" si="35"/>
        <v>0</v>
      </c>
      <c r="BG208" s="178">
        <f t="shared" si="36"/>
        <v>0</v>
      </c>
      <c r="BH208" s="178">
        <f t="shared" si="37"/>
        <v>0</v>
      </c>
      <c r="BI208" s="178">
        <f t="shared" si="38"/>
        <v>0</v>
      </c>
      <c r="BJ208" s="15" t="s">
        <v>75</v>
      </c>
      <c r="BK208" s="178">
        <f t="shared" si="39"/>
        <v>0</v>
      </c>
      <c r="BL208" s="15" t="s">
        <v>152</v>
      </c>
      <c r="BM208" s="177" t="s">
        <v>460</v>
      </c>
    </row>
    <row r="209" spans="1:65" s="2" customFormat="1" ht="14.45" customHeight="1">
      <c r="A209" s="32"/>
      <c r="B209" s="33"/>
      <c r="C209" s="166">
        <v>81</v>
      </c>
      <c r="D209" s="166" t="s">
        <v>147</v>
      </c>
      <c r="E209" s="167" t="s">
        <v>461</v>
      </c>
      <c r="F209" s="168" t="s">
        <v>462</v>
      </c>
      <c r="G209" s="169" t="s">
        <v>165</v>
      </c>
      <c r="H209" s="170">
        <v>69.6</v>
      </c>
      <c r="I209" s="171"/>
      <c r="J209" s="172">
        <f t="shared" si="30"/>
        <v>0</v>
      </c>
      <c r="K209" s="168" t="s">
        <v>151</v>
      </c>
      <c r="L209" s="37"/>
      <c r="M209" s="173" t="s">
        <v>17</v>
      </c>
      <c r="N209" s="174" t="s">
        <v>41</v>
      </c>
      <c r="O209" s="62"/>
      <c r="P209" s="175">
        <f t="shared" si="31"/>
        <v>0</v>
      </c>
      <c r="Q209" s="175">
        <v>0.0015</v>
      </c>
      <c r="R209" s="175">
        <f t="shared" si="32"/>
        <v>0.10439999999999999</v>
      </c>
      <c r="S209" s="175">
        <v>0</v>
      </c>
      <c r="T209" s="176">
        <f t="shared" si="33"/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7" t="s">
        <v>152</v>
      </c>
      <c r="AT209" s="177" t="s">
        <v>147</v>
      </c>
      <c r="AU209" s="177" t="s">
        <v>153</v>
      </c>
      <c r="AY209" s="15" t="s">
        <v>145</v>
      </c>
      <c r="BE209" s="178">
        <f t="shared" si="34"/>
        <v>0</v>
      </c>
      <c r="BF209" s="178">
        <f t="shared" si="35"/>
        <v>0</v>
      </c>
      <c r="BG209" s="178">
        <f t="shared" si="36"/>
        <v>0</v>
      </c>
      <c r="BH209" s="178">
        <f t="shared" si="37"/>
        <v>0</v>
      </c>
      <c r="BI209" s="178">
        <f t="shared" si="38"/>
        <v>0</v>
      </c>
      <c r="BJ209" s="15" t="s">
        <v>75</v>
      </c>
      <c r="BK209" s="178">
        <f t="shared" si="39"/>
        <v>0</v>
      </c>
      <c r="BL209" s="15" t="s">
        <v>152</v>
      </c>
      <c r="BM209" s="177" t="s">
        <v>463</v>
      </c>
    </row>
    <row r="210" spans="1:65" s="2" customFormat="1" ht="24.2" customHeight="1">
      <c r="A210" s="32"/>
      <c r="B210" s="33"/>
      <c r="C210" s="166">
        <v>82</v>
      </c>
      <c r="D210" s="166" t="s">
        <v>147</v>
      </c>
      <c r="E210" s="167" t="s">
        <v>464</v>
      </c>
      <c r="F210" s="168" t="s">
        <v>465</v>
      </c>
      <c r="G210" s="169" t="s">
        <v>150</v>
      </c>
      <c r="H210" s="170">
        <v>199.24</v>
      </c>
      <c r="I210" s="171"/>
      <c r="J210" s="172">
        <f t="shared" si="30"/>
        <v>0</v>
      </c>
      <c r="K210" s="168" t="s">
        <v>151</v>
      </c>
      <c r="L210" s="37"/>
      <c r="M210" s="173" t="s">
        <v>17</v>
      </c>
      <c r="N210" s="174" t="s">
        <v>41</v>
      </c>
      <c r="O210" s="62"/>
      <c r="P210" s="175">
        <f t="shared" si="31"/>
        <v>0</v>
      </c>
      <c r="Q210" s="175">
        <v>0.0086</v>
      </c>
      <c r="R210" s="175">
        <f t="shared" si="32"/>
        <v>1.713464</v>
      </c>
      <c r="S210" s="175">
        <v>0</v>
      </c>
      <c r="T210" s="176">
        <f t="shared" si="33"/>
        <v>0</v>
      </c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R210" s="177" t="s">
        <v>152</v>
      </c>
      <c r="AT210" s="177" t="s">
        <v>147</v>
      </c>
      <c r="AU210" s="177" t="s">
        <v>153</v>
      </c>
      <c r="AY210" s="15" t="s">
        <v>145</v>
      </c>
      <c r="BE210" s="178">
        <f t="shared" si="34"/>
        <v>0</v>
      </c>
      <c r="BF210" s="178">
        <f t="shared" si="35"/>
        <v>0</v>
      </c>
      <c r="BG210" s="178">
        <f t="shared" si="36"/>
        <v>0</v>
      </c>
      <c r="BH210" s="178">
        <f t="shared" si="37"/>
        <v>0</v>
      </c>
      <c r="BI210" s="178">
        <f t="shared" si="38"/>
        <v>0</v>
      </c>
      <c r="BJ210" s="15" t="s">
        <v>75</v>
      </c>
      <c r="BK210" s="178">
        <f t="shared" si="39"/>
        <v>0</v>
      </c>
      <c r="BL210" s="15" t="s">
        <v>152</v>
      </c>
      <c r="BM210" s="177" t="s">
        <v>466</v>
      </c>
    </row>
    <row r="211" spans="1:65" s="2" customFormat="1" ht="14.45" customHeight="1">
      <c r="A211" s="32"/>
      <c r="B211" s="33"/>
      <c r="C211" s="166">
        <v>83</v>
      </c>
      <c r="D211" s="166" t="s">
        <v>147</v>
      </c>
      <c r="E211" s="167" t="s">
        <v>467</v>
      </c>
      <c r="F211" s="168" t="s">
        <v>468</v>
      </c>
      <c r="G211" s="169" t="s">
        <v>150</v>
      </c>
      <c r="H211" s="170">
        <v>19.035</v>
      </c>
      <c r="I211" s="171"/>
      <c r="J211" s="172">
        <f t="shared" si="30"/>
        <v>0</v>
      </c>
      <c r="K211" s="168" t="s">
        <v>151</v>
      </c>
      <c r="L211" s="37"/>
      <c r="M211" s="173" t="s">
        <v>17</v>
      </c>
      <c r="N211" s="174" t="s">
        <v>41</v>
      </c>
      <c r="O211" s="62"/>
      <c r="P211" s="175">
        <f t="shared" si="31"/>
        <v>0</v>
      </c>
      <c r="Q211" s="175">
        <v>0.00026</v>
      </c>
      <c r="R211" s="175">
        <f t="shared" si="32"/>
        <v>0.0049491</v>
      </c>
      <c r="S211" s="175">
        <v>0</v>
      </c>
      <c r="T211" s="176">
        <f t="shared" si="33"/>
        <v>0</v>
      </c>
      <c r="U211" s="32"/>
      <c r="V211" s="32"/>
      <c r="W211" s="32"/>
      <c r="X211" s="32"/>
      <c r="Y211" s="32"/>
      <c r="Z211" s="32"/>
      <c r="AA211" s="32"/>
      <c r="AB211" s="32"/>
      <c r="AC211" s="32"/>
      <c r="AD211" s="32"/>
      <c r="AE211" s="32"/>
      <c r="AR211" s="177" t="s">
        <v>152</v>
      </c>
      <c r="AT211" s="177" t="s">
        <v>147</v>
      </c>
      <c r="AU211" s="177" t="s">
        <v>153</v>
      </c>
      <c r="AY211" s="15" t="s">
        <v>145</v>
      </c>
      <c r="BE211" s="178">
        <f t="shared" si="34"/>
        <v>0</v>
      </c>
      <c r="BF211" s="178">
        <f t="shared" si="35"/>
        <v>0</v>
      </c>
      <c r="BG211" s="178">
        <f t="shared" si="36"/>
        <v>0</v>
      </c>
      <c r="BH211" s="178">
        <f t="shared" si="37"/>
        <v>0</v>
      </c>
      <c r="BI211" s="178">
        <f t="shared" si="38"/>
        <v>0</v>
      </c>
      <c r="BJ211" s="15" t="s">
        <v>75</v>
      </c>
      <c r="BK211" s="178">
        <f t="shared" si="39"/>
        <v>0</v>
      </c>
      <c r="BL211" s="15" t="s">
        <v>152</v>
      </c>
      <c r="BM211" s="177" t="s">
        <v>469</v>
      </c>
    </row>
    <row r="212" spans="1:65" s="2" customFormat="1" ht="24.2" customHeight="1">
      <c r="A212" s="32"/>
      <c r="B212" s="33"/>
      <c r="C212" s="166">
        <v>84</v>
      </c>
      <c r="D212" s="166" t="s">
        <v>147</v>
      </c>
      <c r="E212" s="167" t="s">
        <v>470</v>
      </c>
      <c r="F212" s="168" t="s">
        <v>471</v>
      </c>
      <c r="G212" s="169" t="s">
        <v>150</v>
      </c>
      <c r="H212" s="170">
        <v>33.5</v>
      </c>
      <c r="I212" s="171"/>
      <c r="J212" s="172">
        <f t="shared" si="30"/>
        <v>0</v>
      </c>
      <c r="K212" s="168" t="s">
        <v>151</v>
      </c>
      <c r="L212" s="37"/>
      <c r="M212" s="173" t="s">
        <v>17</v>
      </c>
      <c r="N212" s="174" t="s">
        <v>41</v>
      </c>
      <c r="O212" s="62"/>
      <c r="P212" s="175">
        <f t="shared" si="31"/>
        <v>0</v>
      </c>
      <c r="Q212" s="175">
        <v>0.00438</v>
      </c>
      <c r="R212" s="175">
        <f t="shared" si="32"/>
        <v>0.14673</v>
      </c>
      <c r="S212" s="175">
        <v>0</v>
      </c>
      <c r="T212" s="176">
        <f t="shared" si="33"/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7" t="s">
        <v>152</v>
      </c>
      <c r="AT212" s="177" t="s">
        <v>147</v>
      </c>
      <c r="AU212" s="177" t="s">
        <v>153</v>
      </c>
      <c r="AY212" s="15" t="s">
        <v>145</v>
      </c>
      <c r="BE212" s="178">
        <f t="shared" si="34"/>
        <v>0</v>
      </c>
      <c r="BF212" s="178">
        <f t="shared" si="35"/>
        <v>0</v>
      </c>
      <c r="BG212" s="178">
        <f t="shared" si="36"/>
        <v>0</v>
      </c>
      <c r="BH212" s="178">
        <f t="shared" si="37"/>
        <v>0</v>
      </c>
      <c r="BI212" s="178">
        <f t="shared" si="38"/>
        <v>0</v>
      </c>
      <c r="BJ212" s="15" t="s">
        <v>75</v>
      </c>
      <c r="BK212" s="178">
        <f t="shared" si="39"/>
        <v>0</v>
      </c>
      <c r="BL212" s="15" t="s">
        <v>152</v>
      </c>
      <c r="BM212" s="177" t="s">
        <v>472</v>
      </c>
    </row>
    <row r="213" spans="1:65" s="2" customFormat="1" ht="24.2" customHeight="1">
      <c r="A213" s="32"/>
      <c r="B213" s="33"/>
      <c r="C213" s="166">
        <v>85</v>
      </c>
      <c r="D213" s="166" t="s">
        <v>147</v>
      </c>
      <c r="E213" s="167" t="s">
        <v>473</v>
      </c>
      <c r="F213" s="168" t="s">
        <v>474</v>
      </c>
      <c r="G213" s="169" t="s">
        <v>165</v>
      </c>
      <c r="H213" s="170">
        <v>7.68</v>
      </c>
      <c r="I213" s="171"/>
      <c r="J213" s="172">
        <f t="shared" si="30"/>
        <v>0</v>
      </c>
      <c r="K213" s="168" t="s">
        <v>151</v>
      </c>
      <c r="L213" s="37"/>
      <c r="M213" s="173" t="s">
        <v>17</v>
      </c>
      <c r="N213" s="174" t="s">
        <v>41</v>
      </c>
      <c r="O213" s="62"/>
      <c r="P213" s="175">
        <f t="shared" si="31"/>
        <v>0</v>
      </c>
      <c r="Q213" s="175">
        <v>0.00176</v>
      </c>
      <c r="R213" s="175">
        <f t="shared" si="32"/>
        <v>0.0135168</v>
      </c>
      <c r="S213" s="175">
        <v>0</v>
      </c>
      <c r="T213" s="176">
        <f t="shared" si="33"/>
        <v>0</v>
      </c>
      <c r="U213" s="32"/>
      <c r="V213" s="32"/>
      <c r="W213" s="32"/>
      <c r="X213" s="32"/>
      <c r="Y213" s="32"/>
      <c r="Z213" s="32"/>
      <c r="AA213" s="32"/>
      <c r="AB213" s="32"/>
      <c r="AC213" s="32"/>
      <c r="AD213" s="32"/>
      <c r="AE213" s="32"/>
      <c r="AR213" s="177" t="s">
        <v>152</v>
      </c>
      <c r="AT213" s="177" t="s">
        <v>147</v>
      </c>
      <c r="AU213" s="177" t="s">
        <v>153</v>
      </c>
      <c r="AY213" s="15" t="s">
        <v>145</v>
      </c>
      <c r="BE213" s="178">
        <f t="shared" si="34"/>
        <v>0</v>
      </c>
      <c r="BF213" s="178">
        <f t="shared" si="35"/>
        <v>0</v>
      </c>
      <c r="BG213" s="178">
        <f t="shared" si="36"/>
        <v>0</v>
      </c>
      <c r="BH213" s="178">
        <f t="shared" si="37"/>
        <v>0</v>
      </c>
      <c r="BI213" s="178">
        <f t="shared" si="38"/>
        <v>0</v>
      </c>
      <c r="BJ213" s="15" t="s">
        <v>75</v>
      </c>
      <c r="BK213" s="178">
        <f t="shared" si="39"/>
        <v>0</v>
      </c>
      <c r="BL213" s="15" t="s">
        <v>152</v>
      </c>
      <c r="BM213" s="177" t="s">
        <v>475</v>
      </c>
    </row>
    <row r="214" spans="1:65" s="2" customFormat="1" ht="14.45" customHeight="1">
      <c r="A214" s="32"/>
      <c r="B214" s="33"/>
      <c r="C214" s="166">
        <v>86</v>
      </c>
      <c r="D214" s="166" t="s">
        <v>147</v>
      </c>
      <c r="E214" s="167" t="s">
        <v>476</v>
      </c>
      <c r="F214" s="168" t="s">
        <v>477</v>
      </c>
      <c r="G214" s="169" t="s">
        <v>165</v>
      </c>
      <c r="H214" s="170">
        <v>4.4</v>
      </c>
      <c r="I214" s="171"/>
      <c r="J214" s="172">
        <f t="shared" si="30"/>
        <v>0</v>
      </c>
      <c r="K214" s="168" t="s">
        <v>151</v>
      </c>
      <c r="L214" s="37"/>
      <c r="M214" s="173" t="s">
        <v>17</v>
      </c>
      <c r="N214" s="174" t="s">
        <v>41</v>
      </c>
      <c r="O214" s="62"/>
      <c r="P214" s="175">
        <f t="shared" si="31"/>
        <v>0</v>
      </c>
      <c r="Q214" s="175">
        <v>0</v>
      </c>
      <c r="R214" s="175">
        <f t="shared" si="32"/>
        <v>0</v>
      </c>
      <c r="S214" s="175">
        <v>0</v>
      </c>
      <c r="T214" s="176">
        <f t="shared" si="33"/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77" t="s">
        <v>152</v>
      </c>
      <c r="AT214" s="177" t="s">
        <v>147</v>
      </c>
      <c r="AU214" s="177" t="s">
        <v>153</v>
      </c>
      <c r="AY214" s="15" t="s">
        <v>145</v>
      </c>
      <c r="BE214" s="178">
        <f t="shared" si="34"/>
        <v>0</v>
      </c>
      <c r="BF214" s="178">
        <f t="shared" si="35"/>
        <v>0</v>
      </c>
      <c r="BG214" s="178">
        <f t="shared" si="36"/>
        <v>0</v>
      </c>
      <c r="BH214" s="178">
        <f t="shared" si="37"/>
        <v>0</v>
      </c>
      <c r="BI214" s="178">
        <f t="shared" si="38"/>
        <v>0</v>
      </c>
      <c r="BJ214" s="15" t="s">
        <v>75</v>
      </c>
      <c r="BK214" s="178">
        <f t="shared" si="39"/>
        <v>0</v>
      </c>
      <c r="BL214" s="15" t="s">
        <v>152</v>
      </c>
      <c r="BM214" s="177" t="s">
        <v>478</v>
      </c>
    </row>
    <row r="215" spans="1:65" s="2" customFormat="1" ht="14.45" customHeight="1">
      <c r="A215" s="32"/>
      <c r="B215" s="33"/>
      <c r="C215" s="166">
        <v>87</v>
      </c>
      <c r="D215" s="166" t="s">
        <v>147</v>
      </c>
      <c r="E215" s="167" t="s">
        <v>479</v>
      </c>
      <c r="F215" s="168" t="s">
        <v>480</v>
      </c>
      <c r="G215" s="169" t="s">
        <v>150</v>
      </c>
      <c r="H215" s="170">
        <v>500</v>
      </c>
      <c r="I215" s="171"/>
      <c r="J215" s="172">
        <f t="shared" si="30"/>
        <v>0</v>
      </c>
      <c r="K215" s="168" t="s">
        <v>151</v>
      </c>
      <c r="L215" s="37"/>
      <c r="M215" s="173" t="s">
        <v>17</v>
      </c>
      <c r="N215" s="174" t="s">
        <v>41</v>
      </c>
      <c r="O215" s="62"/>
      <c r="P215" s="175">
        <f t="shared" si="31"/>
        <v>0</v>
      </c>
      <c r="Q215" s="175">
        <v>0.00273</v>
      </c>
      <c r="R215" s="175">
        <f t="shared" si="32"/>
        <v>1.365</v>
      </c>
      <c r="S215" s="175">
        <v>0</v>
      </c>
      <c r="T215" s="176">
        <f t="shared" si="33"/>
        <v>0</v>
      </c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R215" s="177" t="s">
        <v>152</v>
      </c>
      <c r="AT215" s="177" t="s">
        <v>147</v>
      </c>
      <c r="AU215" s="177" t="s">
        <v>153</v>
      </c>
      <c r="AY215" s="15" t="s">
        <v>145</v>
      </c>
      <c r="BE215" s="178">
        <f t="shared" si="34"/>
        <v>0</v>
      </c>
      <c r="BF215" s="178">
        <f t="shared" si="35"/>
        <v>0</v>
      </c>
      <c r="BG215" s="178">
        <f t="shared" si="36"/>
        <v>0</v>
      </c>
      <c r="BH215" s="178">
        <f t="shared" si="37"/>
        <v>0</v>
      </c>
      <c r="BI215" s="178">
        <f t="shared" si="38"/>
        <v>0</v>
      </c>
      <c r="BJ215" s="15" t="s">
        <v>75</v>
      </c>
      <c r="BK215" s="178">
        <f t="shared" si="39"/>
        <v>0</v>
      </c>
      <c r="BL215" s="15" t="s">
        <v>152</v>
      </c>
      <c r="BM215" s="177" t="s">
        <v>481</v>
      </c>
    </row>
    <row r="216" spans="1:65" s="2" customFormat="1" ht="24.2" customHeight="1">
      <c r="A216" s="32"/>
      <c r="B216" s="33"/>
      <c r="C216" s="166">
        <v>88</v>
      </c>
      <c r="D216" s="166" t="s">
        <v>147</v>
      </c>
      <c r="E216" s="167" t="s">
        <v>482</v>
      </c>
      <c r="F216" s="168" t="s">
        <v>483</v>
      </c>
      <c r="G216" s="169" t="s">
        <v>150</v>
      </c>
      <c r="H216" s="170">
        <v>86.04</v>
      </c>
      <c r="I216" s="171"/>
      <c r="J216" s="172">
        <f t="shared" si="30"/>
        <v>0</v>
      </c>
      <c r="K216" s="168" t="s">
        <v>151</v>
      </c>
      <c r="L216" s="37"/>
      <c r="M216" s="173" t="s">
        <v>17</v>
      </c>
      <c r="N216" s="174" t="s">
        <v>41</v>
      </c>
      <c r="O216" s="62"/>
      <c r="P216" s="175">
        <f t="shared" si="31"/>
        <v>0</v>
      </c>
      <c r="Q216" s="175">
        <v>0.02636</v>
      </c>
      <c r="R216" s="175">
        <f t="shared" si="32"/>
        <v>2.2680144</v>
      </c>
      <c r="S216" s="175">
        <v>0</v>
      </c>
      <c r="T216" s="176">
        <f t="shared" si="33"/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7" t="s">
        <v>152</v>
      </c>
      <c r="AT216" s="177" t="s">
        <v>147</v>
      </c>
      <c r="AU216" s="177" t="s">
        <v>153</v>
      </c>
      <c r="AY216" s="15" t="s">
        <v>145</v>
      </c>
      <c r="BE216" s="178">
        <f t="shared" si="34"/>
        <v>0</v>
      </c>
      <c r="BF216" s="178">
        <f t="shared" si="35"/>
        <v>0</v>
      </c>
      <c r="BG216" s="178">
        <f t="shared" si="36"/>
        <v>0</v>
      </c>
      <c r="BH216" s="178">
        <f t="shared" si="37"/>
        <v>0</v>
      </c>
      <c r="BI216" s="178">
        <f t="shared" si="38"/>
        <v>0</v>
      </c>
      <c r="BJ216" s="15" t="s">
        <v>75</v>
      </c>
      <c r="BK216" s="178">
        <f t="shared" si="39"/>
        <v>0</v>
      </c>
      <c r="BL216" s="15" t="s">
        <v>152</v>
      </c>
      <c r="BM216" s="177" t="s">
        <v>484</v>
      </c>
    </row>
    <row r="217" spans="1:65" s="2" customFormat="1" ht="24.2" customHeight="1">
      <c r="A217" s="32"/>
      <c r="B217" s="33"/>
      <c r="C217" s="166">
        <v>89</v>
      </c>
      <c r="D217" s="166" t="s">
        <v>147</v>
      </c>
      <c r="E217" s="167" t="s">
        <v>485</v>
      </c>
      <c r="F217" s="168" t="s">
        <v>486</v>
      </c>
      <c r="G217" s="169" t="s">
        <v>150</v>
      </c>
      <c r="H217" s="170">
        <v>314.8</v>
      </c>
      <c r="I217" s="171"/>
      <c r="J217" s="172">
        <f t="shared" si="30"/>
        <v>0</v>
      </c>
      <c r="K217" s="168" t="s">
        <v>151</v>
      </c>
      <c r="L217" s="37"/>
      <c r="M217" s="173" t="s">
        <v>17</v>
      </c>
      <c r="N217" s="174" t="s">
        <v>41</v>
      </c>
      <c r="O217" s="62"/>
      <c r="P217" s="175">
        <f t="shared" si="31"/>
        <v>0</v>
      </c>
      <c r="Q217" s="175">
        <v>0.01146</v>
      </c>
      <c r="R217" s="175">
        <f t="shared" si="32"/>
        <v>3.607608</v>
      </c>
      <c r="S217" s="175">
        <v>0</v>
      </c>
      <c r="T217" s="176">
        <f t="shared" si="33"/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77" t="s">
        <v>152</v>
      </c>
      <c r="AT217" s="177" t="s">
        <v>147</v>
      </c>
      <c r="AU217" s="177" t="s">
        <v>153</v>
      </c>
      <c r="AY217" s="15" t="s">
        <v>145</v>
      </c>
      <c r="BE217" s="178">
        <f t="shared" si="34"/>
        <v>0</v>
      </c>
      <c r="BF217" s="178">
        <f t="shared" si="35"/>
        <v>0</v>
      </c>
      <c r="BG217" s="178">
        <f t="shared" si="36"/>
        <v>0</v>
      </c>
      <c r="BH217" s="178">
        <f t="shared" si="37"/>
        <v>0</v>
      </c>
      <c r="BI217" s="178">
        <f t="shared" si="38"/>
        <v>0</v>
      </c>
      <c r="BJ217" s="15" t="s">
        <v>75</v>
      </c>
      <c r="BK217" s="178">
        <f t="shared" si="39"/>
        <v>0</v>
      </c>
      <c r="BL217" s="15" t="s">
        <v>152</v>
      </c>
      <c r="BM217" s="177" t="s">
        <v>487</v>
      </c>
    </row>
    <row r="218" spans="1:65" s="2" customFormat="1" ht="24.2" customHeight="1">
      <c r="A218" s="32"/>
      <c r="B218" s="33"/>
      <c r="C218" s="166">
        <v>90</v>
      </c>
      <c r="D218" s="166" t="s">
        <v>147</v>
      </c>
      <c r="E218" s="167" t="s">
        <v>489</v>
      </c>
      <c r="F218" s="168" t="s">
        <v>490</v>
      </c>
      <c r="G218" s="169" t="s">
        <v>150</v>
      </c>
      <c r="H218" s="170">
        <v>500</v>
      </c>
      <c r="I218" s="171"/>
      <c r="J218" s="172">
        <f t="shared" si="30"/>
        <v>0</v>
      </c>
      <c r="K218" s="168" t="s">
        <v>151</v>
      </c>
      <c r="L218" s="37"/>
      <c r="M218" s="173" t="s">
        <v>17</v>
      </c>
      <c r="N218" s="174" t="s">
        <v>41</v>
      </c>
      <c r="O218" s="62"/>
      <c r="P218" s="175">
        <f t="shared" si="31"/>
        <v>0</v>
      </c>
      <c r="Q218" s="175">
        <v>0.01899</v>
      </c>
      <c r="R218" s="175">
        <f t="shared" si="32"/>
        <v>9.495</v>
      </c>
      <c r="S218" s="175">
        <v>0</v>
      </c>
      <c r="T218" s="176">
        <f t="shared" si="33"/>
        <v>0</v>
      </c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R218" s="177" t="s">
        <v>152</v>
      </c>
      <c r="AT218" s="177" t="s">
        <v>147</v>
      </c>
      <c r="AU218" s="177" t="s">
        <v>153</v>
      </c>
      <c r="AY218" s="15" t="s">
        <v>145</v>
      </c>
      <c r="BE218" s="178">
        <f t="shared" si="34"/>
        <v>0</v>
      </c>
      <c r="BF218" s="178">
        <f t="shared" si="35"/>
        <v>0</v>
      </c>
      <c r="BG218" s="178">
        <f t="shared" si="36"/>
        <v>0</v>
      </c>
      <c r="BH218" s="178">
        <f t="shared" si="37"/>
        <v>0</v>
      </c>
      <c r="BI218" s="178">
        <f t="shared" si="38"/>
        <v>0</v>
      </c>
      <c r="BJ218" s="15" t="s">
        <v>75</v>
      </c>
      <c r="BK218" s="178">
        <f t="shared" si="39"/>
        <v>0</v>
      </c>
      <c r="BL218" s="15" t="s">
        <v>152</v>
      </c>
      <c r="BM218" s="177" t="s">
        <v>491</v>
      </c>
    </row>
    <row r="219" spans="1:65" s="2" customFormat="1" ht="14.45" customHeight="1">
      <c r="A219" s="32"/>
      <c r="B219" s="33"/>
      <c r="C219" s="166">
        <v>91</v>
      </c>
      <c r="D219" s="166" t="s">
        <v>147</v>
      </c>
      <c r="E219" s="167" t="s">
        <v>492</v>
      </c>
      <c r="F219" s="168" t="s">
        <v>493</v>
      </c>
      <c r="G219" s="169" t="s">
        <v>150</v>
      </c>
      <c r="H219" s="170">
        <v>4.84</v>
      </c>
      <c r="I219" s="171"/>
      <c r="J219" s="172">
        <f t="shared" si="30"/>
        <v>0</v>
      </c>
      <c r="K219" s="168" t="s">
        <v>151</v>
      </c>
      <c r="L219" s="37"/>
      <c r="M219" s="173" t="s">
        <v>17</v>
      </c>
      <c r="N219" s="174" t="s">
        <v>41</v>
      </c>
      <c r="O219" s="62"/>
      <c r="P219" s="175">
        <f t="shared" si="31"/>
        <v>0</v>
      </c>
      <c r="Q219" s="175">
        <v>0.02428</v>
      </c>
      <c r="R219" s="175">
        <f t="shared" si="32"/>
        <v>0.1175152</v>
      </c>
      <c r="S219" s="175">
        <v>0</v>
      </c>
      <c r="T219" s="176">
        <f t="shared" si="33"/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7" t="s">
        <v>152</v>
      </c>
      <c r="AT219" s="177" t="s">
        <v>147</v>
      </c>
      <c r="AU219" s="177" t="s">
        <v>153</v>
      </c>
      <c r="AY219" s="15" t="s">
        <v>145</v>
      </c>
      <c r="BE219" s="178">
        <f t="shared" si="34"/>
        <v>0</v>
      </c>
      <c r="BF219" s="178">
        <f t="shared" si="35"/>
        <v>0</v>
      </c>
      <c r="BG219" s="178">
        <f t="shared" si="36"/>
        <v>0</v>
      </c>
      <c r="BH219" s="178">
        <f t="shared" si="37"/>
        <v>0</v>
      </c>
      <c r="BI219" s="178">
        <f t="shared" si="38"/>
        <v>0</v>
      </c>
      <c r="BJ219" s="15" t="s">
        <v>75</v>
      </c>
      <c r="BK219" s="178">
        <f t="shared" si="39"/>
        <v>0</v>
      </c>
      <c r="BL219" s="15" t="s">
        <v>152</v>
      </c>
      <c r="BM219" s="177" t="s">
        <v>494</v>
      </c>
    </row>
    <row r="220" spans="1:65" s="2" customFormat="1" ht="24.2" customHeight="1">
      <c r="A220" s="32"/>
      <c r="B220" s="33"/>
      <c r="C220" s="166">
        <v>92</v>
      </c>
      <c r="D220" s="166" t="s">
        <v>147</v>
      </c>
      <c r="E220" s="167" t="s">
        <v>495</v>
      </c>
      <c r="F220" s="168" t="s">
        <v>496</v>
      </c>
      <c r="G220" s="169" t="s">
        <v>150</v>
      </c>
      <c r="H220" s="170">
        <v>331.035</v>
      </c>
      <c r="I220" s="171"/>
      <c r="J220" s="172">
        <f t="shared" si="30"/>
        <v>0</v>
      </c>
      <c r="K220" s="168" t="s">
        <v>151</v>
      </c>
      <c r="L220" s="37"/>
      <c r="M220" s="173" t="s">
        <v>17</v>
      </c>
      <c r="N220" s="174" t="s">
        <v>41</v>
      </c>
      <c r="O220" s="62"/>
      <c r="P220" s="175">
        <f t="shared" si="31"/>
        <v>0</v>
      </c>
      <c r="Q220" s="175">
        <v>0.00288</v>
      </c>
      <c r="R220" s="175">
        <f t="shared" si="32"/>
        <v>0.9533808000000001</v>
      </c>
      <c r="S220" s="175">
        <v>0</v>
      </c>
      <c r="T220" s="176">
        <f t="shared" si="33"/>
        <v>0</v>
      </c>
      <c r="U220" s="32"/>
      <c r="V220" s="32"/>
      <c r="W220" s="32"/>
      <c r="X220" s="32"/>
      <c r="Y220" s="32"/>
      <c r="Z220" s="32"/>
      <c r="AA220" s="32"/>
      <c r="AB220" s="32"/>
      <c r="AC220" s="32"/>
      <c r="AD220" s="32"/>
      <c r="AE220" s="32"/>
      <c r="AR220" s="177" t="s">
        <v>152</v>
      </c>
      <c r="AT220" s="177" t="s">
        <v>147</v>
      </c>
      <c r="AU220" s="177" t="s">
        <v>153</v>
      </c>
      <c r="AY220" s="15" t="s">
        <v>145</v>
      </c>
      <c r="BE220" s="178">
        <f t="shared" si="34"/>
        <v>0</v>
      </c>
      <c r="BF220" s="178">
        <f t="shared" si="35"/>
        <v>0</v>
      </c>
      <c r="BG220" s="178">
        <f t="shared" si="36"/>
        <v>0</v>
      </c>
      <c r="BH220" s="178">
        <f t="shared" si="37"/>
        <v>0</v>
      </c>
      <c r="BI220" s="178">
        <f t="shared" si="38"/>
        <v>0</v>
      </c>
      <c r="BJ220" s="15" t="s">
        <v>75</v>
      </c>
      <c r="BK220" s="178">
        <f t="shared" si="39"/>
        <v>0</v>
      </c>
      <c r="BL220" s="15" t="s">
        <v>152</v>
      </c>
      <c r="BM220" s="177" t="s">
        <v>497</v>
      </c>
    </row>
    <row r="221" spans="1:65" s="2" customFormat="1" ht="14.45" customHeight="1">
      <c r="A221" s="32"/>
      <c r="B221" s="33"/>
      <c r="C221" s="166">
        <v>93</v>
      </c>
      <c r="D221" s="166" t="s">
        <v>147</v>
      </c>
      <c r="E221" s="167" t="s">
        <v>498</v>
      </c>
      <c r="F221" s="168" t="s">
        <v>499</v>
      </c>
      <c r="G221" s="169" t="s">
        <v>150</v>
      </c>
      <c r="H221" s="170">
        <v>1431.535</v>
      </c>
      <c r="I221" s="171"/>
      <c r="J221" s="172">
        <f t="shared" si="30"/>
        <v>0</v>
      </c>
      <c r="K221" s="168" t="s">
        <v>151</v>
      </c>
      <c r="L221" s="37"/>
      <c r="M221" s="173" t="s">
        <v>17</v>
      </c>
      <c r="N221" s="174" t="s">
        <v>41</v>
      </c>
      <c r="O221" s="62"/>
      <c r="P221" s="175">
        <f t="shared" si="31"/>
        <v>0</v>
      </c>
      <c r="Q221" s="175">
        <v>0</v>
      </c>
      <c r="R221" s="175">
        <f t="shared" si="32"/>
        <v>0</v>
      </c>
      <c r="S221" s="175">
        <v>0</v>
      </c>
      <c r="T221" s="176">
        <f t="shared" si="33"/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7" t="s">
        <v>152</v>
      </c>
      <c r="AT221" s="177" t="s">
        <v>147</v>
      </c>
      <c r="AU221" s="177" t="s">
        <v>153</v>
      </c>
      <c r="AY221" s="15" t="s">
        <v>145</v>
      </c>
      <c r="BE221" s="178">
        <f t="shared" si="34"/>
        <v>0</v>
      </c>
      <c r="BF221" s="178">
        <f t="shared" si="35"/>
        <v>0</v>
      </c>
      <c r="BG221" s="178">
        <f t="shared" si="36"/>
        <v>0</v>
      </c>
      <c r="BH221" s="178">
        <f t="shared" si="37"/>
        <v>0</v>
      </c>
      <c r="BI221" s="178">
        <f t="shared" si="38"/>
        <v>0</v>
      </c>
      <c r="BJ221" s="15" t="s">
        <v>75</v>
      </c>
      <c r="BK221" s="178">
        <f t="shared" si="39"/>
        <v>0</v>
      </c>
      <c r="BL221" s="15" t="s">
        <v>152</v>
      </c>
      <c r="BM221" s="177" t="s">
        <v>500</v>
      </c>
    </row>
    <row r="222" spans="1:65" s="2" customFormat="1" ht="14.45" customHeight="1">
      <c r="A222" s="32"/>
      <c r="B222" s="33"/>
      <c r="C222" s="166">
        <v>94</v>
      </c>
      <c r="D222" s="166" t="s">
        <v>147</v>
      </c>
      <c r="E222" s="167" t="s">
        <v>501</v>
      </c>
      <c r="F222" s="168" t="s">
        <v>502</v>
      </c>
      <c r="G222" s="169" t="s">
        <v>183</v>
      </c>
      <c r="H222" s="170">
        <v>0.48</v>
      </c>
      <c r="I222" s="171"/>
      <c r="J222" s="172">
        <f t="shared" si="30"/>
        <v>0</v>
      </c>
      <c r="K222" s="168" t="s">
        <v>151</v>
      </c>
      <c r="L222" s="37"/>
      <c r="M222" s="173" t="s">
        <v>17</v>
      </c>
      <c r="N222" s="174" t="s">
        <v>41</v>
      </c>
      <c r="O222" s="62"/>
      <c r="P222" s="175">
        <f t="shared" si="31"/>
        <v>0</v>
      </c>
      <c r="Q222" s="175">
        <v>2.25634</v>
      </c>
      <c r="R222" s="175">
        <f t="shared" si="32"/>
        <v>1.0830431999999999</v>
      </c>
      <c r="S222" s="175">
        <v>0</v>
      </c>
      <c r="T222" s="176">
        <f t="shared" si="33"/>
        <v>0</v>
      </c>
      <c r="U222" s="32"/>
      <c r="V222" s="32"/>
      <c r="W222" s="32"/>
      <c r="X222" s="32"/>
      <c r="Y222" s="32"/>
      <c r="Z222" s="32"/>
      <c r="AA222" s="32"/>
      <c r="AB222" s="32"/>
      <c r="AC222" s="32"/>
      <c r="AD222" s="32"/>
      <c r="AE222" s="32"/>
      <c r="AR222" s="177" t="s">
        <v>152</v>
      </c>
      <c r="AT222" s="177" t="s">
        <v>147</v>
      </c>
      <c r="AU222" s="177" t="s">
        <v>153</v>
      </c>
      <c r="AY222" s="15" t="s">
        <v>145</v>
      </c>
      <c r="BE222" s="178">
        <f t="shared" si="34"/>
        <v>0</v>
      </c>
      <c r="BF222" s="178">
        <f t="shared" si="35"/>
        <v>0</v>
      </c>
      <c r="BG222" s="178">
        <f t="shared" si="36"/>
        <v>0</v>
      </c>
      <c r="BH222" s="178">
        <f t="shared" si="37"/>
        <v>0</v>
      </c>
      <c r="BI222" s="178">
        <f t="shared" si="38"/>
        <v>0</v>
      </c>
      <c r="BJ222" s="15" t="s">
        <v>75</v>
      </c>
      <c r="BK222" s="178">
        <f t="shared" si="39"/>
        <v>0</v>
      </c>
      <c r="BL222" s="15" t="s">
        <v>152</v>
      </c>
      <c r="BM222" s="177" t="s">
        <v>503</v>
      </c>
    </row>
    <row r="223" spans="1:65" s="2" customFormat="1" ht="14.45" customHeight="1">
      <c r="A223" s="32"/>
      <c r="B223" s="33"/>
      <c r="C223" s="166">
        <v>95</v>
      </c>
      <c r="D223" s="166" t="s">
        <v>147</v>
      </c>
      <c r="E223" s="167" t="s">
        <v>504</v>
      </c>
      <c r="F223" s="168" t="s">
        <v>505</v>
      </c>
      <c r="G223" s="169" t="s">
        <v>183</v>
      </c>
      <c r="H223" s="170">
        <v>8.16</v>
      </c>
      <c r="I223" s="171"/>
      <c r="J223" s="172">
        <f t="shared" si="30"/>
        <v>0</v>
      </c>
      <c r="K223" s="168" t="s">
        <v>151</v>
      </c>
      <c r="L223" s="37"/>
      <c r="M223" s="173" t="s">
        <v>17</v>
      </c>
      <c r="N223" s="174" t="s">
        <v>41</v>
      </c>
      <c r="O223" s="62"/>
      <c r="P223" s="175">
        <f t="shared" si="31"/>
        <v>0</v>
      </c>
      <c r="Q223" s="175">
        <v>2.25634</v>
      </c>
      <c r="R223" s="175">
        <f t="shared" si="32"/>
        <v>18.4117344</v>
      </c>
      <c r="S223" s="175">
        <v>0</v>
      </c>
      <c r="T223" s="176">
        <f t="shared" si="33"/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77" t="s">
        <v>152</v>
      </c>
      <c r="AT223" s="177" t="s">
        <v>147</v>
      </c>
      <c r="AU223" s="177" t="s">
        <v>153</v>
      </c>
      <c r="AY223" s="15" t="s">
        <v>145</v>
      </c>
      <c r="BE223" s="178">
        <f t="shared" si="34"/>
        <v>0</v>
      </c>
      <c r="BF223" s="178">
        <f t="shared" si="35"/>
        <v>0</v>
      </c>
      <c r="BG223" s="178">
        <f t="shared" si="36"/>
        <v>0</v>
      </c>
      <c r="BH223" s="178">
        <f t="shared" si="37"/>
        <v>0</v>
      </c>
      <c r="BI223" s="178">
        <f t="shared" si="38"/>
        <v>0</v>
      </c>
      <c r="BJ223" s="15" t="s">
        <v>75</v>
      </c>
      <c r="BK223" s="178">
        <f t="shared" si="39"/>
        <v>0</v>
      </c>
      <c r="BL223" s="15" t="s">
        <v>152</v>
      </c>
      <c r="BM223" s="177" t="s">
        <v>506</v>
      </c>
    </row>
    <row r="224" spans="1:65" s="2" customFormat="1" ht="14.45" customHeight="1">
      <c r="A224" s="32"/>
      <c r="B224" s="33"/>
      <c r="C224" s="166">
        <v>96</v>
      </c>
      <c r="D224" s="166" t="s">
        <v>147</v>
      </c>
      <c r="E224" s="167" t="s">
        <v>507</v>
      </c>
      <c r="F224" s="168" t="s">
        <v>508</v>
      </c>
      <c r="G224" s="169" t="s">
        <v>183</v>
      </c>
      <c r="H224" s="170">
        <v>1.85</v>
      </c>
      <c r="I224" s="171"/>
      <c r="J224" s="172">
        <f t="shared" si="30"/>
        <v>0</v>
      </c>
      <c r="K224" s="168" t="s">
        <v>151</v>
      </c>
      <c r="L224" s="37"/>
      <c r="M224" s="173" t="s">
        <v>17</v>
      </c>
      <c r="N224" s="174" t="s">
        <v>41</v>
      </c>
      <c r="O224" s="62"/>
      <c r="P224" s="175">
        <f t="shared" si="31"/>
        <v>0</v>
      </c>
      <c r="Q224" s="175">
        <v>2.25634</v>
      </c>
      <c r="R224" s="175">
        <f t="shared" si="32"/>
        <v>4.1742289999999995</v>
      </c>
      <c r="S224" s="175">
        <v>0</v>
      </c>
      <c r="T224" s="176">
        <f t="shared" si="33"/>
        <v>0</v>
      </c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R224" s="177" t="s">
        <v>152</v>
      </c>
      <c r="AT224" s="177" t="s">
        <v>147</v>
      </c>
      <c r="AU224" s="177" t="s">
        <v>153</v>
      </c>
      <c r="AY224" s="15" t="s">
        <v>145</v>
      </c>
      <c r="BE224" s="178">
        <f t="shared" si="34"/>
        <v>0</v>
      </c>
      <c r="BF224" s="178">
        <f t="shared" si="35"/>
        <v>0</v>
      </c>
      <c r="BG224" s="178">
        <f t="shared" si="36"/>
        <v>0</v>
      </c>
      <c r="BH224" s="178">
        <f t="shared" si="37"/>
        <v>0</v>
      </c>
      <c r="BI224" s="178">
        <f t="shared" si="38"/>
        <v>0</v>
      </c>
      <c r="BJ224" s="15" t="s">
        <v>75</v>
      </c>
      <c r="BK224" s="178">
        <f t="shared" si="39"/>
        <v>0</v>
      </c>
      <c r="BL224" s="15" t="s">
        <v>152</v>
      </c>
      <c r="BM224" s="177" t="s">
        <v>509</v>
      </c>
    </row>
    <row r="225" spans="1:65" s="2" customFormat="1" ht="14.45" customHeight="1">
      <c r="A225" s="32"/>
      <c r="B225" s="33"/>
      <c r="C225" s="166">
        <v>97</v>
      </c>
      <c r="D225" s="166" t="s">
        <v>147</v>
      </c>
      <c r="E225" s="167" t="s">
        <v>510</v>
      </c>
      <c r="F225" s="168" t="s">
        <v>511</v>
      </c>
      <c r="G225" s="169" t="s">
        <v>183</v>
      </c>
      <c r="H225" s="170">
        <v>8.16</v>
      </c>
      <c r="I225" s="171"/>
      <c r="J225" s="172">
        <f t="shared" si="30"/>
        <v>0</v>
      </c>
      <c r="K225" s="168" t="s">
        <v>151</v>
      </c>
      <c r="L225" s="37"/>
      <c r="M225" s="173" t="s">
        <v>17</v>
      </c>
      <c r="N225" s="174" t="s">
        <v>41</v>
      </c>
      <c r="O225" s="62"/>
      <c r="P225" s="175">
        <f t="shared" si="31"/>
        <v>0</v>
      </c>
      <c r="Q225" s="175">
        <v>0</v>
      </c>
      <c r="R225" s="175">
        <f t="shared" si="32"/>
        <v>0</v>
      </c>
      <c r="S225" s="175">
        <v>0</v>
      </c>
      <c r="T225" s="176">
        <f t="shared" si="33"/>
        <v>0</v>
      </c>
      <c r="U225" s="32"/>
      <c r="V225" s="32"/>
      <c r="W225" s="32"/>
      <c r="X225" s="32"/>
      <c r="Y225" s="32"/>
      <c r="Z225" s="32"/>
      <c r="AA225" s="32"/>
      <c r="AB225" s="32"/>
      <c r="AC225" s="32"/>
      <c r="AD225" s="32"/>
      <c r="AE225" s="32"/>
      <c r="AR225" s="177" t="s">
        <v>152</v>
      </c>
      <c r="AT225" s="177" t="s">
        <v>147</v>
      </c>
      <c r="AU225" s="177" t="s">
        <v>153</v>
      </c>
      <c r="AY225" s="15" t="s">
        <v>145</v>
      </c>
      <c r="BE225" s="178">
        <f t="shared" si="34"/>
        <v>0</v>
      </c>
      <c r="BF225" s="178">
        <f t="shared" si="35"/>
        <v>0</v>
      </c>
      <c r="BG225" s="178">
        <f t="shared" si="36"/>
        <v>0</v>
      </c>
      <c r="BH225" s="178">
        <f t="shared" si="37"/>
        <v>0</v>
      </c>
      <c r="BI225" s="178">
        <f t="shared" si="38"/>
        <v>0</v>
      </c>
      <c r="BJ225" s="15" t="s">
        <v>75</v>
      </c>
      <c r="BK225" s="178">
        <f t="shared" si="39"/>
        <v>0</v>
      </c>
      <c r="BL225" s="15" t="s">
        <v>152</v>
      </c>
      <c r="BM225" s="177" t="s">
        <v>512</v>
      </c>
    </row>
    <row r="226" spans="1:65" s="2" customFormat="1" ht="14.45" customHeight="1">
      <c r="A226" s="32"/>
      <c r="B226" s="33"/>
      <c r="C226" s="166">
        <v>98</v>
      </c>
      <c r="D226" s="166" t="s">
        <v>147</v>
      </c>
      <c r="E226" s="167" t="s">
        <v>513</v>
      </c>
      <c r="F226" s="168" t="s">
        <v>514</v>
      </c>
      <c r="G226" s="169" t="s">
        <v>183</v>
      </c>
      <c r="H226" s="170">
        <v>8.16</v>
      </c>
      <c r="I226" s="171"/>
      <c r="J226" s="172">
        <f t="shared" si="30"/>
        <v>0</v>
      </c>
      <c r="K226" s="168" t="s">
        <v>151</v>
      </c>
      <c r="L226" s="37"/>
      <c r="M226" s="173" t="s">
        <v>17</v>
      </c>
      <c r="N226" s="174" t="s">
        <v>41</v>
      </c>
      <c r="O226" s="62"/>
      <c r="P226" s="175">
        <f t="shared" si="31"/>
        <v>0</v>
      </c>
      <c r="Q226" s="175">
        <v>0.00253</v>
      </c>
      <c r="R226" s="175">
        <f t="shared" si="32"/>
        <v>0.0206448</v>
      </c>
      <c r="S226" s="175">
        <v>0</v>
      </c>
      <c r="T226" s="176">
        <f t="shared" si="33"/>
        <v>0</v>
      </c>
      <c r="U226" s="32"/>
      <c r="V226" s="32"/>
      <c r="W226" s="32"/>
      <c r="X226" s="32"/>
      <c r="Y226" s="32"/>
      <c r="Z226" s="32"/>
      <c r="AA226" s="32"/>
      <c r="AB226" s="32"/>
      <c r="AC226" s="32"/>
      <c r="AD226" s="32"/>
      <c r="AE226" s="32"/>
      <c r="AR226" s="177" t="s">
        <v>152</v>
      </c>
      <c r="AT226" s="177" t="s">
        <v>147</v>
      </c>
      <c r="AU226" s="177" t="s">
        <v>153</v>
      </c>
      <c r="AY226" s="15" t="s">
        <v>145</v>
      </c>
      <c r="BE226" s="178">
        <f t="shared" si="34"/>
        <v>0</v>
      </c>
      <c r="BF226" s="178">
        <f t="shared" si="35"/>
        <v>0</v>
      </c>
      <c r="BG226" s="178">
        <f t="shared" si="36"/>
        <v>0</v>
      </c>
      <c r="BH226" s="178">
        <f t="shared" si="37"/>
        <v>0</v>
      </c>
      <c r="BI226" s="178">
        <f t="shared" si="38"/>
        <v>0</v>
      </c>
      <c r="BJ226" s="15" t="s">
        <v>75</v>
      </c>
      <c r="BK226" s="178">
        <f t="shared" si="39"/>
        <v>0</v>
      </c>
      <c r="BL226" s="15" t="s">
        <v>152</v>
      </c>
      <c r="BM226" s="177" t="s">
        <v>515</v>
      </c>
    </row>
    <row r="227" spans="1:65" s="2" customFormat="1" ht="14.45" customHeight="1">
      <c r="A227" s="32"/>
      <c r="B227" s="33"/>
      <c r="C227" s="166">
        <v>99</v>
      </c>
      <c r="D227" s="166" t="s">
        <v>147</v>
      </c>
      <c r="E227" s="167" t="s">
        <v>516</v>
      </c>
      <c r="F227" s="168" t="s">
        <v>517</v>
      </c>
      <c r="G227" s="169" t="s">
        <v>227</v>
      </c>
      <c r="H227" s="170">
        <v>2.5</v>
      </c>
      <c r="I227" s="171"/>
      <c r="J227" s="172">
        <f t="shared" si="30"/>
        <v>0</v>
      </c>
      <c r="K227" s="168" t="s">
        <v>151</v>
      </c>
      <c r="L227" s="37"/>
      <c r="M227" s="173" t="s">
        <v>17</v>
      </c>
      <c r="N227" s="174" t="s">
        <v>41</v>
      </c>
      <c r="O227" s="62"/>
      <c r="P227" s="175">
        <f t="shared" si="31"/>
        <v>0</v>
      </c>
      <c r="Q227" s="175">
        <v>1.06277</v>
      </c>
      <c r="R227" s="175">
        <f t="shared" si="32"/>
        <v>2.656925</v>
      </c>
      <c r="S227" s="175">
        <v>0</v>
      </c>
      <c r="T227" s="176">
        <f t="shared" si="33"/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7" t="s">
        <v>152</v>
      </c>
      <c r="AT227" s="177" t="s">
        <v>147</v>
      </c>
      <c r="AU227" s="177" t="s">
        <v>153</v>
      </c>
      <c r="AY227" s="15" t="s">
        <v>145</v>
      </c>
      <c r="BE227" s="178">
        <f t="shared" si="34"/>
        <v>0</v>
      </c>
      <c r="BF227" s="178">
        <f t="shared" si="35"/>
        <v>0</v>
      </c>
      <c r="BG227" s="178">
        <f t="shared" si="36"/>
        <v>0</v>
      </c>
      <c r="BH227" s="178">
        <f t="shared" si="37"/>
        <v>0</v>
      </c>
      <c r="BI227" s="178">
        <f t="shared" si="38"/>
        <v>0</v>
      </c>
      <c r="BJ227" s="15" t="s">
        <v>75</v>
      </c>
      <c r="BK227" s="178">
        <f t="shared" si="39"/>
        <v>0</v>
      </c>
      <c r="BL227" s="15" t="s">
        <v>152</v>
      </c>
      <c r="BM227" s="177" t="s">
        <v>518</v>
      </c>
    </row>
    <row r="228" spans="1:65" s="2" customFormat="1" ht="14.45" customHeight="1">
      <c r="A228" s="32"/>
      <c r="B228" s="33"/>
      <c r="C228" s="166">
        <v>100</v>
      </c>
      <c r="D228" s="166" t="s">
        <v>147</v>
      </c>
      <c r="E228" s="167" t="s">
        <v>519</v>
      </c>
      <c r="F228" s="168" t="s">
        <v>520</v>
      </c>
      <c r="G228" s="169" t="s">
        <v>150</v>
      </c>
      <c r="H228" s="170">
        <v>66</v>
      </c>
      <c r="I228" s="171"/>
      <c r="J228" s="172">
        <f t="shared" si="30"/>
        <v>0</v>
      </c>
      <c r="K228" s="168" t="s">
        <v>151</v>
      </c>
      <c r="L228" s="37"/>
      <c r="M228" s="173" t="s">
        <v>17</v>
      </c>
      <c r="N228" s="174" t="s">
        <v>41</v>
      </c>
      <c r="O228" s="62"/>
      <c r="P228" s="175">
        <f t="shared" si="31"/>
        <v>0</v>
      </c>
      <c r="Q228" s="175">
        <v>0.0756</v>
      </c>
      <c r="R228" s="175">
        <f t="shared" si="32"/>
        <v>4.9896</v>
      </c>
      <c r="S228" s="175">
        <v>0</v>
      </c>
      <c r="T228" s="176">
        <f t="shared" si="33"/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7" t="s">
        <v>152</v>
      </c>
      <c r="AT228" s="177" t="s">
        <v>147</v>
      </c>
      <c r="AU228" s="177" t="s">
        <v>153</v>
      </c>
      <c r="AY228" s="15" t="s">
        <v>145</v>
      </c>
      <c r="BE228" s="178">
        <f t="shared" si="34"/>
        <v>0</v>
      </c>
      <c r="BF228" s="178">
        <f t="shared" si="35"/>
        <v>0</v>
      </c>
      <c r="BG228" s="178">
        <f t="shared" si="36"/>
        <v>0</v>
      </c>
      <c r="BH228" s="178">
        <f t="shared" si="37"/>
        <v>0</v>
      </c>
      <c r="BI228" s="178">
        <f t="shared" si="38"/>
        <v>0</v>
      </c>
      <c r="BJ228" s="15" t="s">
        <v>75</v>
      </c>
      <c r="BK228" s="178">
        <f t="shared" si="39"/>
        <v>0</v>
      </c>
      <c r="BL228" s="15" t="s">
        <v>152</v>
      </c>
      <c r="BM228" s="177" t="s">
        <v>521</v>
      </c>
    </row>
    <row r="229" spans="1:65" s="2" customFormat="1" ht="14.45" customHeight="1">
      <c r="A229" s="32"/>
      <c r="B229" s="33"/>
      <c r="C229" s="166">
        <v>101</v>
      </c>
      <c r="D229" s="166" t="s">
        <v>147</v>
      </c>
      <c r="E229" s="167" t="s">
        <v>522</v>
      </c>
      <c r="F229" s="168" t="s">
        <v>523</v>
      </c>
      <c r="G229" s="169" t="s">
        <v>150</v>
      </c>
      <c r="H229" s="170">
        <v>29.63</v>
      </c>
      <c r="I229" s="171"/>
      <c r="J229" s="172">
        <f t="shared" si="30"/>
        <v>0</v>
      </c>
      <c r="K229" s="168" t="s">
        <v>151</v>
      </c>
      <c r="L229" s="37"/>
      <c r="M229" s="173" t="s">
        <v>17</v>
      </c>
      <c r="N229" s="174" t="s">
        <v>41</v>
      </c>
      <c r="O229" s="62"/>
      <c r="P229" s="175">
        <f t="shared" si="31"/>
        <v>0</v>
      </c>
      <c r="Q229" s="175">
        <v>0.084</v>
      </c>
      <c r="R229" s="175">
        <f t="shared" si="32"/>
        <v>2.4889200000000002</v>
      </c>
      <c r="S229" s="175">
        <v>0</v>
      </c>
      <c r="T229" s="176">
        <f t="shared" si="33"/>
        <v>0</v>
      </c>
      <c r="U229" s="32"/>
      <c r="V229" s="32"/>
      <c r="W229" s="32"/>
      <c r="X229" s="32"/>
      <c r="Y229" s="32"/>
      <c r="Z229" s="32"/>
      <c r="AA229" s="32"/>
      <c r="AB229" s="32"/>
      <c r="AC229" s="32"/>
      <c r="AD229" s="32"/>
      <c r="AE229" s="32"/>
      <c r="AR229" s="177" t="s">
        <v>152</v>
      </c>
      <c r="AT229" s="177" t="s">
        <v>147</v>
      </c>
      <c r="AU229" s="177" t="s">
        <v>153</v>
      </c>
      <c r="AY229" s="15" t="s">
        <v>145</v>
      </c>
      <c r="BE229" s="178">
        <f t="shared" si="34"/>
        <v>0</v>
      </c>
      <c r="BF229" s="178">
        <f t="shared" si="35"/>
        <v>0</v>
      </c>
      <c r="BG229" s="178">
        <f t="shared" si="36"/>
        <v>0</v>
      </c>
      <c r="BH229" s="178">
        <f t="shared" si="37"/>
        <v>0</v>
      </c>
      <c r="BI229" s="178">
        <f t="shared" si="38"/>
        <v>0</v>
      </c>
      <c r="BJ229" s="15" t="s">
        <v>75</v>
      </c>
      <c r="BK229" s="178">
        <f t="shared" si="39"/>
        <v>0</v>
      </c>
      <c r="BL229" s="15" t="s">
        <v>152</v>
      </c>
      <c r="BM229" s="177" t="s">
        <v>524</v>
      </c>
    </row>
    <row r="230" spans="1:65" s="2" customFormat="1" ht="14.45" customHeight="1">
      <c r="A230" s="32"/>
      <c r="B230" s="33"/>
      <c r="C230" s="166">
        <v>102</v>
      </c>
      <c r="D230" s="166" t="s">
        <v>147</v>
      </c>
      <c r="E230" s="167" t="s">
        <v>525</v>
      </c>
      <c r="F230" s="168" t="s">
        <v>526</v>
      </c>
      <c r="G230" s="169" t="s">
        <v>150</v>
      </c>
      <c r="H230" s="170">
        <v>2</v>
      </c>
      <c r="I230" s="171"/>
      <c r="J230" s="172">
        <f t="shared" si="30"/>
        <v>0</v>
      </c>
      <c r="K230" s="168" t="s">
        <v>151</v>
      </c>
      <c r="L230" s="37"/>
      <c r="M230" s="173" t="s">
        <v>17</v>
      </c>
      <c r="N230" s="174" t="s">
        <v>41</v>
      </c>
      <c r="O230" s="62"/>
      <c r="P230" s="175">
        <f t="shared" si="31"/>
        <v>0</v>
      </c>
      <c r="Q230" s="175">
        <v>0.1231</v>
      </c>
      <c r="R230" s="175">
        <f t="shared" si="32"/>
        <v>0.2462</v>
      </c>
      <c r="S230" s="175">
        <v>0</v>
      </c>
      <c r="T230" s="176">
        <f t="shared" si="33"/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7" t="s">
        <v>152</v>
      </c>
      <c r="AT230" s="177" t="s">
        <v>147</v>
      </c>
      <c r="AU230" s="177" t="s">
        <v>153</v>
      </c>
      <c r="AY230" s="15" t="s">
        <v>145</v>
      </c>
      <c r="BE230" s="178">
        <f t="shared" si="34"/>
        <v>0</v>
      </c>
      <c r="BF230" s="178">
        <f t="shared" si="35"/>
        <v>0</v>
      </c>
      <c r="BG230" s="178">
        <f t="shared" si="36"/>
        <v>0</v>
      </c>
      <c r="BH230" s="178">
        <f t="shared" si="37"/>
        <v>0</v>
      </c>
      <c r="BI230" s="178">
        <f t="shared" si="38"/>
        <v>0</v>
      </c>
      <c r="BJ230" s="15" t="s">
        <v>75</v>
      </c>
      <c r="BK230" s="178">
        <f t="shared" si="39"/>
        <v>0</v>
      </c>
      <c r="BL230" s="15" t="s">
        <v>152</v>
      </c>
      <c r="BM230" s="177" t="s">
        <v>527</v>
      </c>
    </row>
    <row r="231" spans="1:65" s="2" customFormat="1" ht="24.2" customHeight="1">
      <c r="A231" s="32"/>
      <c r="B231" s="33"/>
      <c r="C231" s="166">
        <v>103</v>
      </c>
      <c r="D231" s="166" t="s">
        <v>147</v>
      </c>
      <c r="E231" s="167" t="s">
        <v>528</v>
      </c>
      <c r="F231" s="168" t="s">
        <v>529</v>
      </c>
      <c r="G231" s="169" t="s">
        <v>150</v>
      </c>
      <c r="H231" s="170">
        <v>15</v>
      </c>
      <c r="I231" s="171"/>
      <c r="J231" s="172">
        <f t="shared" si="30"/>
        <v>0</v>
      </c>
      <c r="K231" s="168" t="s">
        <v>151</v>
      </c>
      <c r="L231" s="37"/>
      <c r="M231" s="173" t="s">
        <v>17</v>
      </c>
      <c r="N231" s="174" t="s">
        <v>41</v>
      </c>
      <c r="O231" s="62"/>
      <c r="P231" s="175">
        <f t="shared" si="31"/>
        <v>0</v>
      </c>
      <c r="Q231" s="175">
        <v>0.02634</v>
      </c>
      <c r="R231" s="175">
        <f t="shared" si="32"/>
        <v>0.3951</v>
      </c>
      <c r="S231" s="175">
        <v>0</v>
      </c>
      <c r="T231" s="176">
        <f t="shared" si="33"/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7" t="s">
        <v>152</v>
      </c>
      <c r="AT231" s="177" t="s">
        <v>147</v>
      </c>
      <c r="AU231" s="177" t="s">
        <v>153</v>
      </c>
      <c r="AY231" s="15" t="s">
        <v>145</v>
      </c>
      <c r="BE231" s="178">
        <f t="shared" si="34"/>
        <v>0</v>
      </c>
      <c r="BF231" s="178">
        <f t="shared" si="35"/>
        <v>0</v>
      </c>
      <c r="BG231" s="178">
        <f t="shared" si="36"/>
        <v>0</v>
      </c>
      <c r="BH231" s="178">
        <f t="shared" si="37"/>
        <v>0</v>
      </c>
      <c r="BI231" s="178">
        <f t="shared" si="38"/>
        <v>0</v>
      </c>
      <c r="BJ231" s="15" t="s">
        <v>75</v>
      </c>
      <c r="BK231" s="178">
        <f t="shared" si="39"/>
        <v>0</v>
      </c>
      <c r="BL231" s="15" t="s">
        <v>152</v>
      </c>
      <c r="BM231" s="177" t="s">
        <v>530</v>
      </c>
    </row>
    <row r="232" spans="1:65" s="2" customFormat="1" ht="24.2" customHeight="1">
      <c r="A232" s="32"/>
      <c r="B232" s="33"/>
      <c r="C232" s="166">
        <v>104</v>
      </c>
      <c r="D232" s="166" t="s">
        <v>147</v>
      </c>
      <c r="E232" s="167" t="s">
        <v>531</v>
      </c>
      <c r="F232" s="168" t="s">
        <v>532</v>
      </c>
      <c r="G232" s="169" t="s">
        <v>165</v>
      </c>
      <c r="H232" s="170">
        <v>75</v>
      </c>
      <c r="I232" s="171"/>
      <c r="J232" s="172">
        <f t="shared" si="30"/>
        <v>0</v>
      </c>
      <c r="K232" s="168" t="s">
        <v>151</v>
      </c>
      <c r="L232" s="37"/>
      <c r="M232" s="173" t="s">
        <v>17</v>
      </c>
      <c r="N232" s="174" t="s">
        <v>41</v>
      </c>
      <c r="O232" s="62"/>
      <c r="P232" s="175">
        <f t="shared" si="31"/>
        <v>0</v>
      </c>
      <c r="Q232" s="175">
        <v>2E-05</v>
      </c>
      <c r="R232" s="175">
        <f t="shared" si="32"/>
        <v>0.0015</v>
      </c>
      <c r="S232" s="175">
        <v>0</v>
      </c>
      <c r="T232" s="176">
        <f t="shared" si="33"/>
        <v>0</v>
      </c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R232" s="177" t="s">
        <v>152</v>
      </c>
      <c r="AT232" s="177" t="s">
        <v>147</v>
      </c>
      <c r="AU232" s="177" t="s">
        <v>153</v>
      </c>
      <c r="AY232" s="15" t="s">
        <v>145</v>
      </c>
      <c r="BE232" s="178">
        <f t="shared" si="34"/>
        <v>0</v>
      </c>
      <c r="BF232" s="178">
        <f t="shared" si="35"/>
        <v>0</v>
      </c>
      <c r="BG232" s="178">
        <f t="shared" si="36"/>
        <v>0</v>
      </c>
      <c r="BH232" s="178">
        <f t="shared" si="37"/>
        <v>0</v>
      </c>
      <c r="BI232" s="178">
        <f t="shared" si="38"/>
        <v>0</v>
      </c>
      <c r="BJ232" s="15" t="s">
        <v>75</v>
      </c>
      <c r="BK232" s="178">
        <f t="shared" si="39"/>
        <v>0</v>
      </c>
      <c r="BL232" s="15" t="s">
        <v>152</v>
      </c>
      <c r="BM232" s="177" t="s">
        <v>533</v>
      </c>
    </row>
    <row r="233" spans="1:65" s="2" customFormat="1" ht="14.45" customHeight="1">
      <c r="A233" s="32"/>
      <c r="B233" s="33"/>
      <c r="C233" s="166">
        <v>105</v>
      </c>
      <c r="D233" s="166" t="s">
        <v>147</v>
      </c>
      <c r="E233" s="167" t="s">
        <v>534</v>
      </c>
      <c r="F233" s="168" t="s">
        <v>535</v>
      </c>
      <c r="G233" s="169" t="s">
        <v>150</v>
      </c>
      <c r="H233" s="170">
        <v>14</v>
      </c>
      <c r="I233" s="171"/>
      <c r="J233" s="172">
        <f t="shared" si="30"/>
        <v>0</v>
      </c>
      <c r="K233" s="168" t="s">
        <v>151</v>
      </c>
      <c r="L233" s="37"/>
      <c r="M233" s="173" t="s">
        <v>17</v>
      </c>
      <c r="N233" s="174" t="s">
        <v>41</v>
      </c>
      <c r="O233" s="62"/>
      <c r="P233" s="175">
        <f t="shared" si="31"/>
        <v>0</v>
      </c>
      <c r="Q233" s="175">
        <v>0.2756</v>
      </c>
      <c r="R233" s="175">
        <f t="shared" si="32"/>
        <v>3.8584</v>
      </c>
      <c r="S233" s="175">
        <v>0</v>
      </c>
      <c r="T233" s="176">
        <f t="shared" si="33"/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7" t="s">
        <v>152</v>
      </c>
      <c r="AT233" s="177" t="s">
        <v>147</v>
      </c>
      <c r="AU233" s="177" t="s">
        <v>153</v>
      </c>
      <c r="AY233" s="15" t="s">
        <v>145</v>
      </c>
      <c r="BE233" s="178">
        <f t="shared" si="34"/>
        <v>0</v>
      </c>
      <c r="BF233" s="178">
        <f t="shared" si="35"/>
        <v>0</v>
      </c>
      <c r="BG233" s="178">
        <f t="shared" si="36"/>
        <v>0</v>
      </c>
      <c r="BH233" s="178">
        <f t="shared" si="37"/>
        <v>0</v>
      </c>
      <c r="BI233" s="178">
        <f t="shared" si="38"/>
        <v>0</v>
      </c>
      <c r="BJ233" s="15" t="s">
        <v>75</v>
      </c>
      <c r="BK233" s="178">
        <f t="shared" si="39"/>
        <v>0</v>
      </c>
      <c r="BL233" s="15" t="s">
        <v>152</v>
      </c>
      <c r="BM233" s="177" t="s">
        <v>536</v>
      </c>
    </row>
    <row r="234" spans="1:65" s="2" customFormat="1" ht="24.2" customHeight="1">
      <c r="A234" s="32"/>
      <c r="B234" s="33"/>
      <c r="C234" s="166">
        <v>106</v>
      </c>
      <c r="D234" s="166" t="s">
        <v>147</v>
      </c>
      <c r="E234" s="167" t="s">
        <v>537</v>
      </c>
      <c r="F234" s="168" t="s">
        <v>538</v>
      </c>
      <c r="G234" s="169" t="s">
        <v>161</v>
      </c>
      <c r="H234" s="170">
        <v>4</v>
      </c>
      <c r="I234" s="171"/>
      <c r="J234" s="172">
        <f t="shared" si="30"/>
        <v>0</v>
      </c>
      <c r="K234" s="168" t="s">
        <v>151</v>
      </c>
      <c r="L234" s="37"/>
      <c r="M234" s="173" t="s">
        <v>17</v>
      </c>
      <c r="N234" s="174" t="s">
        <v>41</v>
      </c>
      <c r="O234" s="62"/>
      <c r="P234" s="175">
        <f t="shared" si="31"/>
        <v>0</v>
      </c>
      <c r="Q234" s="175">
        <v>0.01777</v>
      </c>
      <c r="R234" s="175">
        <f t="shared" si="32"/>
        <v>0.07108</v>
      </c>
      <c r="S234" s="175">
        <v>0</v>
      </c>
      <c r="T234" s="176">
        <f t="shared" si="33"/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7" t="s">
        <v>152</v>
      </c>
      <c r="AT234" s="177" t="s">
        <v>147</v>
      </c>
      <c r="AU234" s="177" t="s">
        <v>153</v>
      </c>
      <c r="AY234" s="15" t="s">
        <v>145</v>
      </c>
      <c r="BE234" s="178">
        <f t="shared" si="34"/>
        <v>0</v>
      </c>
      <c r="BF234" s="178">
        <f t="shared" si="35"/>
        <v>0</v>
      </c>
      <c r="BG234" s="178">
        <f t="shared" si="36"/>
        <v>0</v>
      </c>
      <c r="BH234" s="178">
        <f t="shared" si="37"/>
        <v>0</v>
      </c>
      <c r="BI234" s="178">
        <f t="shared" si="38"/>
        <v>0</v>
      </c>
      <c r="BJ234" s="15" t="s">
        <v>75</v>
      </c>
      <c r="BK234" s="178">
        <f t="shared" si="39"/>
        <v>0</v>
      </c>
      <c r="BL234" s="15" t="s">
        <v>152</v>
      </c>
      <c r="BM234" s="177" t="s">
        <v>539</v>
      </c>
    </row>
    <row r="235" spans="2:63" s="12" customFormat="1" ht="22.9" customHeight="1">
      <c r="B235" s="150"/>
      <c r="C235" s="151"/>
      <c r="D235" s="152" t="s">
        <v>69</v>
      </c>
      <c r="E235" s="164" t="s">
        <v>180</v>
      </c>
      <c r="F235" s="164" t="s">
        <v>540</v>
      </c>
      <c r="G235" s="151"/>
      <c r="H235" s="151"/>
      <c r="I235" s="154"/>
      <c r="J235" s="165">
        <f>BK235</f>
        <v>0</v>
      </c>
      <c r="K235" s="151"/>
      <c r="L235" s="156"/>
      <c r="M235" s="157"/>
      <c r="N235" s="158"/>
      <c r="O235" s="158"/>
      <c r="P235" s="159">
        <f>SUM(P236:P241)</f>
        <v>0</v>
      </c>
      <c r="Q235" s="158"/>
      <c r="R235" s="159">
        <f>SUM(R236:R241)</f>
        <v>0.35600999999999994</v>
      </c>
      <c r="S235" s="158"/>
      <c r="T235" s="160">
        <f>SUM(T236:T241)</f>
        <v>0</v>
      </c>
      <c r="AR235" s="161" t="s">
        <v>75</v>
      </c>
      <c r="AT235" s="162" t="s">
        <v>69</v>
      </c>
      <c r="AU235" s="162" t="s">
        <v>75</v>
      </c>
      <c r="AY235" s="161" t="s">
        <v>145</v>
      </c>
      <c r="BK235" s="163">
        <f>SUM(BK236:BK241)</f>
        <v>0</v>
      </c>
    </row>
    <row r="236" spans="1:65" s="2" customFormat="1" ht="24.2" customHeight="1">
      <c r="A236" s="32"/>
      <c r="B236" s="33"/>
      <c r="C236" s="166">
        <v>107</v>
      </c>
      <c r="D236" s="166" t="s">
        <v>147</v>
      </c>
      <c r="E236" s="167" t="s">
        <v>541</v>
      </c>
      <c r="F236" s="168" t="s">
        <v>542</v>
      </c>
      <c r="G236" s="169" t="s">
        <v>165</v>
      </c>
      <c r="H236" s="170">
        <v>8</v>
      </c>
      <c r="I236" s="171"/>
      <c r="J236" s="172">
        <f aca="true" t="shared" si="40" ref="J236:J241">ROUND(I236*H236,2)</f>
        <v>0</v>
      </c>
      <c r="K236" s="168" t="s">
        <v>151</v>
      </c>
      <c r="L236" s="37"/>
      <c r="M236" s="173" t="s">
        <v>17</v>
      </c>
      <c r="N236" s="174" t="s">
        <v>41</v>
      </c>
      <c r="O236" s="62"/>
      <c r="P236" s="175">
        <f aca="true" t="shared" si="41" ref="P236:P241">O236*H236</f>
        <v>0</v>
      </c>
      <c r="Q236" s="175">
        <v>0.00276</v>
      </c>
      <c r="R236" s="175">
        <f aca="true" t="shared" si="42" ref="R236:R241">Q236*H236</f>
        <v>0.02208</v>
      </c>
      <c r="S236" s="175">
        <v>0</v>
      </c>
      <c r="T236" s="176">
        <f aca="true" t="shared" si="43" ref="T236:T241"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7" t="s">
        <v>152</v>
      </c>
      <c r="AT236" s="177" t="s">
        <v>147</v>
      </c>
      <c r="AU236" s="177" t="s">
        <v>153</v>
      </c>
      <c r="AY236" s="15" t="s">
        <v>145</v>
      </c>
      <c r="BE236" s="178">
        <f aca="true" t="shared" si="44" ref="BE236:BE241">IF(N236="základní",J236,0)</f>
        <v>0</v>
      </c>
      <c r="BF236" s="178">
        <f aca="true" t="shared" si="45" ref="BF236:BF241">IF(N236="snížená",J236,0)</f>
        <v>0</v>
      </c>
      <c r="BG236" s="178">
        <f aca="true" t="shared" si="46" ref="BG236:BG241">IF(N236="zákl. přenesená",J236,0)</f>
        <v>0</v>
      </c>
      <c r="BH236" s="178">
        <f aca="true" t="shared" si="47" ref="BH236:BH241">IF(N236="sníž. přenesená",J236,0)</f>
        <v>0</v>
      </c>
      <c r="BI236" s="178">
        <f aca="true" t="shared" si="48" ref="BI236:BI241">IF(N236="nulová",J236,0)</f>
        <v>0</v>
      </c>
      <c r="BJ236" s="15" t="s">
        <v>75</v>
      </c>
      <c r="BK236" s="178">
        <f aca="true" t="shared" si="49" ref="BK236:BK241">ROUND(I236*H236,2)</f>
        <v>0</v>
      </c>
      <c r="BL236" s="15" t="s">
        <v>152</v>
      </c>
      <c r="BM236" s="177" t="s">
        <v>543</v>
      </c>
    </row>
    <row r="237" spans="1:65" s="2" customFormat="1" ht="24.2" customHeight="1">
      <c r="A237" s="32"/>
      <c r="B237" s="33"/>
      <c r="C237" s="166">
        <v>108</v>
      </c>
      <c r="D237" s="166" t="s">
        <v>147</v>
      </c>
      <c r="E237" s="167" t="s">
        <v>544</v>
      </c>
      <c r="F237" s="168" t="s">
        <v>545</v>
      </c>
      <c r="G237" s="169" t="s">
        <v>165</v>
      </c>
      <c r="H237" s="170">
        <v>12</v>
      </c>
      <c r="I237" s="171"/>
      <c r="J237" s="172">
        <f t="shared" si="40"/>
        <v>0</v>
      </c>
      <c r="K237" s="168" t="s">
        <v>151</v>
      </c>
      <c r="L237" s="37"/>
      <c r="M237" s="173" t="s">
        <v>17</v>
      </c>
      <c r="N237" s="174" t="s">
        <v>41</v>
      </c>
      <c r="O237" s="62"/>
      <c r="P237" s="175">
        <f t="shared" si="41"/>
        <v>0</v>
      </c>
      <c r="Q237" s="175">
        <v>0.01969</v>
      </c>
      <c r="R237" s="175">
        <f t="shared" si="42"/>
        <v>0.23628</v>
      </c>
      <c r="S237" s="175">
        <v>0</v>
      </c>
      <c r="T237" s="176">
        <f t="shared" si="43"/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7" t="s">
        <v>152</v>
      </c>
      <c r="AT237" s="177" t="s">
        <v>147</v>
      </c>
      <c r="AU237" s="177" t="s">
        <v>153</v>
      </c>
      <c r="AY237" s="15" t="s">
        <v>145</v>
      </c>
      <c r="BE237" s="178">
        <f t="shared" si="44"/>
        <v>0</v>
      </c>
      <c r="BF237" s="178">
        <f t="shared" si="45"/>
        <v>0</v>
      </c>
      <c r="BG237" s="178">
        <f t="shared" si="46"/>
        <v>0</v>
      </c>
      <c r="BH237" s="178">
        <f t="shared" si="47"/>
        <v>0</v>
      </c>
      <c r="BI237" s="178">
        <f t="shared" si="48"/>
        <v>0</v>
      </c>
      <c r="BJ237" s="15" t="s">
        <v>75</v>
      </c>
      <c r="BK237" s="178">
        <f t="shared" si="49"/>
        <v>0</v>
      </c>
      <c r="BL237" s="15" t="s">
        <v>152</v>
      </c>
      <c r="BM237" s="177" t="s">
        <v>546</v>
      </c>
    </row>
    <row r="238" spans="1:65" s="2" customFormat="1" ht="24.2" customHeight="1">
      <c r="A238" s="32"/>
      <c r="B238" s="33"/>
      <c r="C238" s="166">
        <v>109</v>
      </c>
      <c r="D238" s="166" t="s">
        <v>147</v>
      </c>
      <c r="E238" s="167" t="s">
        <v>547</v>
      </c>
      <c r="F238" s="168" t="s">
        <v>548</v>
      </c>
      <c r="G238" s="169" t="s">
        <v>183</v>
      </c>
      <c r="H238" s="170">
        <v>0.33</v>
      </c>
      <c r="I238" s="171"/>
      <c r="J238" s="172">
        <f t="shared" si="40"/>
        <v>0</v>
      </c>
      <c r="K238" s="168" t="s">
        <v>151</v>
      </c>
      <c r="L238" s="37"/>
      <c r="M238" s="173" t="s">
        <v>17</v>
      </c>
      <c r="N238" s="174" t="s">
        <v>41</v>
      </c>
      <c r="O238" s="62"/>
      <c r="P238" s="175">
        <f t="shared" si="41"/>
        <v>0</v>
      </c>
      <c r="Q238" s="175">
        <v>0</v>
      </c>
      <c r="R238" s="175">
        <f t="shared" si="42"/>
        <v>0</v>
      </c>
      <c r="S238" s="175">
        <v>0</v>
      </c>
      <c r="T238" s="176">
        <f t="shared" si="43"/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77" t="s">
        <v>152</v>
      </c>
      <c r="AT238" s="177" t="s">
        <v>147</v>
      </c>
      <c r="AU238" s="177" t="s">
        <v>153</v>
      </c>
      <c r="AY238" s="15" t="s">
        <v>145</v>
      </c>
      <c r="BE238" s="178">
        <f t="shared" si="44"/>
        <v>0</v>
      </c>
      <c r="BF238" s="178">
        <f t="shared" si="45"/>
        <v>0</v>
      </c>
      <c r="BG238" s="178">
        <f t="shared" si="46"/>
        <v>0</v>
      </c>
      <c r="BH238" s="178">
        <f t="shared" si="47"/>
        <v>0</v>
      </c>
      <c r="BI238" s="178">
        <f t="shared" si="48"/>
        <v>0</v>
      </c>
      <c r="BJ238" s="15" t="s">
        <v>75</v>
      </c>
      <c r="BK238" s="178">
        <f t="shared" si="49"/>
        <v>0</v>
      </c>
      <c r="BL238" s="15" t="s">
        <v>152</v>
      </c>
      <c r="BM238" s="177" t="s">
        <v>549</v>
      </c>
    </row>
    <row r="239" spans="1:65" s="2" customFormat="1" ht="24.2" customHeight="1">
      <c r="A239" s="32"/>
      <c r="B239" s="33"/>
      <c r="C239" s="166">
        <v>110</v>
      </c>
      <c r="D239" s="166" t="s">
        <v>147</v>
      </c>
      <c r="E239" s="167" t="s">
        <v>550</v>
      </c>
      <c r="F239" s="168" t="s">
        <v>551</v>
      </c>
      <c r="G239" s="169" t="s">
        <v>161</v>
      </c>
      <c r="H239" s="170">
        <v>1</v>
      </c>
      <c r="I239" s="171"/>
      <c r="J239" s="172">
        <f t="shared" si="40"/>
        <v>0</v>
      </c>
      <c r="K239" s="168" t="s">
        <v>151</v>
      </c>
      <c r="L239" s="37"/>
      <c r="M239" s="173" t="s">
        <v>17</v>
      </c>
      <c r="N239" s="174" t="s">
        <v>41</v>
      </c>
      <c r="O239" s="62"/>
      <c r="P239" s="175">
        <f t="shared" si="41"/>
        <v>0</v>
      </c>
      <c r="Q239" s="175">
        <v>0.05803</v>
      </c>
      <c r="R239" s="175">
        <f t="shared" si="42"/>
        <v>0.05803</v>
      </c>
      <c r="S239" s="175">
        <v>0</v>
      </c>
      <c r="T239" s="176">
        <f t="shared" si="43"/>
        <v>0</v>
      </c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R239" s="177" t="s">
        <v>152</v>
      </c>
      <c r="AT239" s="177" t="s">
        <v>147</v>
      </c>
      <c r="AU239" s="177" t="s">
        <v>153</v>
      </c>
      <c r="AY239" s="15" t="s">
        <v>145</v>
      </c>
      <c r="BE239" s="178">
        <f t="shared" si="44"/>
        <v>0</v>
      </c>
      <c r="BF239" s="178">
        <f t="shared" si="45"/>
        <v>0</v>
      </c>
      <c r="BG239" s="178">
        <f t="shared" si="46"/>
        <v>0</v>
      </c>
      <c r="BH239" s="178">
        <f t="shared" si="47"/>
        <v>0</v>
      </c>
      <c r="BI239" s="178">
        <f t="shared" si="48"/>
        <v>0</v>
      </c>
      <c r="BJ239" s="15" t="s">
        <v>75</v>
      </c>
      <c r="BK239" s="178">
        <f t="shared" si="49"/>
        <v>0</v>
      </c>
      <c r="BL239" s="15" t="s">
        <v>152</v>
      </c>
      <c r="BM239" s="177" t="s">
        <v>552</v>
      </c>
    </row>
    <row r="240" spans="1:65" s="2" customFormat="1" ht="24.2" customHeight="1">
      <c r="A240" s="32"/>
      <c r="B240" s="33"/>
      <c r="C240" s="166">
        <v>111</v>
      </c>
      <c r="D240" s="166" t="s">
        <v>147</v>
      </c>
      <c r="E240" s="167" t="s">
        <v>553</v>
      </c>
      <c r="F240" s="168" t="s">
        <v>554</v>
      </c>
      <c r="G240" s="169" t="s">
        <v>161</v>
      </c>
      <c r="H240" s="170">
        <v>1</v>
      </c>
      <c r="I240" s="171"/>
      <c r="J240" s="172">
        <f t="shared" si="40"/>
        <v>0</v>
      </c>
      <c r="K240" s="168" t="s">
        <v>151</v>
      </c>
      <c r="L240" s="37"/>
      <c r="M240" s="173" t="s">
        <v>17</v>
      </c>
      <c r="N240" s="174" t="s">
        <v>41</v>
      </c>
      <c r="O240" s="62"/>
      <c r="P240" s="175">
        <f t="shared" si="41"/>
        <v>0</v>
      </c>
      <c r="Q240" s="175">
        <v>0.01818</v>
      </c>
      <c r="R240" s="175">
        <f t="shared" si="42"/>
        <v>0.01818</v>
      </c>
      <c r="S240" s="175">
        <v>0</v>
      </c>
      <c r="T240" s="176">
        <f t="shared" si="43"/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7" t="s">
        <v>152</v>
      </c>
      <c r="AT240" s="177" t="s">
        <v>147</v>
      </c>
      <c r="AU240" s="177" t="s">
        <v>153</v>
      </c>
      <c r="AY240" s="15" t="s">
        <v>145</v>
      </c>
      <c r="BE240" s="178">
        <f t="shared" si="44"/>
        <v>0</v>
      </c>
      <c r="BF240" s="178">
        <f t="shared" si="45"/>
        <v>0</v>
      </c>
      <c r="BG240" s="178">
        <f t="shared" si="46"/>
        <v>0</v>
      </c>
      <c r="BH240" s="178">
        <f t="shared" si="47"/>
        <v>0</v>
      </c>
      <c r="BI240" s="178">
        <f t="shared" si="48"/>
        <v>0</v>
      </c>
      <c r="BJ240" s="15" t="s">
        <v>75</v>
      </c>
      <c r="BK240" s="178">
        <f t="shared" si="49"/>
        <v>0</v>
      </c>
      <c r="BL240" s="15" t="s">
        <v>152</v>
      </c>
      <c r="BM240" s="177" t="s">
        <v>555</v>
      </c>
    </row>
    <row r="241" spans="1:65" s="2" customFormat="1" ht="24.2" customHeight="1">
      <c r="A241" s="32"/>
      <c r="B241" s="33"/>
      <c r="C241" s="166">
        <v>112</v>
      </c>
      <c r="D241" s="166" t="s">
        <v>147</v>
      </c>
      <c r="E241" s="167" t="s">
        <v>556</v>
      </c>
      <c r="F241" s="168" t="s">
        <v>557</v>
      </c>
      <c r="G241" s="169" t="s">
        <v>161</v>
      </c>
      <c r="H241" s="170">
        <v>1</v>
      </c>
      <c r="I241" s="171"/>
      <c r="J241" s="172">
        <f t="shared" si="40"/>
        <v>0</v>
      </c>
      <c r="K241" s="168" t="s">
        <v>151</v>
      </c>
      <c r="L241" s="37"/>
      <c r="M241" s="173" t="s">
        <v>17</v>
      </c>
      <c r="N241" s="174" t="s">
        <v>41</v>
      </c>
      <c r="O241" s="62"/>
      <c r="P241" s="175">
        <f t="shared" si="41"/>
        <v>0</v>
      </c>
      <c r="Q241" s="175">
        <v>0.02144</v>
      </c>
      <c r="R241" s="175">
        <f t="shared" si="42"/>
        <v>0.02144</v>
      </c>
      <c r="S241" s="175">
        <v>0</v>
      </c>
      <c r="T241" s="176">
        <f t="shared" si="43"/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7" t="s">
        <v>152</v>
      </c>
      <c r="AT241" s="177" t="s">
        <v>147</v>
      </c>
      <c r="AU241" s="177" t="s">
        <v>153</v>
      </c>
      <c r="AY241" s="15" t="s">
        <v>145</v>
      </c>
      <c r="BE241" s="178">
        <f t="shared" si="44"/>
        <v>0</v>
      </c>
      <c r="BF241" s="178">
        <f t="shared" si="45"/>
        <v>0</v>
      </c>
      <c r="BG241" s="178">
        <f t="shared" si="46"/>
        <v>0</v>
      </c>
      <c r="BH241" s="178">
        <f t="shared" si="47"/>
        <v>0</v>
      </c>
      <c r="BI241" s="178">
        <f t="shared" si="48"/>
        <v>0</v>
      </c>
      <c r="BJ241" s="15" t="s">
        <v>75</v>
      </c>
      <c r="BK241" s="178">
        <f t="shared" si="49"/>
        <v>0</v>
      </c>
      <c r="BL241" s="15" t="s">
        <v>152</v>
      </c>
      <c r="BM241" s="177" t="s">
        <v>558</v>
      </c>
    </row>
    <row r="242" spans="2:63" s="12" customFormat="1" ht="22.9" customHeight="1">
      <c r="B242" s="150"/>
      <c r="C242" s="151"/>
      <c r="D242" s="152" t="s">
        <v>69</v>
      </c>
      <c r="E242" s="164" t="s">
        <v>185</v>
      </c>
      <c r="F242" s="164" t="s">
        <v>559</v>
      </c>
      <c r="G242" s="151"/>
      <c r="H242" s="151"/>
      <c r="I242" s="154"/>
      <c r="J242" s="165">
        <f>BK242</f>
        <v>0</v>
      </c>
      <c r="K242" s="151"/>
      <c r="L242" s="156"/>
      <c r="M242" s="157"/>
      <c r="N242" s="158"/>
      <c r="O242" s="158"/>
      <c r="P242" s="159">
        <f>P243+SUM(P244:P294)</f>
        <v>0</v>
      </c>
      <c r="Q242" s="158"/>
      <c r="R242" s="159">
        <f>R243+SUM(R244:R294)</f>
        <v>15.5736785</v>
      </c>
      <c r="S242" s="158"/>
      <c r="T242" s="160">
        <f>T243+SUM(T244:T294)</f>
        <v>293.0563649999999</v>
      </c>
      <c r="AR242" s="161" t="s">
        <v>75</v>
      </c>
      <c r="AT242" s="162" t="s">
        <v>69</v>
      </c>
      <c r="AU242" s="162" t="s">
        <v>75</v>
      </c>
      <c r="AY242" s="161" t="s">
        <v>145</v>
      </c>
      <c r="BK242" s="163">
        <f>BK243+SUM(BK244:BK294)</f>
        <v>0</v>
      </c>
    </row>
    <row r="243" spans="1:65" s="2" customFormat="1" ht="24.2" customHeight="1">
      <c r="A243" s="32"/>
      <c r="B243" s="33"/>
      <c r="C243" s="166">
        <v>113</v>
      </c>
      <c r="D243" s="166" t="s">
        <v>147</v>
      </c>
      <c r="E243" s="167" t="s">
        <v>560</v>
      </c>
      <c r="F243" s="168" t="s">
        <v>561</v>
      </c>
      <c r="G243" s="169" t="s">
        <v>165</v>
      </c>
      <c r="H243" s="170">
        <v>19</v>
      </c>
      <c r="I243" s="171"/>
      <c r="J243" s="172">
        <f aca="true" t="shared" si="50" ref="J243:J272">ROUND(I243*H243,2)</f>
        <v>0</v>
      </c>
      <c r="K243" s="168" t="s">
        <v>151</v>
      </c>
      <c r="L243" s="37"/>
      <c r="M243" s="173" t="s">
        <v>17</v>
      </c>
      <c r="N243" s="174" t="s">
        <v>41</v>
      </c>
      <c r="O243" s="62"/>
      <c r="P243" s="175">
        <f aca="true" t="shared" si="51" ref="P243:P272">O243*H243</f>
        <v>0</v>
      </c>
      <c r="Q243" s="175">
        <v>0.16849</v>
      </c>
      <c r="R243" s="175">
        <f aca="true" t="shared" si="52" ref="R243:R272">Q243*H243</f>
        <v>3.20131</v>
      </c>
      <c r="S243" s="175">
        <v>0</v>
      </c>
      <c r="T243" s="176">
        <f aca="true" t="shared" si="53" ref="T243:T272"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77" t="s">
        <v>152</v>
      </c>
      <c r="AT243" s="177" t="s">
        <v>147</v>
      </c>
      <c r="AU243" s="177" t="s">
        <v>153</v>
      </c>
      <c r="AY243" s="15" t="s">
        <v>145</v>
      </c>
      <c r="BE243" s="178">
        <f aca="true" t="shared" si="54" ref="BE243:BE272">IF(N243="základní",J243,0)</f>
        <v>0</v>
      </c>
      <c r="BF243" s="178">
        <f aca="true" t="shared" si="55" ref="BF243:BF272">IF(N243="snížená",J243,0)</f>
        <v>0</v>
      </c>
      <c r="BG243" s="178">
        <f aca="true" t="shared" si="56" ref="BG243:BG272">IF(N243="zákl. přenesená",J243,0)</f>
        <v>0</v>
      </c>
      <c r="BH243" s="178">
        <f aca="true" t="shared" si="57" ref="BH243:BH272">IF(N243="sníž. přenesená",J243,0)</f>
        <v>0</v>
      </c>
      <c r="BI243" s="178">
        <f aca="true" t="shared" si="58" ref="BI243:BI272">IF(N243="nulová",J243,0)</f>
        <v>0</v>
      </c>
      <c r="BJ243" s="15" t="s">
        <v>75</v>
      </c>
      <c r="BK243" s="178">
        <f aca="true" t="shared" si="59" ref="BK243:BK272">ROUND(I243*H243,2)</f>
        <v>0</v>
      </c>
      <c r="BL243" s="15" t="s">
        <v>152</v>
      </c>
      <c r="BM243" s="177" t="s">
        <v>562</v>
      </c>
    </row>
    <row r="244" spans="1:65" s="2" customFormat="1" ht="24.2" customHeight="1">
      <c r="A244" s="32"/>
      <c r="B244" s="33"/>
      <c r="C244" s="166">
        <v>114</v>
      </c>
      <c r="D244" s="166" t="s">
        <v>147</v>
      </c>
      <c r="E244" s="167" t="s">
        <v>563</v>
      </c>
      <c r="F244" s="168" t="s">
        <v>564</v>
      </c>
      <c r="G244" s="169" t="s">
        <v>165</v>
      </c>
      <c r="H244" s="170">
        <v>9</v>
      </c>
      <c r="I244" s="171"/>
      <c r="J244" s="172">
        <f t="shared" si="50"/>
        <v>0</v>
      </c>
      <c r="K244" s="168" t="s">
        <v>151</v>
      </c>
      <c r="L244" s="37"/>
      <c r="M244" s="173" t="s">
        <v>17</v>
      </c>
      <c r="N244" s="174" t="s">
        <v>41</v>
      </c>
      <c r="O244" s="62"/>
      <c r="P244" s="175">
        <f t="shared" si="51"/>
        <v>0</v>
      </c>
      <c r="Q244" s="175">
        <v>0.1295</v>
      </c>
      <c r="R244" s="175">
        <f t="shared" si="52"/>
        <v>1.1655</v>
      </c>
      <c r="S244" s="175">
        <v>0</v>
      </c>
      <c r="T244" s="176">
        <f t="shared" si="53"/>
        <v>0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7" t="s">
        <v>152</v>
      </c>
      <c r="AT244" s="177" t="s">
        <v>147</v>
      </c>
      <c r="AU244" s="177" t="s">
        <v>153</v>
      </c>
      <c r="AY244" s="15" t="s">
        <v>145</v>
      </c>
      <c r="BE244" s="178">
        <f t="shared" si="54"/>
        <v>0</v>
      </c>
      <c r="BF244" s="178">
        <f t="shared" si="55"/>
        <v>0</v>
      </c>
      <c r="BG244" s="178">
        <f t="shared" si="56"/>
        <v>0</v>
      </c>
      <c r="BH244" s="178">
        <f t="shared" si="57"/>
        <v>0</v>
      </c>
      <c r="BI244" s="178">
        <f t="shared" si="58"/>
        <v>0</v>
      </c>
      <c r="BJ244" s="15" t="s">
        <v>75</v>
      </c>
      <c r="BK244" s="178">
        <f t="shared" si="59"/>
        <v>0</v>
      </c>
      <c r="BL244" s="15" t="s">
        <v>152</v>
      </c>
      <c r="BM244" s="177" t="s">
        <v>565</v>
      </c>
    </row>
    <row r="245" spans="1:65" s="2" customFormat="1" ht="24.2" customHeight="1">
      <c r="A245" s="32"/>
      <c r="B245" s="33"/>
      <c r="C245" s="166">
        <v>115</v>
      </c>
      <c r="D245" s="166" t="s">
        <v>147</v>
      </c>
      <c r="E245" s="167" t="s">
        <v>563</v>
      </c>
      <c r="F245" s="168" t="s">
        <v>564</v>
      </c>
      <c r="G245" s="169" t="s">
        <v>165</v>
      </c>
      <c r="H245" s="170">
        <v>37</v>
      </c>
      <c r="I245" s="171"/>
      <c r="J245" s="172">
        <f t="shared" si="50"/>
        <v>0</v>
      </c>
      <c r="K245" s="168" t="s">
        <v>151</v>
      </c>
      <c r="L245" s="37"/>
      <c r="M245" s="173" t="s">
        <v>17</v>
      </c>
      <c r="N245" s="174" t="s">
        <v>41</v>
      </c>
      <c r="O245" s="62"/>
      <c r="P245" s="175">
        <f t="shared" si="51"/>
        <v>0</v>
      </c>
      <c r="Q245" s="175">
        <v>0.1295</v>
      </c>
      <c r="R245" s="175">
        <f t="shared" si="52"/>
        <v>4.7915</v>
      </c>
      <c r="S245" s="175">
        <v>0</v>
      </c>
      <c r="T245" s="176">
        <f t="shared" si="5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7" t="s">
        <v>152</v>
      </c>
      <c r="AT245" s="177" t="s">
        <v>147</v>
      </c>
      <c r="AU245" s="177" t="s">
        <v>153</v>
      </c>
      <c r="AY245" s="15" t="s">
        <v>145</v>
      </c>
      <c r="BE245" s="178">
        <f t="shared" si="54"/>
        <v>0</v>
      </c>
      <c r="BF245" s="178">
        <f t="shared" si="55"/>
        <v>0</v>
      </c>
      <c r="BG245" s="178">
        <f t="shared" si="56"/>
        <v>0</v>
      </c>
      <c r="BH245" s="178">
        <f t="shared" si="57"/>
        <v>0</v>
      </c>
      <c r="BI245" s="178">
        <f t="shared" si="58"/>
        <v>0</v>
      </c>
      <c r="BJ245" s="15" t="s">
        <v>75</v>
      </c>
      <c r="BK245" s="178">
        <f t="shared" si="59"/>
        <v>0</v>
      </c>
      <c r="BL245" s="15" t="s">
        <v>152</v>
      </c>
      <c r="BM245" s="177" t="s">
        <v>566</v>
      </c>
    </row>
    <row r="246" spans="1:65" s="2" customFormat="1" ht="24.2" customHeight="1">
      <c r="A246" s="32"/>
      <c r="B246" s="33"/>
      <c r="C246" s="166">
        <v>116</v>
      </c>
      <c r="D246" s="166" t="s">
        <v>147</v>
      </c>
      <c r="E246" s="167" t="s">
        <v>567</v>
      </c>
      <c r="F246" s="168" t="s">
        <v>568</v>
      </c>
      <c r="G246" s="169" t="s">
        <v>165</v>
      </c>
      <c r="H246" s="170">
        <v>30</v>
      </c>
      <c r="I246" s="171"/>
      <c r="J246" s="172">
        <f t="shared" si="50"/>
        <v>0</v>
      </c>
      <c r="K246" s="168" t="s">
        <v>151</v>
      </c>
      <c r="L246" s="37"/>
      <c r="M246" s="173" t="s">
        <v>17</v>
      </c>
      <c r="N246" s="174" t="s">
        <v>41</v>
      </c>
      <c r="O246" s="62"/>
      <c r="P246" s="175">
        <f t="shared" si="51"/>
        <v>0</v>
      </c>
      <c r="Q246" s="175">
        <v>0.10095</v>
      </c>
      <c r="R246" s="175">
        <f t="shared" si="52"/>
        <v>3.0284999999999997</v>
      </c>
      <c r="S246" s="175">
        <v>0</v>
      </c>
      <c r="T246" s="176">
        <f t="shared" si="5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7" t="s">
        <v>152</v>
      </c>
      <c r="AT246" s="177" t="s">
        <v>147</v>
      </c>
      <c r="AU246" s="177" t="s">
        <v>153</v>
      </c>
      <c r="AY246" s="15" t="s">
        <v>145</v>
      </c>
      <c r="BE246" s="178">
        <f t="shared" si="54"/>
        <v>0</v>
      </c>
      <c r="BF246" s="178">
        <f t="shared" si="55"/>
        <v>0</v>
      </c>
      <c r="BG246" s="178">
        <f t="shared" si="56"/>
        <v>0</v>
      </c>
      <c r="BH246" s="178">
        <f t="shared" si="57"/>
        <v>0</v>
      </c>
      <c r="BI246" s="178">
        <f t="shared" si="58"/>
        <v>0</v>
      </c>
      <c r="BJ246" s="15" t="s">
        <v>75</v>
      </c>
      <c r="BK246" s="178">
        <f t="shared" si="59"/>
        <v>0</v>
      </c>
      <c r="BL246" s="15" t="s">
        <v>152</v>
      </c>
      <c r="BM246" s="177" t="s">
        <v>569</v>
      </c>
    </row>
    <row r="247" spans="1:65" s="2" customFormat="1" ht="14.45" customHeight="1">
      <c r="A247" s="32"/>
      <c r="B247" s="33"/>
      <c r="C247" s="166">
        <v>117</v>
      </c>
      <c r="D247" s="166" t="s">
        <v>147</v>
      </c>
      <c r="E247" s="167" t="s">
        <v>570</v>
      </c>
      <c r="F247" s="168" t="s">
        <v>571</v>
      </c>
      <c r="G247" s="169" t="s">
        <v>165</v>
      </c>
      <c r="H247" s="170">
        <v>5</v>
      </c>
      <c r="I247" s="171"/>
      <c r="J247" s="172">
        <f t="shared" si="50"/>
        <v>0</v>
      </c>
      <c r="K247" s="168" t="s">
        <v>151</v>
      </c>
      <c r="L247" s="37"/>
      <c r="M247" s="173" t="s">
        <v>17</v>
      </c>
      <c r="N247" s="174" t="s">
        <v>41</v>
      </c>
      <c r="O247" s="62"/>
      <c r="P247" s="175">
        <f t="shared" si="51"/>
        <v>0</v>
      </c>
      <c r="Q247" s="175">
        <v>0</v>
      </c>
      <c r="R247" s="175">
        <f t="shared" si="52"/>
        <v>0</v>
      </c>
      <c r="S247" s="175">
        <v>0</v>
      </c>
      <c r="T247" s="176">
        <f t="shared" si="5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7" t="s">
        <v>152</v>
      </c>
      <c r="AT247" s="177" t="s">
        <v>147</v>
      </c>
      <c r="AU247" s="177" t="s">
        <v>153</v>
      </c>
      <c r="AY247" s="15" t="s">
        <v>145</v>
      </c>
      <c r="BE247" s="178">
        <f t="shared" si="54"/>
        <v>0</v>
      </c>
      <c r="BF247" s="178">
        <f t="shared" si="55"/>
        <v>0</v>
      </c>
      <c r="BG247" s="178">
        <f t="shared" si="56"/>
        <v>0</v>
      </c>
      <c r="BH247" s="178">
        <f t="shared" si="57"/>
        <v>0</v>
      </c>
      <c r="BI247" s="178">
        <f t="shared" si="58"/>
        <v>0</v>
      </c>
      <c r="BJ247" s="15" t="s">
        <v>75</v>
      </c>
      <c r="BK247" s="178">
        <f t="shared" si="59"/>
        <v>0</v>
      </c>
      <c r="BL247" s="15" t="s">
        <v>152</v>
      </c>
      <c r="BM247" s="177" t="s">
        <v>572</v>
      </c>
    </row>
    <row r="248" spans="1:65" s="2" customFormat="1" ht="24.2" customHeight="1">
      <c r="A248" s="32"/>
      <c r="B248" s="33"/>
      <c r="C248" s="166">
        <v>118</v>
      </c>
      <c r="D248" s="166" t="s">
        <v>147</v>
      </c>
      <c r="E248" s="167" t="s">
        <v>573</v>
      </c>
      <c r="F248" s="168" t="s">
        <v>574</v>
      </c>
      <c r="G248" s="169" t="s">
        <v>150</v>
      </c>
      <c r="H248" s="170">
        <v>881.5</v>
      </c>
      <c r="I248" s="171"/>
      <c r="J248" s="172">
        <f t="shared" si="50"/>
        <v>0</v>
      </c>
      <c r="K248" s="168" t="s">
        <v>151</v>
      </c>
      <c r="L248" s="37"/>
      <c r="M248" s="173" t="s">
        <v>17</v>
      </c>
      <c r="N248" s="174" t="s">
        <v>41</v>
      </c>
      <c r="O248" s="62"/>
      <c r="P248" s="175">
        <f t="shared" si="51"/>
        <v>0</v>
      </c>
      <c r="Q248" s="175">
        <v>0</v>
      </c>
      <c r="R248" s="175">
        <f t="shared" si="52"/>
        <v>0</v>
      </c>
      <c r="S248" s="175">
        <v>0</v>
      </c>
      <c r="T248" s="176">
        <f t="shared" si="5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7" t="s">
        <v>152</v>
      </c>
      <c r="AT248" s="177" t="s">
        <v>147</v>
      </c>
      <c r="AU248" s="177" t="s">
        <v>153</v>
      </c>
      <c r="AY248" s="15" t="s">
        <v>145</v>
      </c>
      <c r="BE248" s="178">
        <f t="shared" si="54"/>
        <v>0</v>
      </c>
      <c r="BF248" s="178">
        <f t="shared" si="55"/>
        <v>0</v>
      </c>
      <c r="BG248" s="178">
        <f t="shared" si="56"/>
        <v>0</v>
      </c>
      <c r="BH248" s="178">
        <f t="shared" si="57"/>
        <v>0</v>
      </c>
      <c r="BI248" s="178">
        <f t="shared" si="58"/>
        <v>0</v>
      </c>
      <c r="BJ248" s="15" t="s">
        <v>75</v>
      </c>
      <c r="BK248" s="178">
        <f t="shared" si="59"/>
        <v>0</v>
      </c>
      <c r="BL248" s="15" t="s">
        <v>152</v>
      </c>
      <c r="BM248" s="177" t="s">
        <v>575</v>
      </c>
    </row>
    <row r="249" spans="1:65" s="2" customFormat="1" ht="24.2" customHeight="1">
      <c r="A249" s="32"/>
      <c r="B249" s="33"/>
      <c r="C249" s="166">
        <v>119</v>
      </c>
      <c r="D249" s="166" t="s">
        <v>147</v>
      </c>
      <c r="E249" s="167" t="s">
        <v>576</v>
      </c>
      <c r="F249" s="168" t="s">
        <v>577</v>
      </c>
      <c r="G249" s="169" t="s">
        <v>150</v>
      </c>
      <c r="H249" s="170">
        <v>2321.375</v>
      </c>
      <c r="I249" s="171"/>
      <c r="J249" s="172">
        <f t="shared" si="50"/>
        <v>0</v>
      </c>
      <c r="K249" s="168" t="s">
        <v>151</v>
      </c>
      <c r="L249" s="37"/>
      <c r="M249" s="173" t="s">
        <v>17</v>
      </c>
      <c r="N249" s="174" t="s">
        <v>41</v>
      </c>
      <c r="O249" s="62"/>
      <c r="P249" s="175">
        <f t="shared" si="51"/>
        <v>0</v>
      </c>
      <c r="Q249" s="175">
        <v>0</v>
      </c>
      <c r="R249" s="175">
        <f t="shared" si="52"/>
        <v>0</v>
      </c>
      <c r="S249" s="175">
        <v>0</v>
      </c>
      <c r="T249" s="176">
        <f t="shared" si="5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7" t="s">
        <v>152</v>
      </c>
      <c r="AT249" s="177" t="s">
        <v>147</v>
      </c>
      <c r="AU249" s="177" t="s">
        <v>153</v>
      </c>
      <c r="AY249" s="15" t="s">
        <v>145</v>
      </c>
      <c r="BE249" s="178">
        <f t="shared" si="54"/>
        <v>0</v>
      </c>
      <c r="BF249" s="178">
        <f t="shared" si="55"/>
        <v>0</v>
      </c>
      <c r="BG249" s="178">
        <f t="shared" si="56"/>
        <v>0</v>
      </c>
      <c r="BH249" s="178">
        <f t="shared" si="57"/>
        <v>0</v>
      </c>
      <c r="BI249" s="178">
        <f t="shared" si="58"/>
        <v>0</v>
      </c>
      <c r="BJ249" s="15" t="s">
        <v>75</v>
      </c>
      <c r="BK249" s="178">
        <f t="shared" si="59"/>
        <v>0</v>
      </c>
      <c r="BL249" s="15" t="s">
        <v>152</v>
      </c>
      <c r="BM249" s="177" t="s">
        <v>578</v>
      </c>
    </row>
    <row r="250" spans="1:65" s="2" customFormat="1" ht="24.2" customHeight="1">
      <c r="A250" s="32"/>
      <c r="B250" s="33"/>
      <c r="C250" s="166">
        <v>120</v>
      </c>
      <c r="D250" s="166" t="s">
        <v>147</v>
      </c>
      <c r="E250" s="167" t="s">
        <v>579</v>
      </c>
      <c r="F250" s="168" t="s">
        <v>580</v>
      </c>
      <c r="G250" s="169" t="s">
        <v>150</v>
      </c>
      <c r="H250" s="170">
        <v>19923.75</v>
      </c>
      <c r="I250" s="171"/>
      <c r="J250" s="172">
        <f t="shared" si="50"/>
        <v>0</v>
      </c>
      <c r="K250" s="168" t="s">
        <v>151</v>
      </c>
      <c r="L250" s="37"/>
      <c r="M250" s="173" t="s">
        <v>17</v>
      </c>
      <c r="N250" s="174" t="s">
        <v>41</v>
      </c>
      <c r="O250" s="62"/>
      <c r="P250" s="175">
        <f t="shared" si="51"/>
        <v>0</v>
      </c>
      <c r="Q250" s="175">
        <v>0</v>
      </c>
      <c r="R250" s="175">
        <f t="shared" si="52"/>
        <v>0</v>
      </c>
      <c r="S250" s="175">
        <v>0</v>
      </c>
      <c r="T250" s="176">
        <f t="shared" si="5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7" t="s">
        <v>152</v>
      </c>
      <c r="AT250" s="177" t="s">
        <v>147</v>
      </c>
      <c r="AU250" s="177" t="s">
        <v>153</v>
      </c>
      <c r="AY250" s="15" t="s">
        <v>145</v>
      </c>
      <c r="BE250" s="178">
        <f t="shared" si="54"/>
        <v>0</v>
      </c>
      <c r="BF250" s="178">
        <f t="shared" si="55"/>
        <v>0</v>
      </c>
      <c r="BG250" s="178">
        <f t="shared" si="56"/>
        <v>0</v>
      </c>
      <c r="BH250" s="178">
        <f t="shared" si="57"/>
        <v>0</v>
      </c>
      <c r="BI250" s="178">
        <f t="shared" si="58"/>
        <v>0</v>
      </c>
      <c r="BJ250" s="15" t="s">
        <v>75</v>
      </c>
      <c r="BK250" s="178">
        <f t="shared" si="59"/>
        <v>0</v>
      </c>
      <c r="BL250" s="15" t="s">
        <v>152</v>
      </c>
      <c r="BM250" s="177" t="s">
        <v>581</v>
      </c>
    </row>
    <row r="251" spans="1:65" s="2" customFormat="1" ht="24.2" customHeight="1">
      <c r="A251" s="32"/>
      <c r="B251" s="33"/>
      <c r="C251" s="166">
        <v>121</v>
      </c>
      <c r="D251" s="166" t="s">
        <v>147</v>
      </c>
      <c r="E251" s="167" t="s">
        <v>582</v>
      </c>
      <c r="F251" s="168" t="s">
        <v>583</v>
      </c>
      <c r="G251" s="169" t="s">
        <v>150</v>
      </c>
      <c r="H251" s="170">
        <v>139276.5</v>
      </c>
      <c r="I251" s="171"/>
      <c r="J251" s="172">
        <f t="shared" si="50"/>
        <v>0</v>
      </c>
      <c r="K251" s="168" t="s">
        <v>151</v>
      </c>
      <c r="L251" s="37"/>
      <c r="M251" s="173" t="s">
        <v>17</v>
      </c>
      <c r="N251" s="174" t="s">
        <v>41</v>
      </c>
      <c r="O251" s="62"/>
      <c r="P251" s="175">
        <f t="shared" si="51"/>
        <v>0</v>
      </c>
      <c r="Q251" s="175">
        <v>0</v>
      </c>
      <c r="R251" s="175">
        <f t="shared" si="52"/>
        <v>0</v>
      </c>
      <c r="S251" s="175">
        <v>0</v>
      </c>
      <c r="T251" s="176">
        <f t="shared" si="5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7" t="s">
        <v>152</v>
      </c>
      <c r="AT251" s="177" t="s">
        <v>147</v>
      </c>
      <c r="AU251" s="177" t="s">
        <v>153</v>
      </c>
      <c r="AY251" s="15" t="s">
        <v>145</v>
      </c>
      <c r="BE251" s="178">
        <f t="shared" si="54"/>
        <v>0</v>
      </c>
      <c r="BF251" s="178">
        <f t="shared" si="55"/>
        <v>0</v>
      </c>
      <c r="BG251" s="178">
        <f t="shared" si="56"/>
        <v>0</v>
      </c>
      <c r="BH251" s="178">
        <f t="shared" si="57"/>
        <v>0</v>
      </c>
      <c r="BI251" s="178">
        <f t="shared" si="58"/>
        <v>0</v>
      </c>
      <c r="BJ251" s="15" t="s">
        <v>75</v>
      </c>
      <c r="BK251" s="178">
        <f t="shared" si="59"/>
        <v>0</v>
      </c>
      <c r="BL251" s="15" t="s">
        <v>152</v>
      </c>
      <c r="BM251" s="177" t="s">
        <v>584</v>
      </c>
    </row>
    <row r="252" spans="1:65" s="2" customFormat="1" ht="24.2" customHeight="1">
      <c r="A252" s="32"/>
      <c r="B252" s="33"/>
      <c r="C252" s="166">
        <v>122</v>
      </c>
      <c r="D252" s="166" t="s">
        <v>147</v>
      </c>
      <c r="E252" s="167" t="s">
        <v>585</v>
      </c>
      <c r="F252" s="168" t="s">
        <v>586</v>
      </c>
      <c r="G252" s="169" t="s">
        <v>150</v>
      </c>
      <c r="H252" s="170">
        <v>881.5</v>
      </c>
      <c r="I252" s="171"/>
      <c r="J252" s="172">
        <f t="shared" si="50"/>
        <v>0</v>
      </c>
      <c r="K252" s="168" t="s">
        <v>151</v>
      </c>
      <c r="L252" s="37"/>
      <c r="M252" s="173" t="s">
        <v>17</v>
      </c>
      <c r="N252" s="174" t="s">
        <v>41</v>
      </c>
      <c r="O252" s="62"/>
      <c r="P252" s="175">
        <f t="shared" si="51"/>
        <v>0</v>
      </c>
      <c r="Q252" s="175">
        <v>0</v>
      </c>
      <c r="R252" s="175">
        <f t="shared" si="52"/>
        <v>0</v>
      </c>
      <c r="S252" s="175">
        <v>0</v>
      </c>
      <c r="T252" s="176">
        <f t="shared" si="5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7" t="s">
        <v>152</v>
      </c>
      <c r="AT252" s="177" t="s">
        <v>147</v>
      </c>
      <c r="AU252" s="177" t="s">
        <v>153</v>
      </c>
      <c r="AY252" s="15" t="s">
        <v>145</v>
      </c>
      <c r="BE252" s="178">
        <f t="shared" si="54"/>
        <v>0</v>
      </c>
      <c r="BF252" s="178">
        <f t="shared" si="55"/>
        <v>0</v>
      </c>
      <c r="BG252" s="178">
        <f t="shared" si="56"/>
        <v>0</v>
      </c>
      <c r="BH252" s="178">
        <f t="shared" si="57"/>
        <v>0</v>
      </c>
      <c r="BI252" s="178">
        <f t="shared" si="58"/>
        <v>0</v>
      </c>
      <c r="BJ252" s="15" t="s">
        <v>75</v>
      </c>
      <c r="BK252" s="178">
        <f t="shared" si="59"/>
        <v>0</v>
      </c>
      <c r="BL252" s="15" t="s">
        <v>152</v>
      </c>
      <c r="BM252" s="177" t="s">
        <v>587</v>
      </c>
    </row>
    <row r="253" spans="1:65" s="2" customFormat="1" ht="24.2" customHeight="1">
      <c r="A253" s="32"/>
      <c r="B253" s="33"/>
      <c r="C253" s="166">
        <v>123</v>
      </c>
      <c r="D253" s="166" t="s">
        <v>147</v>
      </c>
      <c r="E253" s="167" t="s">
        <v>588</v>
      </c>
      <c r="F253" s="168" t="s">
        <v>589</v>
      </c>
      <c r="G253" s="169" t="s">
        <v>150</v>
      </c>
      <c r="H253" s="170">
        <v>352</v>
      </c>
      <c r="I253" s="171"/>
      <c r="J253" s="172">
        <f t="shared" si="50"/>
        <v>0</v>
      </c>
      <c r="K253" s="168" t="s">
        <v>151</v>
      </c>
      <c r="L253" s="37"/>
      <c r="M253" s="173" t="s">
        <v>17</v>
      </c>
      <c r="N253" s="174" t="s">
        <v>41</v>
      </c>
      <c r="O253" s="62"/>
      <c r="P253" s="175">
        <f t="shared" si="51"/>
        <v>0</v>
      </c>
      <c r="Q253" s="175">
        <v>0</v>
      </c>
      <c r="R253" s="175">
        <f t="shared" si="52"/>
        <v>0</v>
      </c>
      <c r="S253" s="175">
        <v>0</v>
      </c>
      <c r="T253" s="176">
        <f t="shared" si="5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7" t="s">
        <v>152</v>
      </c>
      <c r="AT253" s="177" t="s">
        <v>147</v>
      </c>
      <c r="AU253" s="177" t="s">
        <v>153</v>
      </c>
      <c r="AY253" s="15" t="s">
        <v>145</v>
      </c>
      <c r="BE253" s="178">
        <f t="shared" si="54"/>
        <v>0</v>
      </c>
      <c r="BF253" s="178">
        <f t="shared" si="55"/>
        <v>0</v>
      </c>
      <c r="BG253" s="178">
        <f t="shared" si="56"/>
        <v>0</v>
      </c>
      <c r="BH253" s="178">
        <f t="shared" si="57"/>
        <v>0</v>
      </c>
      <c r="BI253" s="178">
        <f t="shared" si="58"/>
        <v>0</v>
      </c>
      <c r="BJ253" s="15" t="s">
        <v>75</v>
      </c>
      <c r="BK253" s="178">
        <f t="shared" si="59"/>
        <v>0</v>
      </c>
      <c r="BL253" s="15" t="s">
        <v>152</v>
      </c>
      <c r="BM253" s="177" t="s">
        <v>590</v>
      </c>
    </row>
    <row r="254" spans="1:65" s="2" customFormat="1" ht="24.2" customHeight="1">
      <c r="A254" s="32"/>
      <c r="B254" s="33"/>
      <c r="C254" s="166">
        <v>124</v>
      </c>
      <c r="D254" s="166" t="s">
        <v>147</v>
      </c>
      <c r="E254" s="167" t="s">
        <v>591</v>
      </c>
      <c r="F254" s="168" t="s">
        <v>592</v>
      </c>
      <c r="G254" s="169" t="s">
        <v>150</v>
      </c>
      <c r="H254" s="170">
        <v>4928</v>
      </c>
      <c r="I254" s="171"/>
      <c r="J254" s="172">
        <f t="shared" si="50"/>
        <v>0</v>
      </c>
      <c r="K254" s="168" t="s">
        <v>151</v>
      </c>
      <c r="L254" s="37"/>
      <c r="M254" s="173" t="s">
        <v>17</v>
      </c>
      <c r="N254" s="174" t="s">
        <v>41</v>
      </c>
      <c r="O254" s="62"/>
      <c r="P254" s="175">
        <f t="shared" si="51"/>
        <v>0</v>
      </c>
      <c r="Q254" s="175">
        <v>0</v>
      </c>
      <c r="R254" s="175">
        <f t="shared" si="52"/>
        <v>0</v>
      </c>
      <c r="S254" s="175">
        <v>0</v>
      </c>
      <c r="T254" s="176">
        <f t="shared" si="5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7" t="s">
        <v>152</v>
      </c>
      <c r="AT254" s="177" t="s">
        <v>147</v>
      </c>
      <c r="AU254" s="177" t="s">
        <v>153</v>
      </c>
      <c r="AY254" s="15" t="s">
        <v>145</v>
      </c>
      <c r="BE254" s="178">
        <f t="shared" si="54"/>
        <v>0</v>
      </c>
      <c r="BF254" s="178">
        <f t="shared" si="55"/>
        <v>0</v>
      </c>
      <c r="BG254" s="178">
        <f t="shared" si="56"/>
        <v>0</v>
      </c>
      <c r="BH254" s="178">
        <f t="shared" si="57"/>
        <v>0</v>
      </c>
      <c r="BI254" s="178">
        <f t="shared" si="58"/>
        <v>0</v>
      </c>
      <c r="BJ254" s="15" t="s">
        <v>75</v>
      </c>
      <c r="BK254" s="178">
        <f t="shared" si="59"/>
        <v>0</v>
      </c>
      <c r="BL254" s="15" t="s">
        <v>152</v>
      </c>
      <c r="BM254" s="177" t="s">
        <v>593</v>
      </c>
    </row>
    <row r="255" spans="1:65" s="2" customFormat="1" ht="24.2" customHeight="1">
      <c r="A255" s="32"/>
      <c r="B255" s="33"/>
      <c r="C255" s="166">
        <v>125</v>
      </c>
      <c r="D255" s="166" t="s">
        <v>147</v>
      </c>
      <c r="E255" s="167" t="s">
        <v>594</v>
      </c>
      <c r="F255" s="168" t="s">
        <v>595</v>
      </c>
      <c r="G255" s="169" t="s">
        <v>150</v>
      </c>
      <c r="H255" s="170">
        <v>2321.275</v>
      </c>
      <c r="I255" s="171"/>
      <c r="J255" s="172">
        <f t="shared" si="50"/>
        <v>0</v>
      </c>
      <c r="K255" s="168" t="s">
        <v>151</v>
      </c>
      <c r="L255" s="37"/>
      <c r="M255" s="173" t="s">
        <v>17</v>
      </c>
      <c r="N255" s="174" t="s">
        <v>41</v>
      </c>
      <c r="O255" s="62"/>
      <c r="P255" s="175">
        <f t="shared" si="51"/>
        <v>0</v>
      </c>
      <c r="Q255" s="175">
        <v>0</v>
      </c>
      <c r="R255" s="175">
        <f t="shared" si="52"/>
        <v>0</v>
      </c>
      <c r="S255" s="175">
        <v>0</v>
      </c>
      <c r="T255" s="176">
        <f t="shared" si="53"/>
        <v>0</v>
      </c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R255" s="177" t="s">
        <v>152</v>
      </c>
      <c r="AT255" s="177" t="s">
        <v>147</v>
      </c>
      <c r="AU255" s="177" t="s">
        <v>153</v>
      </c>
      <c r="AY255" s="15" t="s">
        <v>145</v>
      </c>
      <c r="BE255" s="178">
        <f t="shared" si="54"/>
        <v>0</v>
      </c>
      <c r="BF255" s="178">
        <f t="shared" si="55"/>
        <v>0</v>
      </c>
      <c r="BG255" s="178">
        <f t="shared" si="56"/>
        <v>0</v>
      </c>
      <c r="BH255" s="178">
        <f t="shared" si="57"/>
        <v>0</v>
      </c>
      <c r="BI255" s="178">
        <f t="shared" si="58"/>
        <v>0</v>
      </c>
      <c r="BJ255" s="15" t="s">
        <v>75</v>
      </c>
      <c r="BK255" s="178">
        <f t="shared" si="59"/>
        <v>0</v>
      </c>
      <c r="BL255" s="15" t="s">
        <v>152</v>
      </c>
      <c r="BM255" s="177" t="s">
        <v>596</v>
      </c>
    </row>
    <row r="256" spans="1:65" s="2" customFormat="1" ht="24.2" customHeight="1">
      <c r="A256" s="32"/>
      <c r="B256" s="33"/>
      <c r="C256" s="166">
        <v>126</v>
      </c>
      <c r="D256" s="166" t="s">
        <v>147</v>
      </c>
      <c r="E256" s="167" t="s">
        <v>597</v>
      </c>
      <c r="F256" s="168" t="s">
        <v>598</v>
      </c>
      <c r="G256" s="169" t="s">
        <v>150</v>
      </c>
      <c r="H256" s="170">
        <v>352</v>
      </c>
      <c r="I256" s="171"/>
      <c r="J256" s="172">
        <f t="shared" si="50"/>
        <v>0</v>
      </c>
      <c r="K256" s="168" t="s">
        <v>151</v>
      </c>
      <c r="L256" s="37"/>
      <c r="M256" s="173" t="s">
        <v>17</v>
      </c>
      <c r="N256" s="174" t="s">
        <v>41</v>
      </c>
      <c r="O256" s="62"/>
      <c r="P256" s="175">
        <f t="shared" si="51"/>
        <v>0</v>
      </c>
      <c r="Q256" s="175">
        <v>0</v>
      </c>
      <c r="R256" s="175">
        <f t="shared" si="52"/>
        <v>0</v>
      </c>
      <c r="S256" s="175">
        <v>0</v>
      </c>
      <c r="T256" s="176">
        <f t="shared" si="53"/>
        <v>0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7" t="s">
        <v>152</v>
      </c>
      <c r="AT256" s="177" t="s">
        <v>147</v>
      </c>
      <c r="AU256" s="177" t="s">
        <v>153</v>
      </c>
      <c r="AY256" s="15" t="s">
        <v>145</v>
      </c>
      <c r="BE256" s="178">
        <f t="shared" si="54"/>
        <v>0</v>
      </c>
      <c r="BF256" s="178">
        <f t="shared" si="55"/>
        <v>0</v>
      </c>
      <c r="BG256" s="178">
        <f t="shared" si="56"/>
        <v>0</v>
      </c>
      <c r="BH256" s="178">
        <f t="shared" si="57"/>
        <v>0</v>
      </c>
      <c r="BI256" s="178">
        <f t="shared" si="58"/>
        <v>0</v>
      </c>
      <c r="BJ256" s="15" t="s">
        <v>75</v>
      </c>
      <c r="BK256" s="178">
        <f t="shared" si="59"/>
        <v>0</v>
      </c>
      <c r="BL256" s="15" t="s">
        <v>152</v>
      </c>
      <c r="BM256" s="177" t="s">
        <v>599</v>
      </c>
    </row>
    <row r="257" spans="1:65" s="2" customFormat="1" ht="14.45" customHeight="1">
      <c r="A257" s="32"/>
      <c r="B257" s="33"/>
      <c r="C257" s="166">
        <v>127</v>
      </c>
      <c r="D257" s="166" t="s">
        <v>147</v>
      </c>
      <c r="E257" s="167" t="s">
        <v>600</v>
      </c>
      <c r="F257" s="168" t="s">
        <v>601</v>
      </c>
      <c r="G257" s="169" t="s">
        <v>150</v>
      </c>
      <c r="H257" s="170">
        <v>2321.275</v>
      </c>
      <c r="I257" s="171"/>
      <c r="J257" s="172">
        <f t="shared" si="50"/>
        <v>0</v>
      </c>
      <c r="K257" s="168" t="s">
        <v>151</v>
      </c>
      <c r="L257" s="37"/>
      <c r="M257" s="173" t="s">
        <v>17</v>
      </c>
      <c r="N257" s="174" t="s">
        <v>41</v>
      </c>
      <c r="O257" s="62"/>
      <c r="P257" s="175">
        <f t="shared" si="51"/>
        <v>0</v>
      </c>
      <c r="Q257" s="175">
        <v>0</v>
      </c>
      <c r="R257" s="175">
        <f t="shared" si="52"/>
        <v>0</v>
      </c>
      <c r="S257" s="175">
        <v>0</v>
      </c>
      <c r="T257" s="176">
        <f t="shared" si="5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7" t="s">
        <v>152</v>
      </c>
      <c r="AT257" s="177" t="s">
        <v>147</v>
      </c>
      <c r="AU257" s="177" t="s">
        <v>153</v>
      </c>
      <c r="AY257" s="15" t="s">
        <v>145</v>
      </c>
      <c r="BE257" s="178">
        <f t="shared" si="54"/>
        <v>0</v>
      </c>
      <c r="BF257" s="178">
        <f t="shared" si="55"/>
        <v>0</v>
      </c>
      <c r="BG257" s="178">
        <f t="shared" si="56"/>
        <v>0</v>
      </c>
      <c r="BH257" s="178">
        <f t="shared" si="57"/>
        <v>0</v>
      </c>
      <c r="BI257" s="178">
        <f t="shared" si="58"/>
        <v>0</v>
      </c>
      <c r="BJ257" s="15" t="s">
        <v>75</v>
      </c>
      <c r="BK257" s="178">
        <f t="shared" si="59"/>
        <v>0</v>
      </c>
      <c r="BL257" s="15" t="s">
        <v>152</v>
      </c>
      <c r="BM257" s="177" t="s">
        <v>602</v>
      </c>
    </row>
    <row r="258" spans="1:65" s="2" customFormat="1" ht="14.45" customHeight="1">
      <c r="A258" s="32"/>
      <c r="B258" s="33"/>
      <c r="C258" s="166">
        <v>128</v>
      </c>
      <c r="D258" s="166" t="s">
        <v>147</v>
      </c>
      <c r="E258" s="167" t="s">
        <v>603</v>
      </c>
      <c r="F258" s="168" t="s">
        <v>604</v>
      </c>
      <c r="G258" s="169" t="s">
        <v>150</v>
      </c>
      <c r="H258" s="170">
        <v>69638.25</v>
      </c>
      <c r="I258" s="171"/>
      <c r="J258" s="172">
        <f t="shared" si="50"/>
        <v>0</v>
      </c>
      <c r="K258" s="168" t="s">
        <v>151</v>
      </c>
      <c r="L258" s="37"/>
      <c r="M258" s="173" t="s">
        <v>17</v>
      </c>
      <c r="N258" s="174" t="s">
        <v>41</v>
      </c>
      <c r="O258" s="62"/>
      <c r="P258" s="175">
        <f t="shared" si="51"/>
        <v>0</v>
      </c>
      <c r="Q258" s="175">
        <v>0</v>
      </c>
      <c r="R258" s="175">
        <f t="shared" si="52"/>
        <v>0</v>
      </c>
      <c r="S258" s="175">
        <v>0</v>
      </c>
      <c r="T258" s="176">
        <f t="shared" si="53"/>
        <v>0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7" t="s">
        <v>152</v>
      </c>
      <c r="AT258" s="177" t="s">
        <v>147</v>
      </c>
      <c r="AU258" s="177" t="s">
        <v>153</v>
      </c>
      <c r="AY258" s="15" t="s">
        <v>145</v>
      </c>
      <c r="BE258" s="178">
        <f t="shared" si="54"/>
        <v>0</v>
      </c>
      <c r="BF258" s="178">
        <f t="shared" si="55"/>
        <v>0</v>
      </c>
      <c r="BG258" s="178">
        <f t="shared" si="56"/>
        <v>0</v>
      </c>
      <c r="BH258" s="178">
        <f t="shared" si="57"/>
        <v>0</v>
      </c>
      <c r="BI258" s="178">
        <f t="shared" si="58"/>
        <v>0</v>
      </c>
      <c r="BJ258" s="15" t="s">
        <v>75</v>
      </c>
      <c r="BK258" s="178">
        <f t="shared" si="59"/>
        <v>0</v>
      </c>
      <c r="BL258" s="15" t="s">
        <v>152</v>
      </c>
      <c r="BM258" s="177" t="s">
        <v>605</v>
      </c>
    </row>
    <row r="259" spans="1:65" s="2" customFormat="1" ht="14.45" customHeight="1">
      <c r="A259" s="32"/>
      <c r="B259" s="33"/>
      <c r="C259" s="166">
        <v>129</v>
      </c>
      <c r="D259" s="166" t="s">
        <v>147</v>
      </c>
      <c r="E259" s="167" t="s">
        <v>606</v>
      </c>
      <c r="F259" s="168" t="s">
        <v>607</v>
      </c>
      <c r="G259" s="169" t="s">
        <v>150</v>
      </c>
      <c r="H259" s="170">
        <v>2321.275</v>
      </c>
      <c r="I259" s="171"/>
      <c r="J259" s="172">
        <f t="shared" si="50"/>
        <v>0</v>
      </c>
      <c r="K259" s="168" t="s">
        <v>151</v>
      </c>
      <c r="L259" s="37"/>
      <c r="M259" s="173" t="s">
        <v>17</v>
      </c>
      <c r="N259" s="174" t="s">
        <v>41</v>
      </c>
      <c r="O259" s="62"/>
      <c r="P259" s="175">
        <f t="shared" si="51"/>
        <v>0</v>
      </c>
      <c r="Q259" s="175">
        <v>0</v>
      </c>
      <c r="R259" s="175">
        <f t="shared" si="52"/>
        <v>0</v>
      </c>
      <c r="S259" s="175">
        <v>0</v>
      </c>
      <c r="T259" s="176">
        <f t="shared" si="5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7" t="s">
        <v>152</v>
      </c>
      <c r="AT259" s="177" t="s">
        <v>147</v>
      </c>
      <c r="AU259" s="177" t="s">
        <v>153</v>
      </c>
      <c r="AY259" s="15" t="s">
        <v>145</v>
      </c>
      <c r="BE259" s="178">
        <f t="shared" si="54"/>
        <v>0</v>
      </c>
      <c r="BF259" s="178">
        <f t="shared" si="55"/>
        <v>0</v>
      </c>
      <c r="BG259" s="178">
        <f t="shared" si="56"/>
        <v>0</v>
      </c>
      <c r="BH259" s="178">
        <f t="shared" si="57"/>
        <v>0</v>
      </c>
      <c r="BI259" s="178">
        <f t="shared" si="58"/>
        <v>0</v>
      </c>
      <c r="BJ259" s="15" t="s">
        <v>75</v>
      </c>
      <c r="BK259" s="178">
        <f t="shared" si="59"/>
        <v>0</v>
      </c>
      <c r="BL259" s="15" t="s">
        <v>152</v>
      </c>
      <c r="BM259" s="177" t="s">
        <v>608</v>
      </c>
    </row>
    <row r="260" spans="1:65" s="2" customFormat="1" ht="24.2" customHeight="1">
      <c r="A260" s="32"/>
      <c r="B260" s="33"/>
      <c r="C260" s="166">
        <v>130</v>
      </c>
      <c r="D260" s="166" t="s">
        <v>147</v>
      </c>
      <c r="E260" s="167" t="s">
        <v>609</v>
      </c>
      <c r="F260" s="168" t="s">
        <v>610</v>
      </c>
      <c r="G260" s="169" t="s">
        <v>611</v>
      </c>
      <c r="H260" s="170">
        <v>10</v>
      </c>
      <c r="I260" s="171"/>
      <c r="J260" s="172">
        <f t="shared" si="50"/>
        <v>0</v>
      </c>
      <c r="K260" s="168" t="s">
        <v>151</v>
      </c>
      <c r="L260" s="37"/>
      <c r="M260" s="173" t="s">
        <v>17</v>
      </c>
      <c r="N260" s="174" t="s">
        <v>41</v>
      </c>
      <c r="O260" s="62"/>
      <c r="P260" s="175">
        <f t="shared" si="51"/>
        <v>0</v>
      </c>
      <c r="Q260" s="175">
        <v>0</v>
      </c>
      <c r="R260" s="175">
        <f t="shared" si="52"/>
        <v>0</v>
      </c>
      <c r="S260" s="175">
        <v>0</v>
      </c>
      <c r="T260" s="176">
        <f t="shared" si="53"/>
        <v>0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7" t="s">
        <v>152</v>
      </c>
      <c r="AT260" s="177" t="s">
        <v>147</v>
      </c>
      <c r="AU260" s="177" t="s">
        <v>153</v>
      </c>
      <c r="AY260" s="15" t="s">
        <v>145</v>
      </c>
      <c r="BE260" s="178">
        <f t="shared" si="54"/>
        <v>0</v>
      </c>
      <c r="BF260" s="178">
        <f t="shared" si="55"/>
        <v>0</v>
      </c>
      <c r="BG260" s="178">
        <f t="shared" si="56"/>
        <v>0</v>
      </c>
      <c r="BH260" s="178">
        <f t="shared" si="57"/>
        <v>0</v>
      </c>
      <c r="BI260" s="178">
        <f t="shared" si="58"/>
        <v>0</v>
      </c>
      <c r="BJ260" s="15" t="s">
        <v>75</v>
      </c>
      <c r="BK260" s="178">
        <f t="shared" si="59"/>
        <v>0</v>
      </c>
      <c r="BL260" s="15" t="s">
        <v>152</v>
      </c>
      <c r="BM260" s="177" t="s">
        <v>612</v>
      </c>
    </row>
    <row r="261" spans="1:65" s="2" customFormat="1" ht="14.45" customHeight="1">
      <c r="A261" s="32"/>
      <c r="B261" s="33"/>
      <c r="C261" s="166">
        <v>131</v>
      </c>
      <c r="D261" s="166" t="s">
        <v>147</v>
      </c>
      <c r="E261" s="167" t="s">
        <v>613</v>
      </c>
      <c r="F261" s="168" t="s">
        <v>614</v>
      </c>
      <c r="G261" s="169" t="s">
        <v>611</v>
      </c>
      <c r="H261" s="170">
        <v>10</v>
      </c>
      <c r="I261" s="171"/>
      <c r="J261" s="172">
        <f t="shared" si="50"/>
        <v>0</v>
      </c>
      <c r="K261" s="168" t="s">
        <v>151</v>
      </c>
      <c r="L261" s="37"/>
      <c r="M261" s="173" t="s">
        <v>17</v>
      </c>
      <c r="N261" s="174" t="s">
        <v>41</v>
      </c>
      <c r="O261" s="62"/>
      <c r="P261" s="175">
        <f t="shared" si="51"/>
        <v>0</v>
      </c>
      <c r="Q261" s="175">
        <v>0</v>
      </c>
      <c r="R261" s="175">
        <f t="shared" si="52"/>
        <v>0</v>
      </c>
      <c r="S261" s="175">
        <v>0</v>
      </c>
      <c r="T261" s="176">
        <f t="shared" si="5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7" t="s">
        <v>152</v>
      </c>
      <c r="AT261" s="177" t="s">
        <v>147</v>
      </c>
      <c r="AU261" s="177" t="s">
        <v>153</v>
      </c>
      <c r="AY261" s="15" t="s">
        <v>145</v>
      </c>
      <c r="BE261" s="178">
        <f t="shared" si="54"/>
        <v>0</v>
      </c>
      <c r="BF261" s="178">
        <f t="shared" si="55"/>
        <v>0</v>
      </c>
      <c r="BG261" s="178">
        <f t="shared" si="56"/>
        <v>0</v>
      </c>
      <c r="BH261" s="178">
        <f t="shared" si="57"/>
        <v>0</v>
      </c>
      <c r="BI261" s="178">
        <f t="shared" si="58"/>
        <v>0</v>
      </c>
      <c r="BJ261" s="15" t="s">
        <v>75</v>
      </c>
      <c r="BK261" s="178">
        <f t="shared" si="59"/>
        <v>0</v>
      </c>
      <c r="BL261" s="15" t="s">
        <v>152</v>
      </c>
      <c r="BM261" s="177" t="s">
        <v>615</v>
      </c>
    </row>
    <row r="262" spans="1:65" s="2" customFormat="1" ht="14.45" customHeight="1">
      <c r="A262" s="32"/>
      <c r="B262" s="33"/>
      <c r="C262" s="166">
        <v>132</v>
      </c>
      <c r="D262" s="166" t="s">
        <v>147</v>
      </c>
      <c r="E262" s="167" t="s">
        <v>616</v>
      </c>
      <c r="F262" s="168" t="s">
        <v>617</v>
      </c>
      <c r="G262" s="169" t="s">
        <v>170</v>
      </c>
      <c r="H262" s="170">
        <v>46</v>
      </c>
      <c r="I262" s="171"/>
      <c r="J262" s="172">
        <f t="shared" si="50"/>
        <v>0</v>
      </c>
      <c r="K262" s="168" t="s">
        <v>151</v>
      </c>
      <c r="L262" s="37"/>
      <c r="M262" s="173" t="s">
        <v>17</v>
      </c>
      <c r="N262" s="174" t="s">
        <v>41</v>
      </c>
      <c r="O262" s="62"/>
      <c r="P262" s="175">
        <f t="shared" si="51"/>
        <v>0</v>
      </c>
      <c r="Q262" s="175">
        <v>0</v>
      </c>
      <c r="R262" s="175">
        <f t="shared" si="52"/>
        <v>0</v>
      </c>
      <c r="S262" s="175">
        <v>0</v>
      </c>
      <c r="T262" s="176">
        <f t="shared" si="5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7" t="s">
        <v>152</v>
      </c>
      <c r="AT262" s="177" t="s">
        <v>147</v>
      </c>
      <c r="AU262" s="177" t="s">
        <v>153</v>
      </c>
      <c r="AY262" s="15" t="s">
        <v>145</v>
      </c>
      <c r="BE262" s="178">
        <f t="shared" si="54"/>
        <v>0</v>
      </c>
      <c r="BF262" s="178">
        <f t="shared" si="55"/>
        <v>0</v>
      </c>
      <c r="BG262" s="178">
        <f t="shared" si="56"/>
        <v>0</v>
      </c>
      <c r="BH262" s="178">
        <f t="shared" si="57"/>
        <v>0</v>
      </c>
      <c r="BI262" s="178">
        <f t="shared" si="58"/>
        <v>0</v>
      </c>
      <c r="BJ262" s="15" t="s">
        <v>75</v>
      </c>
      <c r="BK262" s="178">
        <f t="shared" si="59"/>
        <v>0</v>
      </c>
      <c r="BL262" s="15" t="s">
        <v>152</v>
      </c>
      <c r="BM262" s="177" t="s">
        <v>618</v>
      </c>
    </row>
    <row r="263" spans="1:65" s="2" customFormat="1" ht="24.2" customHeight="1">
      <c r="A263" s="32"/>
      <c r="B263" s="33"/>
      <c r="C263" s="166">
        <v>133</v>
      </c>
      <c r="D263" s="166" t="s">
        <v>147</v>
      </c>
      <c r="E263" s="167" t="s">
        <v>619</v>
      </c>
      <c r="F263" s="168" t="s">
        <v>620</v>
      </c>
      <c r="G263" s="169" t="s">
        <v>150</v>
      </c>
      <c r="H263" s="170">
        <v>971.65</v>
      </c>
      <c r="I263" s="171"/>
      <c r="J263" s="172">
        <f t="shared" si="50"/>
        <v>0</v>
      </c>
      <c r="K263" s="168" t="s">
        <v>151</v>
      </c>
      <c r="L263" s="37"/>
      <c r="M263" s="173" t="s">
        <v>17</v>
      </c>
      <c r="N263" s="174" t="s">
        <v>41</v>
      </c>
      <c r="O263" s="62"/>
      <c r="P263" s="175">
        <f t="shared" si="51"/>
        <v>0</v>
      </c>
      <c r="Q263" s="175">
        <v>0.00013</v>
      </c>
      <c r="R263" s="175">
        <f t="shared" si="52"/>
        <v>0.1263145</v>
      </c>
      <c r="S263" s="175">
        <v>0</v>
      </c>
      <c r="T263" s="176">
        <f t="shared" si="5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7" t="s">
        <v>152</v>
      </c>
      <c r="AT263" s="177" t="s">
        <v>147</v>
      </c>
      <c r="AU263" s="177" t="s">
        <v>153</v>
      </c>
      <c r="AY263" s="15" t="s">
        <v>145</v>
      </c>
      <c r="BE263" s="178">
        <f t="shared" si="54"/>
        <v>0</v>
      </c>
      <c r="BF263" s="178">
        <f t="shared" si="55"/>
        <v>0</v>
      </c>
      <c r="BG263" s="178">
        <f t="shared" si="56"/>
        <v>0</v>
      </c>
      <c r="BH263" s="178">
        <f t="shared" si="57"/>
        <v>0</v>
      </c>
      <c r="BI263" s="178">
        <f t="shared" si="58"/>
        <v>0</v>
      </c>
      <c r="BJ263" s="15" t="s">
        <v>75</v>
      </c>
      <c r="BK263" s="178">
        <f t="shared" si="59"/>
        <v>0</v>
      </c>
      <c r="BL263" s="15" t="s">
        <v>152</v>
      </c>
      <c r="BM263" s="177" t="s">
        <v>621</v>
      </c>
    </row>
    <row r="264" spans="1:65" s="2" customFormat="1" ht="24.2" customHeight="1">
      <c r="A264" s="32"/>
      <c r="B264" s="33"/>
      <c r="C264" s="166">
        <v>134</v>
      </c>
      <c r="D264" s="166" t="s">
        <v>147</v>
      </c>
      <c r="E264" s="167" t="s">
        <v>622</v>
      </c>
      <c r="F264" s="168" t="s">
        <v>623</v>
      </c>
      <c r="G264" s="169" t="s">
        <v>150</v>
      </c>
      <c r="H264" s="170">
        <v>198.48</v>
      </c>
      <c r="I264" s="171"/>
      <c r="J264" s="172">
        <f t="shared" si="50"/>
        <v>0</v>
      </c>
      <c r="K264" s="168" t="s">
        <v>151</v>
      </c>
      <c r="L264" s="37"/>
      <c r="M264" s="173" t="s">
        <v>17</v>
      </c>
      <c r="N264" s="174" t="s">
        <v>41</v>
      </c>
      <c r="O264" s="62"/>
      <c r="P264" s="175">
        <f t="shared" si="51"/>
        <v>0</v>
      </c>
      <c r="Q264" s="175">
        <v>0.00021</v>
      </c>
      <c r="R264" s="175">
        <f t="shared" si="52"/>
        <v>0.0416808</v>
      </c>
      <c r="S264" s="175">
        <v>0</v>
      </c>
      <c r="T264" s="176">
        <f t="shared" si="5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7" t="s">
        <v>152</v>
      </c>
      <c r="AT264" s="177" t="s">
        <v>147</v>
      </c>
      <c r="AU264" s="177" t="s">
        <v>153</v>
      </c>
      <c r="AY264" s="15" t="s">
        <v>145</v>
      </c>
      <c r="BE264" s="178">
        <f t="shared" si="54"/>
        <v>0</v>
      </c>
      <c r="BF264" s="178">
        <f t="shared" si="55"/>
        <v>0</v>
      </c>
      <c r="BG264" s="178">
        <f t="shared" si="56"/>
        <v>0</v>
      </c>
      <c r="BH264" s="178">
        <f t="shared" si="57"/>
        <v>0</v>
      </c>
      <c r="BI264" s="178">
        <f t="shared" si="58"/>
        <v>0</v>
      </c>
      <c r="BJ264" s="15" t="s">
        <v>75</v>
      </c>
      <c r="BK264" s="178">
        <f t="shared" si="59"/>
        <v>0</v>
      </c>
      <c r="BL264" s="15" t="s">
        <v>152</v>
      </c>
      <c r="BM264" s="177" t="s">
        <v>624</v>
      </c>
    </row>
    <row r="265" spans="1:65" s="2" customFormat="1" ht="24.2" customHeight="1">
      <c r="A265" s="32"/>
      <c r="B265" s="33"/>
      <c r="C265" s="166">
        <v>135</v>
      </c>
      <c r="D265" s="166" t="s">
        <v>147</v>
      </c>
      <c r="E265" s="167" t="s">
        <v>625</v>
      </c>
      <c r="F265" s="168" t="s">
        <v>626</v>
      </c>
      <c r="G265" s="169" t="s">
        <v>150</v>
      </c>
      <c r="H265" s="170">
        <v>1354.83</v>
      </c>
      <c r="I265" s="171"/>
      <c r="J265" s="172">
        <f t="shared" si="50"/>
        <v>0</v>
      </c>
      <c r="K265" s="168" t="s">
        <v>151</v>
      </c>
      <c r="L265" s="37"/>
      <c r="M265" s="173" t="s">
        <v>17</v>
      </c>
      <c r="N265" s="174" t="s">
        <v>41</v>
      </c>
      <c r="O265" s="62"/>
      <c r="P265" s="175">
        <f t="shared" si="51"/>
        <v>0</v>
      </c>
      <c r="Q265" s="175">
        <v>4E-05</v>
      </c>
      <c r="R265" s="175">
        <f t="shared" si="52"/>
        <v>0.054193200000000004</v>
      </c>
      <c r="S265" s="175">
        <v>0</v>
      </c>
      <c r="T265" s="176">
        <f t="shared" si="53"/>
        <v>0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7" t="s">
        <v>152</v>
      </c>
      <c r="AT265" s="177" t="s">
        <v>147</v>
      </c>
      <c r="AU265" s="177" t="s">
        <v>153</v>
      </c>
      <c r="AY265" s="15" t="s">
        <v>145</v>
      </c>
      <c r="BE265" s="178">
        <f t="shared" si="54"/>
        <v>0</v>
      </c>
      <c r="BF265" s="178">
        <f t="shared" si="55"/>
        <v>0</v>
      </c>
      <c r="BG265" s="178">
        <f t="shared" si="56"/>
        <v>0</v>
      </c>
      <c r="BH265" s="178">
        <f t="shared" si="57"/>
        <v>0</v>
      </c>
      <c r="BI265" s="178">
        <f t="shared" si="58"/>
        <v>0</v>
      </c>
      <c r="BJ265" s="15" t="s">
        <v>75</v>
      </c>
      <c r="BK265" s="178">
        <f t="shared" si="59"/>
        <v>0</v>
      </c>
      <c r="BL265" s="15" t="s">
        <v>152</v>
      </c>
      <c r="BM265" s="177" t="s">
        <v>627</v>
      </c>
    </row>
    <row r="266" spans="1:65" s="2" customFormat="1" ht="24.2" customHeight="1">
      <c r="A266" s="32"/>
      <c r="B266" s="33"/>
      <c r="C266" s="166">
        <v>136</v>
      </c>
      <c r="D266" s="166" t="s">
        <v>147</v>
      </c>
      <c r="E266" s="167" t="s">
        <v>628</v>
      </c>
      <c r="F266" s="168" t="s">
        <v>629</v>
      </c>
      <c r="G266" s="169" t="s">
        <v>161</v>
      </c>
      <c r="H266" s="170">
        <v>16</v>
      </c>
      <c r="I266" s="171"/>
      <c r="J266" s="172">
        <f t="shared" si="50"/>
        <v>0</v>
      </c>
      <c r="K266" s="168" t="s">
        <v>151</v>
      </c>
      <c r="L266" s="37"/>
      <c r="M266" s="173" t="s">
        <v>17</v>
      </c>
      <c r="N266" s="174" t="s">
        <v>41</v>
      </c>
      <c r="O266" s="62"/>
      <c r="P266" s="175">
        <f t="shared" si="51"/>
        <v>0</v>
      </c>
      <c r="Q266" s="175">
        <v>4E-05</v>
      </c>
      <c r="R266" s="175">
        <f t="shared" si="52"/>
        <v>0.00064</v>
      </c>
      <c r="S266" s="175">
        <v>0</v>
      </c>
      <c r="T266" s="176">
        <f t="shared" si="5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7" t="s">
        <v>152</v>
      </c>
      <c r="AT266" s="177" t="s">
        <v>147</v>
      </c>
      <c r="AU266" s="177" t="s">
        <v>153</v>
      </c>
      <c r="AY266" s="15" t="s">
        <v>145</v>
      </c>
      <c r="BE266" s="178">
        <f t="shared" si="54"/>
        <v>0</v>
      </c>
      <c r="BF266" s="178">
        <f t="shared" si="55"/>
        <v>0</v>
      </c>
      <c r="BG266" s="178">
        <f t="shared" si="56"/>
        <v>0</v>
      </c>
      <c r="BH266" s="178">
        <f t="shared" si="57"/>
        <v>0</v>
      </c>
      <c r="BI266" s="178">
        <f t="shared" si="58"/>
        <v>0</v>
      </c>
      <c r="BJ266" s="15" t="s">
        <v>75</v>
      </c>
      <c r="BK266" s="178">
        <f t="shared" si="59"/>
        <v>0</v>
      </c>
      <c r="BL266" s="15" t="s">
        <v>152</v>
      </c>
      <c r="BM266" s="177" t="s">
        <v>630</v>
      </c>
    </row>
    <row r="267" spans="1:65" s="2" customFormat="1" ht="24.2" customHeight="1">
      <c r="A267" s="32"/>
      <c r="B267" s="33"/>
      <c r="C267" s="166">
        <v>137</v>
      </c>
      <c r="D267" s="166" t="s">
        <v>147</v>
      </c>
      <c r="E267" s="167" t="s">
        <v>631</v>
      </c>
      <c r="F267" s="168" t="s">
        <v>632</v>
      </c>
      <c r="G267" s="169" t="s">
        <v>161</v>
      </c>
      <c r="H267" s="170">
        <v>6</v>
      </c>
      <c r="I267" s="171"/>
      <c r="J267" s="172">
        <f t="shared" si="50"/>
        <v>0</v>
      </c>
      <c r="K267" s="168" t="s">
        <v>151</v>
      </c>
      <c r="L267" s="37"/>
      <c r="M267" s="173" t="s">
        <v>17</v>
      </c>
      <c r="N267" s="174" t="s">
        <v>41</v>
      </c>
      <c r="O267" s="62"/>
      <c r="P267" s="175">
        <f t="shared" si="51"/>
        <v>0</v>
      </c>
      <c r="Q267" s="175">
        <v>4E-05</v>
      </c>
      <c r="R267" s="175">
        <f t="shared" si="52"/>
        <v>0.00024000000000000003</v>
      </c>
      <c r="S267" s="175">
        <v>0</v>
      </c>
      <c r="T267" s="176">
        <f t="shared" si="53"/>
        <v>0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7" t="s">
        <v>152</v>
      </c>
      <c r="AT267" s="177" t="s">
        <v>147</v>
      </c>
      <c r="AU267" s="177" t="s">
        <v>153</v>
      </c>
      <c r="AY267" s="15" t="s">
        <v>145</v>
      </c>
      <c r="BE267" s="178">
        <f t="shared" si="54"/>
        <v>0</v>
      </c>
      <c r="BF267" s="178">
        <f t="shared" si="55"/>
        <v>0</v>
      </c>
      <c r="BG267" s="178">
        <f t="shared" si="56"/>
        <v>0</v>
      </c>
      <c r="BH267" s="178">
        <f t="shared" si="57"/>
        <v>0</v>
      </c>
      <c r="BI267" s="178">
        <f t="shared" si="58"/>
        <v>0</v>
      </c>
      <c r="BJ267" s="15" t="s">
        <v>75</v>
      </c>
      <c r="BK267" s="178">
        <f t="shared" si="59"/>
        <v>0</v>
      </c>
      <c r="BL267" s="15" t="s">
        <v>152</v>
      </c>
      <c r="BM267" s="177" t="s">
        <v>633</v>
      </c>
    </row>
    <row r="268" spans="1:65" s="2" customFormat="1" ht="14.45" customHeight="1">
      <c r="A268" s="32"/>
      <c r="B268" s="33"/>
      <c r="C268" s="166">
        <v>138</v>
      </c>
      <c r="D268" s="166" t="s">
        <v>147</v>
      </c>
      <c r="E268" s="167" t="s">
        <v>634</v>
      </c>
      <c r="F268" s="168" t="s">
        <v>635</v>
      </c>
      <c r="G268" s="169" t="s">
        <v>161</v>
      </c>
      <c r="H268" s="170">
        <v>16</v>
      </c>
      <c r="I268" s="171"/>
      <c r="J268" s="172">
        <f t="shared" si="50"/>
        <v>0</v>
      </c>
      <c r="K268" s="168" t="s">
        <v>151</v>
      </c>
      <c r="L268" s="37"/>
      <c r="M268" s="173" t="s">
        <v>17</v>
      </c>
      <c r="N268" s="174" t="s">
        <v>41</v>
      </c>
      <c r="O268" s="62"/>
      <c r="P268" s="175">
        <f t="shared" si="51"/>
        <v>0</v>
      </c>
      <c r="Q268" s="175">
        <v>0.00013</v>
      </c>
      <c r="R268" s="175">
        <f t="shared" si="52"/>
        <v>0.00208</v>
      </c>
      <c r="S268" s="175">
        <v>0</v>
      </c>
      <c r="T268" s="176">
        <f t="shared" si="5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7" t="s">
        <v>152</v>
      </c>
      <c r="AT268" s="177" t="s">
        <v>147</v>
      </c>
      <c r="AU268" s="177" t="s">
        <v>153</v>
      </c>
      <c r="AY268" s="15" t="s">
        <v>145</v>
      </c>
      <c r="BE268" s="178">
        <f t="shared" si="54"/>
        <v>0</v>
      </c>
      <c r="BF268" s="178">
        <f t="shared" si="55"/>
        <v>0</v>
      </c>
      <c r="BG268" s="178">
        <f t="shared" si="56"/>
        <v>0</v>
      </c>
      <c r="BH268" s="178">
        <f t="shared" si="57"/>
        <v>0</v>
      </c>
      <c r="BI268" s="178">
        <f t="shared" si="58"/>
        <v>0</v>
      </c>
      <c r="BJ268" s="15" t="s">
        <v>75</v>
      </c>
      <c r="BK268" s="178">
        <f t="shared" si="59"/>
        <v>0</v>
      </c>
      <c r="BL268" s="15" t="s">
        <v>152</v>
      </c>
      <c r="BM268" s="177" t="s">
        <v>636</v>
      </c>
    </row>
    <row r="269" spans="1:65" s="2" customFormat="1" ht="14.45" customHeight="1">
      <c r="A269" s="32"/>
      <c r="B269" s="33"/>
      <c r="C269" s="166">
        <v>139</v>
      </c>
      <c r="D269" s="166" t="s">
        <v>147</v>
      </c>
      <c r="E269" s="167" t="s">
        <v>637</v>
      </c>
      <c r="F269" s="168" t="s">
        <v>638</v>
      </c>
      <c r="G269" s="169" t="s">
        <v>161</v>
      </c>
      <c r="H269" s="170">
        <v>6</v>
      </c>
      <c r="I269" s="171"/>
      <c r="J269" s="172">
        <f t="shared" si="50"/>
        <v>0</v>
      </c>
      <c r="K269" s="168" t="s">
        <v>151</v>
      </c>
      <c r="L269" s="37"/>
      <c r="M269" s="173" t="s">
        <v>17</v>
      </c>
      <c r="N269" s="174" t="s">
        <v>41</v>
      </c>
      <c r="O269" s="62"/>
      <c r="P269" s="175">
        <f t="shared" si="51"/>
        <v>0</v>
      </c>
      <c r="Q269" s="175">
        <v>0.00018</v>
      </c>
      <c r="R269" s="175">
        <f t="shared" si="52"/>
        <v>0.00108</v>
      </c>
      <c r="S269" s="175">
        <v>0</v>
      </c>
      <c r="T269" s="176">
        <f t="shared" si="5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7" t="s">
        <v>152</v>
      </c>
      <c r="AT269" s="177" t="s">
        <v>147</v>
      </c>
      <c r="AU269" s="177" t="s">
        <v>153</v>
      </c>
      <c r="AY269" s="15" t="s">
        <v>145</v>
      </c>
      <c r="BE269" s="178">
        <f t="shared" si="54"/>
        <v>0</v>
      </c>
      <c r="BF269" s="178">
        <f t="shared" si="55"/>
        <v>0</v>
      </c>
      <c r="BG269" s="178">
        <f t="shared" si="56"/>
        <v>0</v>
      </c>
      <c r="BH269" s="178">
        <f t="shared" si="57"/>
        <v>0</v>
      </c>
      <c r="BI269" s="178">
        <f t="shared" si="58"/>
        <v>0</v>
      </c>
      <c r="BJ269" s="15" t="s">
        <v>75</v>
      </c>
      <c r="BK269" s="178">
        <f t="shared" si="59"/>
        <v>0</v>
      </c>
      <c r="BL269" s="15" t="s">
        <v>152</v>
      </c>
      <c r="BM269" s="177" t="s">
        <v>639</v>
      </c>
    </row>
    <row r="270" spans="1:65" s="2" customFormat="1" ht="14.45" customHeight="1">
      <c r="A270" s="32"/>
      <c r="B270" s="33"/>
      <c r="C270" s="166">
        <v>140</v>
      </c>
      <c r="D270" s="166" t="s">
        <v>147</v>
      </c>
      <c r="E270" s="167" t="s">
        <v>640</v>
      </c>
      <c r="F270" s="168" t="s">
        <v>641</v>
      </c>
      <c r="G270" s="169" t="s">
        <v>183</v>
      </c>
      <c r="H270" s="170">
        <v>7.68</v>
      </c>
      <c r="I270" s="171"/>
      <c r="J270" s="172">
        <f t="shared" si="50"/>
        <v>0</v>
      </c>
      <c r="K270" s="168" t="s">
        <v>151</v>
      </c>
      <c r="L270" s="37"/>
      <c r="M270" s="173" t="s">
        <v>17</v>
      </c>
      <c r="N270" s="174" t="s">
        <v>41</v>
      </c>
      <c r="O270" s="62"/>
      <c r="P270" s="175">
        <f t="shared" si="51"/>
        <v>0</v>
      </c>
      <c r="Q270" s="175">
        <v>0</v>
      </c>
      <c r="R270" s="175">
        <f t="shared" si="52"/>
        <v>0</v>
      </c>
      <c r="S270" s="175">
        <v>2</v>
      </c>
      <c r="T270" s="176">
        <f t="shared" si="53"/>
        <v>15.36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7" t="s">
        <v>152</v>
      </c>
      <c r="AT270" s="177" t="s">
        <v>147</v>
      </c>
      <c r="AU270" s="177" t="s">
        <v>153</v>
      </c>
      <c r="AY270" s="15" t="s">
        <v>145</v>
      </c>
      <c r="BE270" s="178">
        <f t="shared" si="54"/>
        <v>0</v>
      </c>
      <c r="BF270" s="178">
        <f t="shared" si="55"/>
        <v>0</v>
      </c>
      <c r="BG270" s="178">
        <f t="shared" si="56"/>
        <v>0</v>
      </c>
      <c r="BH270" s="178">
        <f t="shared" si="57"/>
        <v>0</v>
      </c>
      <c r="BI270" s="178">
        <f t="shared" si="58"/>
        <v>0</v>
      </c>
      <c r="BJ270" s="15" t="s">
        <v>75</v>
      </c>
      <c r="BK270" s="178">
        <f t="shared" si="59"/>
        <v>0</v>
      </c>
      <c r="BL270" s="15" t="s">
        <v>152</v>
      </c>
      <c r="BM270" s="177" t="s">
        <v>642</v>
      </c>
    </row>
    <row r="271" spans="1:65" s="2" customFormat="1" ht="24.2" customHeight="1">
      <c r="A271" s="32"/>
      <c r="B271" s="33"/>
      <c r="C271" s="166">
        <v>141</v>
      </c>
      <c r="D271" s="166" t="s">
        <v>147</v>
      </c>
      <c r="E271" s="167" t="s">
        <v>643</v>
      </c>
      <c r="F271" s="168" t="s">
        <v>644</v>
      </c>
      <c r="G271" s="169" t="s">
        <v>183</v>
      </c>
      <c r="H271" s="170">
        <v>36.36</v>
      </c>
      <c r="I271" s="171"/>
      <c r="J271" s="172">
        <f t="shared" si="50"/>
        <v>0</v>
      </c>
      <c r="K271" s="168" t="s">
        <v>151</v>
      </c>
      <c r="L271" s="37"/>
      <c r="M271" s="173" t="s">
        <v>17</v>
      </c>
      <c r="N271" s="174" t="s">
        <v>41</v>
      </c>
      <c r="O271" s="62"/>
      <c r="P271" s="175">
        <f t="shared" si="51"/>
        <v>0</v>
      </c>
      <c r="Q271" s="175">
        <v>0</v>
      </c>
      <c r="R271" s="175">
        <f t="shared" si="52"/>
        <v>0</v>
      </c>
      <c r="S271" s="175">
        <v>2.5</v>
      </c>
      <c r="T271" s="176">
        <f t="shared" si="53"/>
        <v>90.9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7" t="s">
        <v>152</v>
      </c>
      <c r="AT271" s="177" t="s">
        <v>147</v>
      </c>
      <c r="AU271" s="177" t="s">
        <v>153</v>
      </c>
      <c r="AY271" s="15" t="s">
        <v>145</v>
      </c>
      <c r="BE271" s="178">
        <f t="shared" si="54"/>
        <v>0</v>
      </c>
      <c r="BF271" s="178">
        <f t="shared" si="55"/>
        <v>0</v>
      </c>
      <c r="BG271" s="178">
        <f t="shared" si="56"/>
        <v>0</v>
      </c>
      <c r="BH271" s="178">
        <f t="shared" si="57"/>
        <v>0</v>
      </c>
      <c r="BI271" s="178">
        <f t="shared" si="58"/>
        <v>0</v>
      </c>
      <c r="BJ271" s="15" t="s">
        <v>75</v>
      </c>
      <c r="BK271" s="178">
        <f t="shared" si="59"/>
        <v>0</v>
      </c>
      <c r="BL271" s="15" t="s">
        <v>152</v>
      </c>
      <c r="BM271" s="177" t="s">
        <v>645</v>
      </c>
    </row>
    <row r="272" spans="1:65" s="2" customFormat="1" ht="24.2" customHeight="1">
      <c r="A272" s="32"/>
      <c r="B272" s="33"/>
      <c r="C272" s="166">
        <v>142</v>
      </c>
      <c r="D272" s="166" t="s">
        <v>147</v>
      </c>
      <c r="E272" s="167" t="s">
        <v>646</v>
      </c>
      <c r="F272" s="168" t="s">
        <v>647</v>
      </c>
      <c r="G272" s="169" t="s">
        <v>150</v>
      </c>
      <c r="H272" s="170">
        <v>102.32</v>
      </c>
      <c r="I272" s="171"/>
      <c r="J272" s="172">
        <f t="shared" si="50"/>
        <v>0</v>
      </c>
      <c r="K272" s="168" t="s">
        <v>151</v>
      </c>
      <c r="L272" s="37"/>
      <c r="M272" s="173" t="s">
        <v>17</v>
      </c>
      <c r="N272" s="174" t="s">
        <v>41</v>
      </c>
      <c r="O272" s="62"/>
      <c r="P272" s="175">
        <f t="shared" si="51"/>
        <v>0</v>
      </c>
      <c r="Q272" s="175">
        <v>0</v>
      </c>
      <c r="R272" s="175">
        <f t="shared" si="52"/>
        <v>0</v>
      </c>
      <c r="S272" s="175">
        <v>0.261</v>
      </c>
      <c r="T272" s="176">
        <f t="shared" si="53"/>
        <v>26.70552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7" t="s">
        <v>152</v>
      </c>
      <c r="AT272" s="177" t="s">
        <v>147</v>
      </c>
      <c r="AU272" s="177" t="s">
        <v>153</v>
      </c>
      <c r="AY272" s="15" t="s">
        <v>145</v>
      </c>
      <c r="BE272" s="178">
        <f t="shared" si="54"/>
        <v>0</v>
      </c>
      <c r="BF272" s="178">
        <f t="shared" si="55"/>
        <v>0</v>
      </c>
      <c r="BG272" s="178">
        <f t="shared" si="56"/>
        <v>0</v>
      </c>
      <c r="BH272" s="178">
        <f t="shared" si="57"/>
        <v>0</v>
      </c>
      <c r="BI272" s="178">
        <f t="shared" si="58"/>
        <v>0</v>
      </c>
      <c r="BJ272" s="15" t="s">
        <v>75</v>
      </c>
      <c r="BK272" s="178">
        <f t="shared" si="59"/>
        <v>0</v>
      </c>
      <c r="BL272" s="15" t="s">
        <v>152</v>
      </c>
      <c r="BM272" s="177" t="s">
        <v>648</v>
      </c>
    </row>
    <row r="273" spans="1:65" s="2" customFormat="1" ht="24.2" customHeight="1">
      <c r="A273" s="32"/>
      <c r="B273" s="33"/>
      <c r="C273" s="166">
        <v>143</v>
      </c>
      <c r="D273" s="166" t="s">
        <v>147</v>
      </c>
      <c r="E273" s="167" t="s">
        <v>649</v>
      </c>
      <c r="F273" s="168" t="s">
        <v>650</v>
      </c>
      <c r="G273" s="169" t="s">
        <v>183</v>
      </c>
      <c r="H273" s="170">
        <v>41.83</v>
      </c>
      <c r="I273" s="171"/>
      <c r="J273" s="172">
        <f aca="true" t="shared" si="60" ref="J273:J293">ROUND(I273*H273,2)</f>
        <v>0</v>
      </c>
      <c r="K273" s="168" t="s">
        <v>151</v>
      </c>
      <c r="L273" s="37"/>
      <c r="M273" s="173" t="s">
        <v>17</v>
      </c>
      <c r="N273" s="174" t="s">
        <v>41</v>
      </c>
      <c r="O273" s="62"/>
      <c r="P273" s="175">
        <f aca="true" t="shared" si="61" ref="P273:P293">O273*H273</f>
        <v>0</v>
      </c>
      <c r="Q273" s="175">
        <v>0</v>
      </c>
      <c r="R273" s="175">
        <f aca="true" t="shared" si="62" ref="R273:R293">Q273*H273</f>
        <v>0</v>
      </c>
      <c r="S273" s="175">
        <v>1.8</v>
      </c>
      <c r="T273" s="176">
        <f aca="true" t="shared" si="63" ref="T273:T293">S273*H273</f>
        <v>75.294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7" t="s">
        <v>152</v>
      </c>
      <c r="AT273" s="177" t="s">
        <v>147</v>
      </c>
      <c r="AU273" s="177" t="s">
        <v>153</v>
      </c>
      <c r="AY273" s="15" t="s">
        <v>145</v>
      </c>
      <c r="BE273" s="178">
        <f aca="true" t="shared" si="64" ref="BE273:BE293">IF(N273="základní",J273,0)</f>
        <v>0</v>
      </c>
      <c r="BF273" s="178">
        <f aca="true" t="shared" si="65" ref="BF273:BF293">IF(N273="snížená",J273,0)</f>
        <v>0</v>
      </c>
      <c r="BG273" s="178">
        <f aca="true" t="shared" si="66" ref="BG273:BG293">IF(N273="zákl. přenesená",J273,0)</f>
        <v>0</v>
      </c>
      <c r="BH273" s="178">
        <f aca="true" t="shared" si="67" ref="BH273:BH293">IF(N273="sníž. přenesená",J273,0)</f>
        <v>0</v>
      </c>
      <c r="BI273" s="178">
        <f aca="true" t="shared" si="68" ref="BI273:BI293">IF(N273="nulová",J273,0)</f>
        <v>0</v>
      </c>
      <c r="BJ273" s="15" t="s">
        <v>75</v>
      </c>
      <c r="BK273" s="178">
        <f aca="true" t="shared" si="69" ref="BK273:BK293">ROUND(I273*H273,2)</f>
        <v>0</v>
      </c>
      <c r="BL273" s="15" t="s">
        <v>152</v>
      </c>
      <c r="BM273" s="177" t="s">
        <v>651</v>
      </c>
    </row>
    <row r="274" spans="1:65" s="2" customFormat="1" ht="14.45" customHeight="1">
      <c r="A274" s="32"/>
      <c r="B274" s="33"/>
      <c r="C274" s="166">
        <v>144</v>
      </c>
      <c r="D274" s="166" t="s">
        <v>147</v>
      </c>
      <c r="E274" s="167" t="s">
        <v>652</v>
      </c>
      <c r="F274" s="168" t="s">
        <v>653</v>
      </c>
      <c r="G274" s="169" t="s">
        <v>183</v>
      </c>
      <c r="H274" s="170">
        <v>9.41</v>
      </c>
      <c r="I274" s="171"/>
      <c r="J274" s="172">
        <f t="shared" si="60"/>
        <v>0</v>
      </c>
      <c r="K274" s="168" t="s">
        <v>151</v>
      </c>
      <c r="L274" s="37"/>
      <c r="M274" s="173" t="s">
        <v>17</v>
      </c>
      <c r="N274" s="174" t="s">
        <v>41</v>
      </c>
      <c r="O274" s="62"/>
      <c r="P274" s="175">
        <f t="shared" si="61"/>
        <v>0</v>
      </c>
      <c r="Q274" s="175">
        <v>0</v>
      </c>
      <c r="R274" s="175">
        <f t="shared" si="62"/>
        <v>0</v>
      </c>
      <c r="S274" s="175">
        <v>2.2</v>
      </c>
      <c r="T274" s="176">
        <f t="shared" si="63"/>
        <v>20.702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7" t="s">
        <v>152</v>
      </c>
      <c r="AT274" s="177" t="s">
        <v>147</v>
      </c>
      <c r="AU274" s="177" t="s">
        <v>153</v>
      </c>
      <c r="AY274" s="15" t="s">
        <v>145</v>
      </c>
      <c r="BE274" s="178">
        <f t="shared" si="64"/>
        <v>0</v>
      </c>
      <c r="BF274" s="178">
        <f t="shared" si="65"/>
        <v>0</v>
      </c>
      <c r="BG274" s="178">
        <f t="shared" si="66"/>
        <v>0</v>
      </c>
      <c r="BH274" s="178">
        <f t="shared" si="67"/>
        <v>0</v>
      </c>
      <c r="BI274" s="178">
        <f t="shared" si="68"/>
        <v>0</v>
      </c>
      <c r="BJ274" s="15" t="s">
        <v>75</v>
      </c>
      <c r="BK274" s="178">
        <f t="shared" si="69"/>
        <v>0</v>
      </c>
      <c r="BL274" s="15" t="s">
        <v>152</v>
      </c>
      <c r="BM274" s="177" t="s">
        <v>654</v>
      </c>
    </row>
    <row r="275" spans="1:65" s="2" customFormat="1" ht="14.45" customHeight="1">
      <c r="A275" s="32"/>
      <c r="B275" s="33"/>
      <c r="C275" s="166">
        <v>145</v>
      </c>
      <c r="D275" s="166" t="s">
        <v>147</v>
      </c>
      <c r="E275" s="167" t="s">
        <v>655</v>
      </c>
      <c r="F275" s="168" t="s">
        <v>656</v>
      </c>
      <c r="G275" s="169" t="s">
        <v>183</v>
      </c>
      <c r="H275" s="170">
        <v>2.8</v>
      </c>
      <c r="I275" s="171"/>
      <c r="J275" s="172">
        <f t="shared" si="60"/>
        <v>0</v>
      </c>
      <c r="K275" s="168" t="s">
        <v>151</v>
      </c>
      <c r="L275" s="37"/>
      <c r="M275" s="173" t="s">
        <v>17</v>
      </c>
      <c r="N275" s="174" t="s">
        <v>41</v>
      </c>
      <c r="O275" s="62"/>
      <c r="P275" s="175">
        <f t="shared" si="61"/>
        <v>0</v>
      </c>
      <c r="Q275" s="175">
        <v>0</v>
      </c>
      <c r="R275" s="175">
        <f t="shared" si="62"/>
        <v>0</v>
      </c>
      <c r="S275" s="175">
        <v>2.2</v>
      </c>
      <c r="T275" s="176">
        <f t="shared" si="63"/>
        <v>6.16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7" t="s">
        <v>152</v>
      </c>
      <c r="AT275" s="177" t="s">
        <v>147</v>
      </c>
      <c r="AU275" s="177" t="s">
        <v>153</v>
      </c>
      <c r="AY275" s="15" t="s">
        <v>145</v>
      </c>
      <c r="BE275" s="178">
        <f t="shared" si="64"/>
        <v>0</v>
      </c>
      <c r="BF275" s="178">
        <f t="shared" si="65"/>
        <v>0</v>
      </c>
      <c r="BG275" s="178">
        <f t="shared" si="66"/>
        <v>0</v>
      </c>
      <c r="BH275" s="178">
        <f t="shared" si="67"/>
        <v>0</v>
      </c>
      <c r="BI275" s="178">
        <f t="shared" si="68"/>
        <v>0</v>
      </c>
      <c r="BJ275" s="15" t="s">
        <v>75</v>
      </c>
      <c r="BK275" s="178">
        <f t="shared" si="69"/>
        <v>0</v>
      </c>
      <c r="BL275" s="15" t="s">
        <v>152</v>
      </c>
      <c r="BM275" s="177" t="s">
        <v>657</v>
      </c>
    </row>
    <row r="276" spans="1:65" s="2" customFormat="1" ht="24.2" customHeight="1">
      <c r="A276" s="32"/>
      <c r="B276" s="33"/>
      <c r="C276" s="166">
        <v>146</v>
      </c>
      <c r="D276" s="166" t="s">
        <v>147</v>
      </c>
      <c r="E276" s="167" t="s">
        <v>658</v>
      </c>
      <c r="F276" s="168" t="s">
        <v>659</v>
      </c>
      <c r="G276" s="169" t="s">
        <v>150</v>
      </c>
      <c r="H276" s="170">
        <v>482.41</v>
      </c>
      <c r="I276" s="171"/>
      <c r="J276" s="172">
        <f t="shared" si="60"/>
        <v>0</v>
      </c>
      <c r="K276" s="168" t="s">
        <v>151</v>
      </c>
      <c r="L276" s="37"/>
      <c r="M276" s="173" t="s">
        <v>17</v>
      </c>
      <c r="N276" s="174" t="s">
        <v>41</v>
      </c>
      <c r="O276" s="62"/>
      <c r="P276" s="175">
        <f t="shared" si="61"/>
        <v>0</v>
      </c>
      <c r="Q276" s="175">
        <v>0</v>
      </c>
      <c r="R276" s="175">
        <f t="shared" si="62"/>
        <v>0</v>
      </c>
      <c r="S276" s="175">
        <v>0.057</v>
      </c>
      <c r="T276" s="176">
        <f t="shared" si="63"/>
        <v>27.497370000000004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7" t="s">
        <v>152</v>
      </c>
      <c r="AT276" s="177" t="s">
        <v>147</v>
      </c>
      <c r="AU276" s="177" t="s">
        <v>153</v>
      </c>
      <c r="AY276" s="15" t="s">
        <v>145</v>
      </c>
      <c r="BE276" s="178">
        <f t="shared" si="64"/>
        <v>0</v>
      </c>
      <c r="BF276" s="178">
        <f t="shared" si="65"/>
        <v>0</v>
      </c>
      <c r="BG276" s="178">
        <f t="shared" si="66"/>
        <v>0</v>
      </c>
      <c r="BH276" s="178">
        <f t="shared" si="67"/>
        <v>0</v>
      </c>
      <c r="BI276" s="178">
        <f t="shared" si="68"/>
        <v>0</v>
      </c>
      <c r="BJ276" s="15" t="s">
        <v>75</v>
      </c>
      <c r="BK276" s="178">
        <f t="shared" si="69"/>
        <v>0</v>
      </c>
      <c r="BL276" s="15" t="s">
        <v>152</v>
      </c>
      <c r="BM276" s="177" t="s">
        <v>660</v>
      </c>
    </row>
    <row r="277" spans="1:65" s="2" customFormat="1" ht="24.2" customHeight="1">
      <c r="A277" s="32"/>
      <c r="B277" s="33"/>
      <c r="C277" s="166">
        <v>147</v>
      </c>
      <c r="D277" s="166" t="s">
        <v>147</v>
      </c>
      <c r="E277" s="167" t="s">
        <v>661</v>
      </c>
      <c r="F277" s="168" t="s">
        <v>662</v>
      </c>
      <c r="G277" s="169" t="s">
        <v>150</v>
      </c>
      <c r="H277" s="170">
        <v>9.9</v>
      </c>
      <c r="I277" s="171"/>
      <c r="J277" s="172">
        <f t="shared" si="60"/>
        <v>0</v>
      </c>
      <c r="K277" s="168" t="s">
        <v>151</v>
      </c>
      <c r="L277" s="37"/>
      <c r="M277" s="173" t="s">
        <v>17</v>
      </c>
      <c r="N277" s="174" t="s">
        <v>41</v>
      </c>
      <c r="O277" s="62"/>
      <c r="P277" s="175">
        <f t="shared" si="61"/>
        <v>0</v>
      </c>
      <c r="Q277" s="175">
        <v>0</v>
      </c>
      <c r="R277" s="175">
        <f t="shared" si="62"/>
        <v>0</v>
      </c>
      <c r="S277" s="175">
        <v>0.059</v>
      </c>
      <c r="T277" s="176">
        <f t="shared" si="63"/>
        <v>0.5841</v>
      </c>
      <c r="U277" s="32"/>
      <c r="V277" s="32"/>
      <c r="W277" s="32"/>
      <c r="X277" s="32"/>
      <c r="Y277" s="32"/>
      <c r="Z277" s="32"/>
      <c r="AA277" s="32"/>
      <c r="AB277" s="32"/>
      <c r="AC277" s="32"/>
      <c r="AD277" s="32"/>
      <c r="AE277" s="32"/>
      <c r="AR277" s="177" t="s">
        <v>152</v>
      </c>
      <c r="AT277" s="177" t="s">
        <v>147</v>
      </c>
      <c r="AU277" s="177" t="s">
        <v>153</v>
      </c>
      <c r="AY277" s="15" t="s">
        <v>145</v>
      </c>
      <c r="BE277" s="178">
        <f t="shared" si="64"/>
        <v>0</v>
      </c>
      <c r="BF277" s="178">
        <f t="shared" si="65"/>
        <v>0</v>
      </c>
      <c r="BG277" s="178">
        <f t="shared" si="66"/>
        <v>0</v>
      </c>
      <c r="BH277" s="178">
        <f t="shared" si="67"/>
        <v>0</v>
      </c>
      <c r="BI277" s="178">
        <f t="shared" si="68"/>
        <v>0</v>
      </c>
      <c r="BJ277" s="15" t="s">
        <v>75</v>
      </c>
      <c r="BK277" s="178">
        <f t="shared" si="69"/>
        <v>0</v>
      </c>
      <c r="BL277" s="15" t="s">
        <v>152</v>
      </c>
      <c r="BM277" s="177" t="s">
        <v>663</v>
      </c>
    </row>
    <row r="278" spans="1:65" s="2" customFormat="1" ht="14.45" customHeight="1">
      <c r="A278" s="32"/>
      <c r="B278" s="33"/>
      <c r="C278" s="166">
        <v>148</v>
      </c>
      <c r="D278" s="166" t="s">
        <v>147</v>
      </c>
      <c r="E278" s="167" t="s">
        <v>664</v>
      </c>
      <c r="F278" s="168" t="s">
        <v>665</v>
      </c>
      <c r="G278" s="169" t="s">
        <v>165</v>
      </c>
      <c r="H278" s="170">
        <v>100</v>
      </c>
      <c r="I278" s="171"/>
      <c r="J278" s="172">
        <f t="shared" si="60"/>
        <v>0</v>
      </c>
      <c r="K278" s="168" t="s">
        <v>151</v>
      </c>
      <c r="L278" s="37"/>
      <c r="M278" s="173" t="s">
        <v>17</v>
      </c>
      <c r="N278" s="174" t="s">
        <v>41</v>
      </c>
      <c r="O278" s="62"/>
      <c r="P278" s="175">
        <f t="shared" si="61"/>
        <v>0</v>
      </c>
      <c r="Q278" s="175">
        <v>0</v>
      </c>
      <c r="R278" s="175">
        <f t="shared" si="62"/>
        <v>0</v>
      </c>
      <c r="S278" s="175">
        <v>0.00198</v>
      </c>
      <c r="T278" s="176">
        <f t="shared" si="63"/>
        <v>0.198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7" t="s">
        <v>152</v>
      </c>
      <c r="AT278" s="177" t="s">
        <v>147</v>
      </c>
      <c r="AU278" s="177" t="s">
        <v>153</v>
      </c>
      <c r="AY278" s="15" t="s">
        <v>145</v>
      </c>
      <c r="BE278" s="178">
        <f t="shared" si="64"/>
        <v>0</v>
      </c>
      <c r="BF278" s="178">
        <f t="shared" si="65"/>
        <v>0</v>
      </c>
      <c r="BG278" s="178">
        <f t="shared" si="66"/>
        <v>0</v>
      </c>
      <c r="BH278" s="178">
        <f t="shared" si="67"/>
        <v>0</v>
      </c>
      <c r="BI278" s="178">
        <f t="shared" si="68"/>
        <v>0</v>
      </c>
      <c r="BJ278" s="15" t="s">
        <v>75</v>
      </c>
      <c r="BK278" s="178">
        <f t="shared" si="69"/>
        <v>0</v>
      </c>
      <c r="BL278" s="15" t="s">
        <v>152</v>
      </c>
      <c r="BM278" s="177" t="s">
        <v>666</v>
      </c>
    </row>
    <row r="279" spans="1:65" s="2" customFormat="1" ht="14.45" customHeight="1">
      <c r="A279" s="32"/>
      <c r="B279" s="33"/>
      <c r="C279" s="166">
        <v>149</v>
      </c>
      <c r="D279" s="166" t="s">
        <v>147</v>
      </c>
      <c r="E279" s="167" t="s">
        <v>667</v>
      </c>
      <c r="F279" s="168" t="s">
        <v>668</v>
      </c>
      <c r="G279" s="169" t="s">
        <v>165</v>
      </c>
      <c r="H279" s="170">
        <v>80</v>
      </c>
      <c r="I279" s="171"/>
      <c r="J279" s="172">
        <f t="shared" si="60"/>
        <v>0</v>
      </c>
      <c r="K279" s="168" t="s">
        <v>151</v>
      </c>
      <c r="L279" s="37"/>
      <c r="M279" s="173" t="s">
        <v>17</v>
      </c>
      <c r="N279" s="174" t="s">
        <v>41</v>
      </c>
      <c r="O279" s="62"/>
      <c r="P279" s="175">
        <f t="shared" si="61"/>
        <v>0</v>
      </c>
      <c r="Q279" s="175">
        <v>0</v>
      </c>
      <c r="R279" s="175">
        <f t="shared" si="62"/>
        <v>0</v>
      </c>
      <c r="S279" s="175">
        <v>0.00925</v>
      </c>
      <c r="T279" s="176">
        <f t="shared" si="63"/>
        <v>0.74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7" t="s">
        <v>152</v>
      </c>
      <c r="AT279" s="177" t="s">
        <v>147</v>
      </c>
      <c r="AU279" s="177" t="s">
        <v>153</v>
      </c>
      <c r="AY279" s="15" t="s">
        <v>145</v>
      </c>
      <c r="BE279" s="178">
        <f t="shared" si="64"/>
        <v>0</v>
      </c>
      <c r="BF279" s="178">
        <f t="shared" si="65"/>
        <v>0</v>
      </c>
      <c r="BG279" s="178">
        <f t="shared" si="66"/>
        <v>0</v>
      </c>
      <c r="BH279" s="178">
        <f t="shared" si="67"/>
        <v>0</v>
      </c>
      <c r="BI279" s="178">
        <f t="shared" si="68"/>
        <v>0</v>
      </c>
      <c r="BJ279" s="15" t="s">
        <v>75</v>
      </c>
      <c r="BK279" s="178">
        <f t="shared" si="69"/>
        <v>0</v>
      </c>
      <c r="BL279" s="15" t="s">
        <v>152</v>
      </c>
      <c r="BM279" s="177" t="s">
        <v>669</v>
      </c>
    </row>
    <row r="280" spans="1:65" s="2" customFormat="1" ht="24.2" customHeight="1">
      <c r="A280" s="32"/>
      <c r="B280" s="33"/>
      <c r="C280" s="166">
        <v>150</v>
      </c>
      <c r="D280" s="166" t="s">
        <v>147</v>
      </c>
      <c r="E280" s="167" t="s">
        <v>670</v>
      </c>
      <c r="F280" s="168" t="s">
        <v>671</v>
      </c>
      <c r="G280" s="169" t="s">
        <v>150</v>
      </c>
      <c r="H280" s="170">
        <v>2</v>
      </c>
      <c r="I280" s="171"/>
      <c r="J280" s="172">
        <f t="shared" si="60"/>
        <v>0</v>
      </c>
      <c r="K280" s="168" t="s">
        <v>151</v>
      </c>
      <c r="L280" s="37"/>
      <c r="M280" s="173" t="s">
        <v>17</v>
      </c>
      <c r="N280" s="174" t="s">
        <v>41</v>
      </c>
      <c r="O280" s="62"/>
      <c r="P280" s="175">
        <f t="shared" si="61"/>
        <v>0</v>
      </c>
      <c r="Q280" s="175">
        <v>0</v>
      </c>
      <c r="R280" s="175">
        <f t="shared" si="62"/>
        <v>0</v>
      </c>
      <c r="S280" s="175">
        <v>0.059</v>
      </c>
      <c r="T280" s="176">
        <f t="shared" si="63"/>
        <v>0.118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7" t="s">
        <v>152</v>
      </c>
      <c r="AT280" s="177" t="s">
        <v>147</v>
      </c>
      <c r="AU280" s="177" t="s">
        <v>153</v>
      </c>
      <c r="AY280" s="15" t="s">
        <v>145</v>
      </c>
      <c r="BE280" s="178">
        <f t="shared" si="64"/>
        <v>0</v>
      </c>
      <c r="BF280" s="178">
        <f t="shared" si="65"/>
        <v>0</v>
      </c>
      <c r="BG280" s="178">
        <f t="shared" si="66"/>
        <v>0</v>
      </c>
      <c r="BH280" s="178">
        <f t="shared" si="67"/>
        <v>0</v>
      </c>
      <c r="BI280" s="178">
        <f t="shared" si="68"/>
        <v>0</v>
      </c>
      <c r="BJ280" s="15" t="s">
        <v>75</v>
      </c>
      <c r="BK280" s="178">
        <f t="shared" si="69"/>
        <v>0</v>
      </c>
      <c r="BL280" s="15" t="s">
        <v>152</v>
      </c>
      <c r="BM280" s="177" t="s">
        <v>672</v>
      </c>
    </row>
    <row r="281" spans="1:65" s="2" customFormat="1" ht="24.2" customHeight="1">
      <c r="A281" s="32"/>
      <c r="B281" s="33"/>
      <c r="C281" s="166">
        <v>151</v>
      </c>
      <c r="D281" s="166" t="s">
        <v>147</v>
      </c>
      <c r="E281" s="167" t="s">
        <v>673</v>
      </c>
      <c r="F281" s="168" t="s">
        <v>674</v>
      </c>
      <c r="G281" s="169" t="s">
        <v>150</v>
      </c>
      <c r="H281" s="170">
        <v>0.9</v>
      </c>
      <c r="I281" s="171"/>
      <c r="J281" s="172">
        <f t="shared" si="60"/>
        <v>0</v>
      </c>
      <c r="K281" s="168" t="s">
        <v>151</v>
      </c>
      <c r="L281" s="37"/>
      <c r="M281" s="173" t="s">
        <v>17</v>
      </c>
      <c r="N281" s="174" t="s">
        <v>41</v>
      </c>
      <c r="O281" s="62"/>
      <c r="P281" s="175">
        <f t="shared" si="61"/>
        <v>0</v>
      </c>
      <c r="Q281" s="175">
        <v>0</v>
      </c>
      <c r="R281" s="175">
        <f t="shared" si="62"/>
        <v>0</v>
      </c>
      <c r="S281" s="175">
        <v>0.075</v>
      </c>
      <c r="T281" s="176">
        <f t="shared" si="63"/>
        <v>0.0675</v>
      </c>
      <c r="U281" s="32"/>
      <c r="V281" s="32"/>
      <c r="W281" s="32"/>
      <c r="X281" s="32"/>
      <c r="Y281" s="32"/>
      <c r="Z281" s="32"/>
      <c r="AA281" s="32"/>
      <c r="AB281" s="32"/>
      <c r="AC281" s="32"/>
      <c r="AD281" s="32"/>
      <c r="AE281" s="32"/>
      <c r="AR281" s="177" t="s">
        <v>152</v>
      </c>
      <c r="AT281" s="177" t="s">
        <v>147</v>
      </c>
      <c r="AU281" s="177" t="s">
        <v>153</v>
      </c>
      <c r="AY281" s="15" t="s">
        <v>145</v>
      </c>
      <c r="BE281" s="178">
        <f t="shared" si="64"/>
        <v>0</v>
      </c>
      <c r="BF281" s="178">
        <f t="shared" si="65"/>
        <v>0</v>
      </c>
      <c r="BG281" s="178">
        <f t="shared" si="66"/>
        <v>0</v>
      </c>
      <c r="BH281" s="178">
        <f t="shared" si="67"/>
        <v>0</v>
      </c>
      <c r="BI281" s="178">
        <f t="shared" si="68"/>
        <v>0</v>
      </c>
      <c r="BJ281" s="15" t="s">
        <v>75</v>
      </c>
      <c r="BK281" s="178">
        <f t="shared" si="69"/>
        <v>0</v>
      </c>
      <c r="BL281" s="15" t="s">
        <v>152</v>
      </c>
      <c r="BM281" s="177" t="s">
        <v>675</v>
      </c>
    </row>
    <row r="282" spans="1:65" s="2" customFormat="1" ht="24.2" customHeight="1">
      <c r="A282" s="32"/>
      <c r="B282" s="33"/>
      <c r="C282" s="166">
        <v>152</v>
      </c>
      <c r="D282" s="166" t="s">
        <v>147</v>
      </c>
      <c r="E282" s="167" t="s">
        <v>676</v>
      </c>
      <c r="F282" s="168" t="s">
        <v>677</v>
      </c>
      <c r="G282" s="169" t="s">
        <v>150</v>
      </c>
      <c r="H282" s="170">
        <v>10.8</v>
      </c>
      <c r="I282" s="171"/>
      <c r="J282" s="172">
        <f t="shared" si="60"/>
        <v>0</v>
      </c>
      <c r="K282" s="168" t="s">
        <v>151</v>
      </c>
      <c r="L282" s="37"/>
      <c r="M282" s="173" t="s">
        <v>17</v>
      </c>
      <c r="N282" s="174" t="s">
        <v>41</v>
      </c>
      <c r="O282" s="62"/>
      <c r="P282" s="175">
        <f t="shared" si="61"/>
        <v>0</v>
      </c>
      <c r="Q282" s="175">
        <v>0</v>
      </c>
      <c r="R282" s="175">
        <f t="shared" si="62"/>
        <v>0</v>
      </c>
      <c r="S282" s="175">
        <v>0.062</v>
      </c>
      <c r="T282" s="176">
        <f t="shared" si="63"/>
        <v>0.6696000000000001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7" t="s">
        <v>152</v>
      </c>
      <c r="AT282" s="177" t="s">
        <v>147</v>
      </c>
      <c r="AU282" s="177" t="s">
        <v>153</v>
      </c>
      <c r="AY282" s="15" t="s">
        <v>145</v>
      </c>
      <c r="BE282" s="178">
        <f t="shared" si="64"/>
        <v>0</v>
      </c>
      <c r="BF282" s="178">
        <f t="shared" si="65"/>
        <v>0</v>
      </c>
      <c r="BG282" s="178">
        <f t="shared" si="66"/>
        <v>0</v>
      </c>
      <c r="BH282" s="178">
        <f t="shared" si="67"/>
        <v>0</v>
      </c>
      <c r="BI282" s="178">
        <f t="shared" si="68"/>
        <v>0</v>
      </c>
      <c r="BJ282" s="15" t="s">
        <v>75</v>
      </c>
      <c r="BK282" s="178">
        <f t="shared" si="69"/>
        <v>0</v>
      </c>
      <c r="BL282" s="15" t="s">
        <v>152</v>
      </c>
      <c r="BM282" s="177" t="s">
        <v>678</v>
      </c>
    </row>
    <row r="283" spans="1:65" s="2" customFormat="1" ht="24.2" customHeight="1">
      <c r="A283" s="32"/>
      <c r="B283" s="33"/>
      <c r="C283" s="166">
        <v>153</v>
      </c>
      <c r="D283" s="166" t="s">
        <v>147</v>
      </c>
      <c r="E283" s="167" t="s">
        <v>679</v>
      </c>
      <c r="F283" s="168" t="s">
        <v>680</v>
      </c>
      <c r="G283" s="169" t="s">
        <v>150</v>
      </c>
      <c r="H283" s="170">
        <v>13.65</v>
      </c>
      <c r="I283" s="171"/>
      <c r="J283" s="172">
        <f t="shared" si="60"/>
        <v>0</v>
      </c>
      <c r="K283" s="168" t="s">
        <v>151</v>
      </c>
      <c r="L283" s="37"/>
      <c r="M283" s="173" t="s">
        <v>17</v>
      </c>
      <c r="N283" s="174" t="s">
        <v>41</v>
      </c>
      <c r="O283" s="62"/>
      <c r="P283" s="175">
        <f t="shared" si="61"/>
        <v>0</v>
      </c>
      <c r="Q283" s="175">
        <v>0</v>
      </c>
      <c r="R283" s="175">
        <f t="shared" si="62"/>
        <v>0</v>
      </c>
      <c r="S283" s="175">
        <v>0.034</v>
      </c>
      <c r="T283" s="176">
        <f t="shared" si="63"/>
        <v>0.46410000000000007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7" t="s">
        <v>152</v>
      </c>
      <c r="AT283" s="177" t="s">
        <v>147</v>
      </c>
      <c r="AU283" s="177" t="s">
        <v>153</v>
      </c>
      <c r="AY283" s="15" t="s">
        <v>145</v>
      </c>
      <c r="BE283" s="178">
        <f t="shared" si="64"/>
        <v>0</v>
      </c>
      <c r="BF283" s="178">
        <f t="shared" si="65"/>
        <v>0</v>
      </c>
      <c r="BG283" s="178">
        <f t="shared" si="66"/>
        <v>0</v>
      </c>
      <c r="BH283" s="178">
        <f t="shared" si="67"/>
        <v>0</v>
      </c>
      <c r="BI283" s="178">
        <f t="shared" si="68"/>
        <v>0</v>
      </c>
      <c r="BJ283" s="15" t="s">
        <v>75</v>
      </c>
      <c r="BK283" s="178">
        <f t="shared" si="69"/>
        <v>0</v>
      </c>
      <c r="BL283" s="15" t="s">
        <v>152</v>
      </c>
      <c r="BM283" s="177" t="s">
        <v>681</v>
      </c>
    </row>
    <row r="284" spans="1:65" s="2" customFormat="1" ht="24.2" customHeight="1">
      <c r="A284" s="32"/>
      <c r="B284" s="33"/>
      <c r="C284" s="166">
        <v>154</v>
      </c>
      <c r="D284" s="166" t="s">
        <v>147</v>
      </c>
      <c r="E284" s="167" t="s">
        <v>682</v>
      </c>
      <c r="F284" s="168" t="s">
        <v>683</v>
      </c>
      <c r="G284" s="169" t="s">
        <v>150</v>
      </c>
      <c r="H284" s="170">
        <v>1</v>
      </c>
      <c r="I284" s="171"/>
      <c r="J284" s="172">
        <f t="shared" si="60"/>
        <v>0</v>
      </c>
      <c r="K284" s="168" t="s">
        <v>151</v>
      </c>
      <c r="L284" s="37"/>
      <c r="M284" s="173" t="s">
        <v>17</v>
      </c>
      <c r="N284" s="174" t="s">
        <v>41</v>
      </c>
      <c r="O284" s="62"/>
      <c r="P284" s="175">
        <f t="shared" si="61"/>
        <v>0</v>
      </c>
      <c r="Q284" s="175">
        <v>0</v>
      </c>
      <c r="R284" s="175">
        <f t="shared" si="62"/>
        <v>0</v>
      </c>
      <c r="S284" s="175">
        <v>0.076</v>
      </c>
      <c r="T284" s="176">
        <f t="shared" si="63"/>
        <v>0.076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7" t="s">
        <v>152</v>
      </c>
      <c r="AT284" s="177" t="s">
        <v>147</v>
      </c>
      <c r="AU284" s="177" t="s">
        <v>153</v>
      </c>
      <c r="AY284" s="15" t="s">
        <v>145</v>
      </c>
      <c r="BE284" s="178">
        <f t="shared" si="64"/>
        <v>0</v>
      </c>
      <c r="BF284" s="178">
        <f t="shared" si="65"/>
        <v>0</v>
      </c>
      <c r="BG284" s="178">
        <f t="shared" si="66"/>
        <v>0</v>
      </c>
      <c r="BH284" s="178">
        <f t="shared" si="67"/>
        <v>0</v>
      </c>
      <c r="BI284" s="178">
        <f t="shared" si="68"/>
        <v>0</v>
      </c>
      <c r="BJ284" s="15" t="s">
        <v>75</v>
      </c>
      <c r="BK284" s="178">
        <f t="shared" si="69"/>
        <v>0</v>
      </c>
      <c r="BL284" s="15" t="s">
        <v>152</v>
      </c>
      <c r="BM284" s="177" t="s">
        <v>684</v>
      </c>
    </row>
    <row r="285" spans="1:65" s="2" customFormat="1" ht="24.2" customHeight="1">
      <c r="A285" s="32"/>
      <c r="B285" s="33"/>
      <c r="C285" s="166">
        <v>155</v>
      </c>
      <c r="D285" s="166" t="s">
        <v>147</v>
      </c>
      <c r="E285" s="167" t="s">
        <v>685</v>
      </c>
      <c r="F285" s="168" t="s">
        <v>686</v>
      </c>
      <c r="G285" s="169" t="s">
        <v>161</v>
      </c>
      <c r="H285" s="170">
        <v>6</v>
      </c>
      <c r="I285" s="171"/>
      <c r="J285" s="172">
        <f t="shared" si="60"/>
        <v>0</v>
      </c>
      <c r="K285" s="168" t="s">
        <v>151</v>
      </c>
      <c r="L285" s="37"/>
      <c r="M285" s="173" t="s">
        <v>17</v>
      </c>
      <c r="N285" s="174" t="s">
        <v>41</v>
      </c>
      <c r="O285" s="62"/>
      <c r="P285" s="175">
        <f t="shared" si="61"/>
        <v>0</v>
      </c>
      <c r="Q285" s="175">
        <v>0</v>
      </c>
      <c r="R285" s="175">
        <f t="shared" si="62"/>
        <v>0</v>
      </c>
      <c r="S285" s="175">
        <v>0.031</v>
      </c>
      <c r="T285" s="176">
        <f t="shared" si="63"/>
        <v>0.186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7" t="s">
        <v>152</v>
      </c>
      <c r="AT285" s="177" t="s">
        <v>147</v>
      </c>
      <c r="AU285" s="177" t="s">
        <v>153</v>
      </c>
      <c r="AY285" s="15" t="s">
        <v>145</v>
      </c>
      <c r="BE285" s="178">
        <f t="shared" si="64"/>
        <v>0</v>
      </c>
      <c r="BF285" s="178">
        <f t="shared" si="65"/>
        <v>0</v>
      </c>
      <c r="BG285" s="178">
        <f t="shared" si="66"/>
        <v>0</v>
      </c>
      <c r="BH285" s="178">
        <f t="shared" si="67"/>
        <v>0</v>
      </c>
      <c r="BI285" s="178">
        <f t="shared" si="68"/>
        <v>0</v>
      </c>
      <c r="BJ285" s="15" t="s">
        <v>75</v>
      </c>
      <c r="BK285" s="178">
        <f t="shared" si="69"/>
        <v>0</v>
      </c>
      <c r="BL285" s="15" t="s">
        <v>152</v>
      </c>
      <c r="BM285" s="177" t="s">
        <v>687</v>
      </c>
    </row>
    <row r="286" spans="1:65" s="2" customFormat="1" ht="14.45" customHeight="1">
      <c r="A286" s="32"/>
      <c r="B286" s="33"/>
      <c r="C286" s="166">
        <v>156</v>
      </c>
      <c r="D286" s="166" t="s">
        <v>147</v>
      </c>
      <c r="E286" s="167" t="s">
        <v>688</v>
      </c>
      <c r="F286" s="168" t="s">
        <v>689</v>
      </c>
      <c r="G286" s="169" t="s">
        <v>150</v>
      </c>
      <c r="H286" s="170">
        <v>126</v>
      </c>
      <c r="I286" s="171"/>
      <c r="J286" s="172">
        <f t="shared" si="60"/>
        <v>0</v>
      </c>
      <c r="K286" s="168" t="s">
        <v>151</v>
      </c>
      <c r="L286" s="37"/>
      <c r="M286" s="173" t="s">
        <v>17</v>
      </c>
      <c r="N286" s="174" t="s">
        <v>41</v>
      </c>
      <c r="O286" s="62"/>
      <c r="P286" s="175">
        <f t="shared" si="61"/>
        <v>0</v>
      </c>
      <c r="Q286" s="175">
        <v>0</v>
      </c>
      <c r="R286" s="175">
        <f t="shared" si="62"/>
        <v>0</v>
      </c>
      <c r="S286" s="175">
        <v>0.01</v>
      </c>
      <c r="T286" s="176">
        <f t="shared" si="63"/>
        <v>1.26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7" t="s">
        <v>152</v>
      </c>
      <c r="AT286" s="177" t="s">
        <v>147</v>
      </c>
      <c r="AU286" s="177" t="s">
        <v>153</v>
      </c>
      <c r="AY286" s="15" t="s">
        <v>145</v>
      </c>
      <c r="BE286" s="178">
        <f t="shared" si="64"/>
        <v>0</v>
      </c>
      <c r="BF286" s="178">
        <f t="shared" si="65"/>
        <v>0</v>
      </c>
      <c r="BG286" s="178">
        <f t="shared" si="66"/>
        <v>0</v>
      </c>
      <c r="BH286" s="178">
        <f t="shared" si="67"/>
        <v>0</v>
      </c>
      <c r="BI286" s="178">
        <f t="shared" si="68"/>
        <v>0</v>
      </c>
      <c r="BJ286" s="15" t="s">
        <v>75</v>
      </c>
      <c r="BK286" s="178">
        <f t="shared" si="69"/>
        <v>0</v>
      </c>
      <c r="BL286" s="15" t="s">
        <v>152</v>
      </c>
      <c r="BM286" s="177" t="s">
        <v>690</v>
      </c>
    </row>
    <row r="287" spans="1:65" s="2" customFormat="1" ht="24.2" customHeight="1">
      <c r="A287" s="32"/>
      <c r="B287" s="33"/>
      <c r="C287" s="166">
        <v>157</v>
      </c>
      <c r="D287" s="166" t="s">
        <v>147</v>
      </c>
      <c r="E287" s="167" t="s">
        <v>691</v>
      </c>
      <c r="F287" s="168" t="s">
        <v>692</v>
      </c>
      <c r="G287" s="169" t="s">
        <v>150</v>
      </c>
      <c r="H287" s="170">
        <v>156.4</v>
      </c>
      <c r="I287" s="171"/>
      <c r="J287" s="172">
        <f t="shared" si="60"/>
        <v>0</v>
      </c>
      <c r="K287" s="168" t="s">
        <v>151</v>
      </c>
      <c r="L287" s="37"/>
      <c r="M287" s="173" t="s">
        <v>17</v>
      </c>
      <c r="N287" s="174" t="s">
        <v>41</v>
      </c>
      <c r="O287" s="62"/>
      <c r="P287" s="175">
        <f t="shared" si="61"/>
        <v>0</v>
      </c>
      <c r="Q287" s="175">
        <v>0</v>
      </c>
      <c r="R287" s="175">
        <f t="shared" si="62"/>
        <v>0</v>
      </c>
      <c r="S287" s="175">
        <v>0.01</v>
      </c>
      <c r="T287" s="176">
        <f t="shared" si="63"/>
        <v>1.564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7" t="s">
        <v>152</v>
      </c>
      <c r="AT287" s="177" t="s">
        <v>147</v>
      </c>
      <c r="AU287" s="177" t="s">
        <v>153</v>
      </c>
      <c r="AY287" s="15" t="s">
        <v>145</v>
      </c>
      <c r="BE287" s="178">
        <f t="shared" si="64"/>
        <v>0</v>
      </c>
      <c r="BF287" s="178">
        <f t="shared" si="65"/>
        <v>0</v>
      </c>
      <c r="BG287" s="178">
        <f t="shared" si="66"/>
        <v>0</v>
      </c>
      <c r="BH287" s="178">
        <f t="shared" si="67"/>
        <v>0</v>
      </c>
      <c r="BI287" s="178">
        <f t="shared" si="68"/>
        <v>0</v>
      </c>
      <c r="BJ287" s="15" t="s">
        <v>75</v>
      </c>
      <c r="BK287" s="178">
        <f t="shared" si="69"/>
        <v>0</v>
      </c>
      <c r="BL287" s="15" t="s">
        <v>152</v>
      </c>
      <c r="BM287" s="177" t="s">
        <v>693</v>
      </c>
    </row>
    <row r="288" spans="1:65" s="2" customFormat="1" ht="24.2" customHeight="1">
      <c r="A288" s="32"/>
      <c r="B288" s="33"/>
      <c r="C288" s="166">
        <v>158</v>
      </c>
      <c r="D288" s="166" t="s">
        <v>147</v>
      </c>
      <c r="E288" s="167" t="s">
        <v>694</v>
      </c>
      <c r="F288" s="168" t="s">
        <v>695</v>
      </c>
      <c r="G288" s="169" t="s">
        <v>150</v>
      </c>
      <c r="H288" s="170">
        <v>89</v>
      </c>
      <c r="I288" s="171"/>
      <c r="J288" s="172">
        <f t="shared" si="60"/>
        <v>0</v>
      </c>
      <c r="K288" s="168" t="s">
        <v>151</v>
      </c>
      <c r="L288" s="37"/>
      <c r="M288" s="173" t="s">
        <v>17</v>
      </c>
      <c r="N288" s="174" t="s">
        <v>41</v>
      </c>
      <c r="O288" s="62"/>
      <c r="P288" s="175">
        <f t="shared" si="61"/>
        <v>0</v>
      </c>
      <c r="Q288" s="175">
        <v>0</v>
      </c>
      <c r="R288" s="175">
        <f t="shared" si="62"/>
        <v>0</v>
      </c>
      <c r="S288" s="175">
        <v>0.016</v>
      </c>
      <c r="T288" s="176">
        <f t="shared" si="63"/>
        <v>1.424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7" t="s">
        <v>152</v>
      </c>
      <c r="AT288" s="177" t="s">
        <v>147</v>
      </c>
      <c r="AU288" s="177" t="s">
        <v>153</v>
      </c>
      <c r="AY288" s="15" t="s">
        <v>145</v>
      </c>
      <c r="BE288" s="178">
        <f t="shared" si="64"/>
        <v>0</v>
      </c>
      <c r="BF288" s="178">
        <f t="shared" si="65"/>
        <v>0</v>
      </c>
      <c r="BG288" s="178">
        <f t="shared" si="66"/>
        <v>0</v>
      </c>
      <c r="BH288" s="178">
        <f t="shared" si="67"/>
        <v>0</v>
      </c>
      <c r="BI288" s="178">
        <f t="shared" si="68"/>
        <v>0</v>
      </c>
      <c r="BJ288" s="15" t="s">
        <v>75</v>
      </c>
      <c r="BK288" s="178">
        <f t="shared" si="69"/>
        <v>0</v>
      </c>
      <c r="BL288" s="15" t="s">
        <v>152</v>
      </c>
      <c r="BM288" s="177" t="s">
        <v>696</v>
      </c>
    </row>
    <row r="289" spans="1:65" s="2" customFormat="1" ht="24.2" customHeight="1">
      <c r="A289" s="32"/>
      <c r="B289" s="33"/>
      <c r="C289" s="166">
        <v>159</v>
      </c>
      <c r="D289" s="166" t="s">
        <v>147</v>
      </c>
      <c r="E289" s="167" t="s">
        <v>697</v>
      </c>
      <c r="F289" s="168" t="s">
        <v>698</v>
      </c>
      <c r="G289" s="169" t="s">
        <v>150</v>
      </c>
      <c r="H289" s="170">
        <v>500</v>
      </c>
      <c r="I289" s="171"/>
      <c r="J289" s="172">
        <f t="shared" si="60"/>
        <v>0</v>
      </c>
      <c r="K289" s="168" t="s">
        <v>151</v>
      </c>
      <c r="L289" s="37"/>
      <c r="M289" s="173" t="s">
        <v>17</v>
      </c>
      <c r="N289" s="174" t="s">
        <v>41</v>
      </c>
      <c r="O289" s="62"/>
      <c r="P289" s="175">
        <f t="shared" si="61"/>
        <v>0</v>
      </c>
      <c r="Q289" s="175">
        <v>0</v>
      </c>
      <c r="R289" s="175">
        <f t="shared" si="62"/>
        <v>0</v>
      </c>
      <c r="S289" s="175">
        <v>0.029</v>
      </c>
      <c r="T289" s="176">
        <f t="shared" si="63"/>
        <v>14.5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7" t="s">
        <v>152</v>
      </c>
      <c r="AT289" s="177" t="s">
        <v>147</v>
      </c>
      <c r="AU289" s="177" t="s">
        <v>153</v>
      </c>
      <c r="AY289" s="15" t="s">
        <v>145</v>
      </c>
      <c r="BE289" s="178">
        <f t="shared" si="64"/>
        <v>0</v>
      </c>
      <c r="BF289" s="178">
        <f t="shared" si="65"/>
        <v>0</v>
      </c>
      <c r="BG289" s="178">
        <f t="shared" si="66"/>
        <v>0</v>
      </c>
      <c r="BH289" s="178">
        <f t="shared" si="67"/>
        <v>0</v>
      </c>
      <c r="BI289" s="178">
        <f t="shared" si="68"/>
        <v>0</v>
      </c>
      <c r="BJ289" s="15" t="s">
        <v>75</v>
      </c>
      <c r="BK289" s="178">
        <f t="shared" si="69"/>
        <v>0</v>
      </c>
      <c r="BL289" s="15" t="s">
        <v>152</v>
      </c>
      <c r="BM289" s="177" t="s">
        <v>699</v>
      </c>
    </row>
    <row r="290" spans="1:65" s="2" customFormat="1" ht="24.2" customHeight="1">
      <c r="A290" s="32"/>
      <c r="B290" s="33"/>
      <c r="C290" s="166">
        <v>160</v>
      </c>
      <c r="D290" s="166" t="s">
        <v>147</v>
      </c>
      <c r="E290" s="167" t="s">
        <v>700</v>
      </c>
      <c r="F290" s="168" t="s">
        <v>701</v>
      </c>
      <c r="G290" s="169" t="s">
        <v>150</v>
      </c>
      <c r="H290" s="170">
        <v>58.575</v>
      </c>
      <c r="I290" s="171"/>
      <c r="J290" s="172">
        <f t="shared" si="60"/>
        <v>0</v>
      </c>
      <c r="K290" s="168" t="s">
        <v>151</v>
      </c>
      <c r="L290" s="37"/>
      <c r="M290" s="173" t="s">
        <v>17</v>
      </c>
      <c r="N290" s="174" t="s">
        <v>41</v>
      </c>
      <c r="O290" s="62"/>
      <c r="P290" s="175">
        <f t="shared" si="61"/>
        <v>0</v>
      </c>
      <c r="Q290" s="175">
        <v>0</v>
      </c>
      <c r="R290" s="175">
        <f t="shared" si="62"/>
        <v>0</v>
      </c>
      <c r="S290" s="175">
        <v>0.059</v>
      </c>
      <c r="T290" s="176">
        <f t="shared" si="63"/>
        <v>3.455925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7" t="s">
        <v>152</v>
      </c>
      <c r="AT290" s="177" t="s">
        <v>147</v>
      </c>
      <c r="AU290" s="177" t="s">
        <v>153</v>
      </c>
      <c r="AY290" s="15" t="s">
        <v>145</v>
      </c>
      <c r="BE290" s="178">
        <f t="shared" si="64"/>
        <v>0</v>
      </c>
      <c r="BF290" s="178">
        <f t="shared" si="65"/>
        <v>0</v>
      </c>
      <c r="BG290" s="178">
        <f t="shared" si="66"/>
        <v>0</v>
      </c>
      <c r="BH290" s="178">
        <f t="shared" si="67"/>
        <v>0</v>
      </c>
      <c r="BI290" s="178">
        <f t="shared" si="68"/>
        <v>0</v>
      </c>
      <c r="BJ290" s="15" t="s">
        <v>75</v>
      </c>
      <c r="BK290" s="178">
        <f t="shared" si="69"/>
        <v>0</v>
      </c>
      <c r="BL290" s="15" t="s">
        <v>152</v>
      </c>
      <c r="BM290" s="177" t="s">
        <v>702</v>
      </c>
    </row>
    <row r="291" spans="1:65" s="2" customFormat="1" ht="24.2" customHeight="1">
      <c r="A291" s="32"/>
      <c r="B291" s="33"/>
      <c r="C291" s="166">
        <v>161</v>
      </c>
      <c r="D291" s="166" t="s">
        <v>147</v>
      </c>
      <c r="E291" s="167" t="s">
        <v>703</v>
      </c>
      <c r="F291" s="168" t="s">
        <v>704</v>
      </c>
      <c r="G291" s="169" t="s">
        <v>150</v>
      </c>
      <c r="H291" s="170">
        <v>47.78</v>
      </c>
      <c r="I291" s="171"/>
      <c r="J291" s="172">
        <f t="shared" si="60"/>
        <v>0</v>
      </c>
      <c r="K291" s="168" t="s">
        <v>151</v>
      </c>
      <c r="L291" s="37"/>
      <c r="M291" s="173" t="s">
        <v>17</v>
      </c>
      <c r="N291" s="174" t="s">
        <v>41</v>
      </c>
      <c r="O291" s="62"/>
      <c r="P291" s="175">
        <f t="shared" si="61"/>
        <v>0</v>
      </c>
      <c r="Q291" s="175">
        <v>0</v>
      </c>
      <c r="R291" s="175">
        <f t="shared" si="62"/>
        <v>0</v>
      </c>
      <c r="S291" s="175">
        <v>0.068</v>
      </c>
      <c r="T291" s="176">
        <f t="shared" si="63"/>
        <v>3.2490400000000004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7" t="s">
        <v>152</v>
      </c>
      <c r="AT291" s="177" t="s">
        <v>147</v>
      </c>
      <c r="AU291" s="177" t="s">
        <v>153</v>
      </c>
      <c r="AY291" s="15" t="s">
        <v>145</v>
      </c>
      <c r="BE291" s="178">
        <f t="shared" si="64"/>
        <v>0</v>
      </c>
      <c r="BF291" s="178">
        <f t="shared" si="65"/>
        <v>0</v>
      </c>
      <c r="BG291" s="178">
        <f t="shared" si="66"/>
        <v>0</v>
      </c>
      <c r="BH291" s="178">
        <f t="shared" si="67"/>
        <v>0</v>
      </c>
      <c r="BI291" s="178">
        <f t="shared" si="68"/>
        <v>0</v>
      </c>
      <c r="BJ291" s="15" t="s">
        <v>75</v>
      </c>
      <c r="BK291" s="178">
        <f t="shared" si="69"/>
        <v>0</v>
      </c>
      <c r="BL291" s="15" t="s">
        <v>152</v>
      </c>
      <c r="BM291" s="177" t="s">
        <v>705</v>
      </c>
    </row>
    <row r="292" spans="1:65" s="2" customFormat="1" ht="24.2" customHeight="1">
      <c r="A292" s="32"/>
      <c r="B292" s="33"/>
      <c r="C292" s="166">
        <v>162</v>
      </c>
      <c r="D292" s="166" t="s">
        <v>147</v>
      </c>
      <c r="E292" s="167" t="s">
        <v>706</v>
      </c>
      <c r="F292" s="168" t="s">
        <v>707</v>
      </c>
      <c r="G292" s="169" t="s">
        <v>150</v>
      </c>
      <c r="H292" s="170">
        <v>19.42</v>
      </c>
      <c r="I292" s="171"/>
      <c r="J292" s="172">
        <f t="shared" si="60"/>
        <v>0</v>
      </c>
      <c r="K292" s="168" t="s">
        <v>151</v>
      </c>
      <c r="L292" s="37"/>
      <c r="M292" s="173" t="s">
        <v>17</v>
      </c>
      <c r="N292" s="174" t="s">
        <v>41</v>
      </c>
      <c r="O292" s="62"/>
      <c r="P292" s="175">
        <f t="shared" si="61"/>
        <v>0</v>
      </c>
      <c r="Q292" s="175">
        <v>0</v>
      </c>
      <c r="R292" s="175">
        <f t="shared" si="62"/>
        <v>0</v>
      </c>
      <c r="S292" s="175">
        <v>0.089</v>
      </c>
      <c r="T292" s="176">
        <f t="shared" si="63"/>
        <v>1.72838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7" t="s">
        <v>152</v>
      </c>
      <c r="AT292" s="177" t="s">
        <v>147</v>
      </c>
      <c r="AU292" s="177" t="s">
        <v>153</v>
      </c>
      <c r="AY292" s="15" t="s">
        <v>145</v>
      </c>
      <c r="BE292" s="178">
        <f t="shared" si="64"/>
        <v>0</v>
      </c>
      <c r="BF292" s="178">
        <f t="shared" si="65"/>
        <v>0</v>
      </c>
      <c r="BG292" s="178">
        <f t="shared" si="66"/>
        <v>0</v>
      </c>
      <c r="BH292" s="178">
        <f t="shared" si="67"/>
        <v>0</v>
      </c>
      <c r="BI292" s="178">
        <f t="shared" si="68"/>
        <v>0</v>
      </c>
      <c r="BJ292" s="15" t="s">
        <v>75</v>
      </c>
      <c r="BK292" s="178">
        <f t="shared" si="69"/>
        <v>0</v>
      </c>
      <c r="BL292" s="15" t="s">
        <v>152</v>
      </c>
      <c r="BM292" s="177" t="s">
        <v>708</v>
      </c>
    </row>
    <row r="293" spans="1:65" s="2" customFormat="1" ht="14.45" customHeight="1">
      <c r="A293" s="32"/>
      <c r="B293" s="33"/>
      <c r="C293" s="166">
        <v>163</v>
      </c>
      <c r="D293" s="166" t="s">
        <v>147</v>
      </c>
      <c r="E293" s="167" t="s">
        <v>709</v>
      </c>
      <c r="F293" s="168" t="s">
        <v>710</v>
      </c>
      <c r="G293" s="169" t="s">
        <v>150</v>
      </c>
      <c r="H293" s="170">
        <v>136</v>
      </c>
      <c r="I293" s="171"/>
      <c r="J293" s="172">
        <f t="shared" si="60"/>
        <v>0</v>
      </c>
      <c r="K293" s="168" t="s">
        <v>151</v>
      </c>
      <c r="L293" s="37"/>
      <c r="M293" s="173" t="s">
        <v>17</v>
      </c>
      <c r="N293" s="174" t="s">
        <v>41</v>
      </c>
      <c r="O293" s="62"/>
      <c r="P293" s="175">
        <f t="shared" si="61"/>
        <v>0</v>
      </c>
      <c r="Q293" s="175">
        <v>0.02324</v>
      </c>
      <c r="R293" s="175">
        <f t="shared" si="62"/>
        <v>3.16064</v>
      </c>
      <c r="S293" s="175">
        <v>0</v>
      </c>
      <c r="T293" s="176">
        <f t="shared" si="6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7" t="s">
        <v>152</v>
      </c>
      <c r="AT293" s="177" t="s">
        <v>147</v>
      </c>
      <c r="AU293" s="177" t="s">
        <v>153</v>
      </c>
      <c r="AY293" s="15" t="s">
        <v>145</v>
      </c>
      <c r="BE293" s="178">
        <f t="shared" si="64"/>
        <v>0</v>
      </c>
      <c r="BF293" s="178">
        <f t="shared" si="65"/>
        <v>0</v>
      </c>
      <c r="BG293" s="178">
        <f t="shared" si="66"/>
        <v>0</v>
      </c>
      <c r="BH293" s="178">
        <f t="shared" si="67"/>
        <v>0</v>
      </c>
      <c r="BI293" s="178">
        <f t="shared" si="68"/>
        <v>0</v>
      </c>
      <c r="BJ293" s="15" t="s">
        <v>75</v>
      </c>
      <c r="BK293" s="178">
        <f t="shared" si="69"/>
        <v>0</v>
      </c>
      <c r="BL293" s="15" t="s">
        <v>152</v>
      </c>
      <c r="BM293" s="177" t="s">
        <v>711</v>
      </c>
    </row>
    <row r="294" spans="2:63" s="12" customFormat="1" ht="20.85" customHeight="1">
      <c r="B294" s="150"/>
      <c r="C294" s="151"/>
      <c r="D294" s="152" t="s">
        <v>69</v>
      </c>
      <c r="E294" s="164" t="s">
        <v>488</v>
      </c>
      <c r="F294" s="164" t="s">
        <v>712</v>
      </c>
      <c r="G294" s="151"/>
      <c r="H294" s="151"/>
      <c r="I294" s="154"/>
      <c r="J294" s="165">
        <f>BK294</f>
        <v>0</v>
      </c>
      <c r="K294" s="151"/>
      <c r="L294" s="156"/>
      <c r="M294" s="157"/>
      <c r="N294" s="158"/>
      <c r="O294" s="158"/>
      <c r="P294" s="159">
        <f>SUM(P295:P297)</f>
        <v>0</v>
      </c>
      <c r="Q294" s="158"/>
      <c r="R294" s="159">
        <f>SUM(R295:R297)</f>
        <v>0</v>
      </c>
      <c r="S294" s="158"/>
      <c r="T294" s="160">
        <f>SUM(T295:T297)</f>
        <v>0.15283000000000002</v>
      </c>
      <c r="AR294" s="161" t="s">
        <v>75</v>
      </c>
      <c r="AT294" s="162" t="s">
        <v>69</v>
      </c>
      <c r="AU294" s="162" t="s">
        <v>153</v>
      </c>
      <c r="AY294" s="161" t="s">
        <v>145</v>
      </c>
      <c r="BK294" s="163">
        <f>SUM(BK295:BK297)</f>
        <v>0</v>
      </c>
    </row>
    <row r="295" spans="1:65" s="2" customFormat="1" ht="14.45" customHeight="1">
      <c r="A295" s="32"/>
      <c r="B295" s="33"/>
      <c r="C295" s="166">
        <v>164</v>
      </c>
      <c r="D295" s="166" t="s">
        <v>147</v>
      </c>
      <c r="E295" s="167" t="s">
        <v>713</v>
      </c>
      <c r="F295" s="168" t="s">
        <v>714</v>
      </c>
      <c r="G295" s="169" t="s">
        <v>715</v>
      </c>
      <c r="H295" s="170">
        <v>80</v>
      </c>
      <c r="I295" s="171"/>
      <c r="J295" s="172">
        <f>ROUND(I295*H295,2)</f>
        <v>0</v>
      </c>
      <c r="K295" s="168" t="s">
        <v>151</v>
      </c>
      <c r="L295" s="37"/>
      <c r="M295" s="173" t="s">
        <v>17</v>
      </c>
      <c r="N295" s="174" t="s">
        <v>41</v>
      </c>
      <c r="O295" s="62"/>
      <c r="P295" s="175">
        <f>O295*H295</f>
        <v>0</v>
      </c>
      <c r="Q295" s="175">
        <v>0</v>
      </c>
      <c r="R295" s="175">
        <f>Q295*H295</f>
        <v>0</v>
      </c>
      <c r="S295" s="175">
        <v>0.001</v>
      </c>
      <c r="T295" s="176">
        <f>S295*H295</f>
        <v>0.08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7" t="s">
        <v>212</v>
      </c>
      <c r="AT295" s="177" t="s">
        <v>147</v>
      </c>
      <c r="AU295" s="177" t="s">
        <v>158</v>
      </c>
      <c r="AY295" s="15" t="s">
        <v>145</v>
      </c>
      <c r="BE295" s="178">
        <f>IF(N295="základní",J295,0)</f>
        <v>0</v>
      </c>
      <c r="BF295" s="178">
        <f>IF(N295="snížená",J295,0)</f>
        <v>0</v>
      </c>
      <c r="BG295" s="178">
        <f>IF(N295="zákl. přenesená",J295,0)</f>
        <v>0</v>
      </c>
      <c r="BH295" s="178">
        <f>IF(N295="sníž. přenesená",J295,0)</f>
        <v>0</v>
      </c>
      <c r="BI295" s="178">
        <f>IF(N295="nulová",J295,0)</f>
        <v>0</v>
      </c>
      <c r="BJ295" s="15" t="s">
        <v>75</v>
      </c>
      <c r="BK295" s="178">
        <f>ROUND(I295*H295,2)</f>
        <v>0</v>
      </c>
      <c r="BL295" s="15" t="s">
        <v>212</v>
      </c>
      <c r="BM295" s="177" t="s">
        <v>716</v>
      </c>
    </row>
    <row r="296" spans="1:65" s="2" customFormat="1" ht="14.45" customHeight="1">
      <c r="A296" s="32"/>
      <c r="B296" s="33"/>
      <c r="C296" s="166">
        <v>165</v>
      </c>
      <c r="D296" s="166" t="s">
        <v>147</v>
      </c>
      <c r="E296" s="167" t="s">
        <v>717</v>
      </c>
      <c r="F296" s="168" t="s">
        <v>718</v>
      </c>
      <c r="G296" s="169" t="s">
        <v>150</v>
      </c>
      <c r="H296" s="170">
        <v>25.22</v>
      </c>
      <c r="I296" s="171"/>
      <c r="J296" s="172">
        <f>ROUND(I296*H296,2)</f>
        <v>0</v>
      </c>
      <c r="K296" s="168" t="s">
        <v>151</v>
      </c>
      <c r="L296" s="37"/>
      <c r="M296" s="173" t="s">
        <v>17</v>
      </c>
      <c r="N296" s="174" t="s">
        <v>41</v>
      </c>
      <c r="O296" s="62"/>
      <c r="P296" s="175">
        <f>O296*H296</f>
        <v>0</v>
      </c>
      <c r="Q296" s="175">
        <v>0</v>
      </c>
      <c r="R296" s="175">
        <f>Q296*H296</f>
        <v>0</v>
      </c>
      <c r="S296" s="175">
        <v>0.0025</v>
      </c>
      <c r="T296" s="176">
        <f>S296*H296</f>
        <v>0.06305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7" t="s">
        <v>212</v>
      </c>
      <c r="AT296" s="177" t="s">
        <v>147</v>
      </c>
      <c r="AU296" s="177" t="s">
        <v>158</v>
      </c>
      <c r="AY296" s="15" t="s">
        <v>145</v>
      </c>
      <c r="BE296" s="178">
        <f>IF(N296="základní",J296,0)</f>
        <v>0</v>
      </c>
      <c r="BF296" s="178">
        <f>IF(N296="snížená",J296,0)</f>
        <v>0</v>
      </c>
      <c r="BG296" s="178">
        <f>IF(N296="zákl. přenesená",J296,0)</f>
        <v>0</v>
      </c>
      <c r="BH296" s="178">
        <f>IF(N296="sníž. přenesená",J296,0)</f>
        <v>0</v>
      </c>
      <c r="BI296" s="178">
        <f>IF(N296="nulová",J296,0)</f>
        <v>0</v>
      </c>
      <c r="BJ296" s="15" t="s">
        <v>75</v>
      </c>
      <c r="BK296" s="178">
        <f>ROUND(I296*H296,2)</f>
        <v>0</v>
      </c>
      <c r="BL296" s="15" t="s">
        <v>212</v>
      </c>
      <c r="BM296" s="177" t="s">
        <v>719</v>
      </c>
    </row>
    <row r="297" spans="1:65" s="2" customFormat="1" ht="14.45" customHeight="1">
      <c r="A297" s="32"/>
      <c r="B297" s="33"/>
      <c r="C297" s="166">
        <v>166</v>
      </c>
      <c r="D297" s="166" t="s">
        <v>147</v>
      </c>
      <c r="E297" s="167" t="s">
        <v>720</v>
      </c>
      <c r="F297" s="168" t="s">
        <v>721</v>
      </c>
      <c r="G297" s="169" t="s">
        <v>165</v>
      </c>
      <c r="H297" s="170">
        <v>32.6</v>
      </c>
      <c r="I297" s="171"/>
      <c r="J297" s="172">
        <f>ROUND(I297*H297,2)</f>
        <v>0</v>
      </c>
      <c r="K297" s="168" t="s">
        <v>151</v>
      </c>
      <c r="L297" s="37"/>
      <c r="M297" s="173" t="s">
        <v>17</v>
      </c>
      <c r="N297" s="174" t="s">
        <v>41</v>
      </c>
      <c r="O297" s="62"/>
      <c r="P297" s="175">
        <f>O297*H297</f>
        <v>0</v>
      </c>
      <c r="Q297" s="175">
        <v>0</v>
      </c>
      <c r="R297" s="175">
        <f>Q297*H297</f>
        <v>0</v>
      </c>
      <c r="S297" s="175">
        <v>0.0003</v>
      </c>
      <c r="T297" s="176">
        <f>S297*H297</f>
        <v>0.009779999999999999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7" t="s">
        <v>212</v>
      </c>
      <c r="AT297" s="177" t="s">
        <v>147</v>
      </c>
      <c r="AU297" s="177" t="s">
        <v>158</v>
      </c>
      <c r="AY297" s="15" t="s">
        <v>145</v>
      </c>
      <c r="BE297" s="178">
        <f>IF(N297="základní",J297,0)</f>
        <v>0</v>
      </c>
      <c r="BF297" s="178">
        <f>IF(N297="snížená",J297,0)</f>
        <v>0</v>
      </c>
      <c r="BG297" s="178">
        <f>IF(N297="zákl. přenesená",J297,0)</f>
        <v>0</v>
      </c>
      <c r="BH297" s="178">
        <f>IF(N297="sníž. přenesená",J297,0)</f>
        <v>0</v>
      </c>
      <c r="BI297" s="178">
        <f>IF(N297="nulová",J297,0)</f>
        <v>0</v>
      </c>
      <c r="BJ297" s="15" t="s">
        <v>75</v>
      </c>
      <c r="BK297" s="178">
        <f>ROUND(I297*H297,2)</f>
        <v>0</v>
      </c>
      <c r="BL297" s="15" t="s">
        <v>212</v>
      </c>
      <c r="BM297" s="177" t="s">
        <v>722</v>
      </c>
    </row>
    <row r="298" spans="2:63" s="12" customFormat="1" ht="22.9" customHeight="1">
      <c r="B298" s="150"/>
      <c r="C298" s="151"/>
      <c r="D298" s="152" t="s">
        <v>69</v>
      </c>
      <c r="E298" s="164" t="s">
        <v>723</v>
      </c>
      <c r="F298" s="164" t="s">
        <v>724</v>
      </c>
      <c r="G298" s="151"/>
      <c r="H298" s="151"/>
      <c r="I298" s="154"/>
      <c r="J298" s="165">
        <f>BK298</f>
        <v>0</v>
      </c>
      <c r="K298" s="151"/>
      <c r="L298" s="156"/>
      <c r="M298" s="157"/>
      <c r="N298" s="158"/>
      <c r="O298" s="158"/>
      <c r="P298" s="159">
        <f>SUM(P299:P315)</f>
        <v>0</v>
      </c>
      <c r="Q298" s="158"/>
      <c r="R298" s="159">
        <f>SUM(R299:R315)</f>
        <v>0</v>
      </c>
      <c r="S298" s="158"/>
      <c r="T298" s="160">
        <f>SUM(T299:T315)</f>
        <v>0</v>
      </c>
      <c r="AR298" s="161" t="s">
        <v>75</v>
      </c>
      <c r="AT298" s="162" t="s">
        <v>69</v>
      </c>
      <c r="AU298" s="162" t="s">
        <v>75</v>
      </c>
      <c r="AY298" s="161" t="s">
        <v>145</v>
      </c>
      <c r="BK298" s="163">
        <f>SUM(BK299:BK315)</f>
        <v>0</v>
      </c>
    </row>
    <row r="299" spans="1:65" s="2" customFormat="1" ht="24.2" customHeight="1">
      <c r="A299" s="32"/>
      <c r="B299" s="33"/>
      <c r="C299" s="166">
        <v>167</v>
      </c>
      <c r="D299" s="166" t="s">
        <v>147</v>
      </c>
      <c r="E299" s="167" t="s">
        <v>725</v>
      </c>
      <c r="F299" s="168" t="s">
        <v>726</v>
      </c>
      <c r="G299" s="169" t="s">
        <v>227</v>
      </c>
      <c r="H299" s="170">
        <v>427.343</v>
      </c>
      <c r="I299" s="171"/>
      <c r="J299" s="172">
        <f aca="true" t="shared" si="70" ref="J299:J315">ROUND(I299*H299,2)</f>
        <v>0</v>
      </c>
      <c r="K299" s="168" t="s">
        <v>151</v>
      </c>
      <c r="L299" s="37"/>
      <c r="M299" s="173" t="s">
        <v>17</v>
      </c>
      <c r="N299" s="174" t="s">
        <v>41</v>
      </c>
      <c r="O299" s="62"/>
      <c r="P299" s="175">
        <f aca="true" t="shared" si="71" ref="P299:P315">O299*H299</f>
        <v>0</v>
      </c>
      <c r="Q299" s="175">
        <v>0</v>
      </c>
      <c r="R299" s="175">
        <f aca="true" t="shared" si="72" ref="R299:R315">Q299*H299</f>
        <v>0</v>
      </c>
      <c r="S299" s="175">
        <v>0</v>
      </c>
      <c r="T299" s="176">
        <f aca="true" t="shared" si="73" ref="T299:T315">S299*H299</f>
        <v>0</v>
      </c>
      <c r="U299" s="32"/>
      <c r="V299" s="32"/>
      <c r="W299" s="32"/>
      <c r="X299" s="32"/>
      <c r="Y299" s="32"/>
      <c r="Z299" s="32"/>
      <c r="AA299" s="32"/>
      <c r="AB299" s="32"/>
      <c r="AC299" s="32"/>
      <c r="AD299" s="32"/>
      <c r="AE299" s="32"/>
      <c r="AR299" s="177" t="s">
        <v>152</v>
      </c>
      <c r="AT299" s="177" t="s">
        <v>147</v>
      </c>
      <c r="AU299" s="177" t="s">
        <v>153</v>
      </c>
      <c r="AY299" s="15" t="s">
        <v>145</v>
      </c>
      <c r="BE299" s="178">
        <f aca="true" t="shared" si="74" ref="BE299:BE315">IF(N299="základní",J299,0)</f>
        <v>0</v>
      </c>
      <c r="BF299" s="178">
        <f aca="true" t="shared" si="75" ref="BF299:BF315">IF(N299="snížená",J299,0)</f>
        <v>0</v>
      </c>
      <c r="BG299" s="178">
        <f aca="true" t="shared" si="76" ref="BG299:BG315">IF(N299="zákl. přenesená",J299,0)</f>
        <v>0</v>
      </c>
      <c r="BH299" s="178">
        <f aca="true" t="shared" si="77" ref="BH299:BH315">IF(N299="sníž. přenesená",J299,0)</f>
        <v>0</v>
      </c>
      <c r="BI299" s="178">
        <f aca="true" t="shared" si="78" ref="BI299:BI315">IF(N299="nulová",J299,0)</f>
        <v>0</v>
      </c>
      <c r="BJ299" s="15" t="s">
        <v>75</v>
      </c>
      <c r="BK299" s="178">
        <f aca="true" t="shared" si="79" ref="BK299:BK315">ROUND(I299*H299,2)</f>
        <v>0</v>
      </c>
      <c r="BL299" s="15" t="s">
        <v>152</v>
      </c>
      <c r="BM299" s="177" t="s">
        <v>727</v>
      </c>
    </row>
    <row r="300" spans="1:65" s="2" customFormat="1" ht="14.45" customHeight="1">
      <c r="A300" s="32"/>
      <c r="B300" s="33"/>
      <c r="C300" s="166">
        <v>168</v>
      </c>
      <c r="D300" s="166" t="s">
        <v>147</v>
      </c>
      <c r="E300" s="167" t="s">
        <v>728</v>
      </c>
      <c r="F300" s="168" t="s">
        <v>729</v>
      </c>
      <c r="G300" s="169" t="s">
        <v>227</v>
      </c>
      <c r="H300" s="170">
        <v>526.853</v>
      </c>
      <c r="I300" s="171"/>
      <c r="J300" s="172">
        <f t="shared" si="70"/>
        <v>0</v>
      </c>
      <c r="K300" s="168" t="s">
        <v>151</v>
      </c>
      <c r="L300" s="37"/>
      <c r="M300" s="173" t="s">
        <v>17</v>
      </c>
      <c r="N300" s="174" t="s">
        <v>41</v>
      </c>
      <c r="O300" s="62"/>
      <c r="P300" s="175">
        <f t="shared" si="71"/>
        <v>0</v>
      </c>
      <c r="Q300" s="175">
        <v>0</v>
      </c>
      <c r="R300" s="175">
        <f t="shared" si="72"/>
        <v>0</v>
      </c>
      <c r="S300" s="175">
        <v>0</v>
      </c>
      <c r="T300" s="176">
        <f t="shared" si="73"/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7" t="s">
        <v>152</v>
      </c>
      <c r="AT300" s="177" t="s">
        <v>147</v>
      </c>
      <c r="AU300" s="177" t="s">
        <v>153</v>
      </c>
      <c r="AY300" s="15" t="s">
        <v>145</v>
      </c>
      <c r="BE300" s="178">
        <f t="shared" si="74"/>
        <v>0</v>
      </c>
      <c r="BF300" s="178">
        <f t="shared" si="75"/>
        <v>0</v>
      </c>
      <c r="BG300" s="178">
        <f t="shared" si="76"/>
        <v>0</v>
      </c>
      <c r="BH300" s="178">
        <f t="shared" si="77"/>
        <v>0</v>
      </c>
      <c r="BI300" s="178">
        <f t="shared" si="78"/>
        <v>0</v>
      </c>
      <c r="BJ300" s="15" t="s">
        <v>75</v>
      </c>
      <c r="BK300" s="178">
        <f t="shared" si="79"/>
        <v>0</v>
      </c>
      <c r="BL300" s="15" t="s">
        <v>152</v>
      </c>
      <c r="BM300" s="177" t="s">
        <v>730</v>
      </c>
    </row>
    <row r="301" spans="1:65" s="2" customFormat="1" ht="24.2" customHeight="1">
      <c r="A301" s="32"/>
      <c r="B301" s="33"/>
      <c r="C301" s="166">
        <v>169</v>
      </c>
      <c r="D301" s="166" t="s">
        <v>147</v>
      </c>
      <c r="E301" s="167" t="s">
        <v>731</v>
      </c>
      <c r="F301" s="168" t="s">
        <v>732</v>
      </c>
      <c r="G301" s="169" t="s">
        <v>227</v>
      </c>
      <c r="H301" s="170">
        <v>1520.002</v>
      </c>
      <c r="I301" s="171"/>
      <c r="J301" s="172">
        <f t="shared" si="70"/>
        <v>0</v>
      </c>
      <c r="K301" s="168" t="s">
        <v>151</v>
      </c>
      <c r="L301" s="37"/>
      <c r="M301" s="173" t="s">
        <v>17</v>
      </c>
      <c r="N301" s="174" t="s">
        <v>41</v>
      </c>
      <c r="O301" s="62"/>
      <c r="P301" s="175">
        <f t="shared" si="71"/>
        <v>0</v>
      </c>
      <c r="Q301" s="175">
        <v>0</v>
      </c>
      <c r="R301" s="175">
        <f t="shared" si="72"/>
        <v>0</v>
      </c>
      <c r="S301" s="175">
        <v>0</v>
      </c>
      <c r="T301" s="176">
        <f t="shared" si="73"/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7" t="s">
        <v>152</v>
      </c>
      <c r="AT301" s="177" t="s">
        <v>147</v>
      </c>
      <c r="AU301" s="177" t="s">
        <v>153</v>
      </c>
      <c r="AY301" s="15" t="s">
        <v>145</v>
      </c>
      <c r="BE301" s="178">
        <f t="shared" si="74"/>
        <v>0</v>
      </c>
      <c r="BF301" s="178">
        <f t="shared" si="75"/>
        <v>0</v>
      </c>
      <c r="BG301" s="178">
        <f t="shared" si="76"/>
        <v>0</v>
      </c>
      <c r="BH301" s="178">
        <f t="shared" si="77"/>
        <v>0</v>
      </c>
      <c r="BI301" s="178">
        <f t="shared" si="78"/>
        <v>0</v>
      </c>
      <c r="BJ301" s="15" t="s">
        <v>75</v>
      </c>
      <c r="BK301" s="178">
        <f t="shared" si="79"/>
        <v>0</v>
      </c>
      <c r="BL301" s="15" t="s">
        <v>152</v>
      </c>
      <c r="BM301" s="177" t="s">
        <v>733</v>
      </c>
    </row>
    <row r="302" spans="1:65" s="2" customFormat="1" ht="24.2" customHeight="1">
      <c r="A302" s="32"/>
      <c r="B302" s="33"/>
      <c r="C302" s="166">
        <v>170</v>
      </c>
      <c r="D302" s="166" t="s">
        <v>147</v>
      </c>
      <c r="E302" s="167" t="s">
        <v>734</v>
      </c>
      <c r="F302" s="168" t="s">
        <v>735</v>
      </c>
      <c r="G302" s="169" t="s">
        <v>227</v>
      </c>
      <c r="H302" s="170">
        <v>45.59</v>
      </c>
      <c r="I302" s="171"/>
      <c r="J302" s="172">
        <f t="shared" si="70"/>
        <v>0</v>
      </c>
      <c r="K302" s="168" t="s">
        <v>151</v>
      </c>
      <c r="L302" s="37"/>
      <c r="M302" s="173" t="s">
        <v>17</v>
      </c>
      <c r="N302" s="174" t="s">
        <v>41</v>
      </c>
      <c r="O302" s="62"/>
      <c r="P302" s="175">
        <f t="shared" si="71"/>
        <v>0</v>
      </c>
      <c r="Q302" s="175">
        <v>0</v>
      </c>
      <c r="R302" s="175">
        <f t="shared" si="72"/>
        <v>0</v>
      </c>
      <c r="S302" s="175">
        <v>0</v>
      </c>
      <c r="T302" s="176">
        <f t="shared" si="73"/>
        <v>0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7" t="s">
        <v>152</v>
      </c>
      <c r="AT302" s="177" t="s">
        <v>147</v>
      </c>
      <c r="AU302" s="177" t="s">
        <v>153</v>
      </c>
      <c r="AY302" s="15" t="s">
        <v>145</v>
      </c>
      <c r="BE302" s="178">
        <f t="shared" si="74"/>
        <v>0</v>
      </c>
      <c r="BF302" s="178">
        <f t="shared" si="75"/>
        <v>0</v>
      </c>
      <c r="BG302" s="178">
        <f t="shared" si="76"/>
        <v>0</v>
      </c>
      <c r="BH302" s="178">
        <f t="shared" si="77"/>
        <v>0</v>
      </c>
      <c r="BI302" s="178">
        <f t="shared" si="78"/>
        <v>0</v>
      </c>
      <c r="BJ302" s="15" t="s">
        <v>75</v>
      </c>
      <c r="BK302" s="178">
        <f t="shared" si="79"/>
        <v>0</v>
      </c>
      <c r="BL302" s="15" t="s">
        <v>152</v>
      </c>
      <c r="BM302" s="177" t="s">
        <v>736</v>
      </c>
    </row>
    <row r="303" spans="1:65" s="2" customFormat="1" ht="24.2" customHeight="1">
      <c r="A303" s="32"/>
      <c r="B303" s="33"/>
      <c r="C303" s="166">
        <v>171</v>
      </c>
      <c r="D303" s="166" t="s">
        <v>147</v>
      </c>
      <c r="E303" s="167" t="s">
        <v>737</v>
      </c>
      <c r="F303" s="168" t="s">
        <v>738</v>
      </c>
      <c r="G303" s="169" t="s">
        <v>227</v>
      </c>
      <c r="H303" s="170">
        <v>22.35</v>
      </c>
      <c r="I303" s="171"/>
      <c r="J303" s="172">
        <f t="shared" si="70"/>
        <v>0</v>
      </c>
      <c r="K303" s="168" t="s">
        <v>151</v>
      </c>
      <c r="L303" s="37"/>
      <c r="M303" s="173" t="s">
        <v>17</v>
      </c>
      <c r="N303" s="174" t="s">
        <v>41</v>
      </c>
      <c r="O303" s="62"/>
      <c r="P303" s="175">
        <f t="shared" si="71"/>
        <v>0</v>
      </c>
      <c r="Q303" s="175">
        <v>0</v>
      </c>
      <c r="R303" s="175">
        <f t="shared" si="72"/>
        <v>0</v>
      </c>
      <c r="S303" s="175">
        <v>0</v>
      </c>
      <c r="T303" s="176">
        <f t="shared" si="73"/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7" t="s">
        <v>152</v>
      </c>
      <c r="AT303" s="177" t="s">
        <v>147</v>
      </c>
      <c r="AU303" s="177" t="s">
        <v>153</v>
      </c>
      <c r="AY303" s="15" t="s">
        <v>145</v>
      </c>
      <c r="BE303" s="178">
        <f t="shared" si="74"/>
        <v>0</v>
      </c>
      <c r="BF303" s="178">
        <f t="shared" si="75"/>
        <v>0</v>
      </c>
      <c r="BG303" s="178">
        <f t="shared" si="76"/>
        <v>0</v>
      </c>
      <c r="BH303" s="178">
        <f t="shared" si="77"/>
        <v>0</v>
      </c>
      <c r="BI303" s="178">
        <f t="shared" si="78"/>
        <v>0</v>
      </c>
      <c r="BJ303" s="15" t="s">
        <v>75</v>
      </c>
      <c r="BK303" s="178">
        <f t="shared" si="79"/>
        <v>0</v>
      </c>
      <c r="BL303" s="15" t="s">
        <v>152</v>
      </c>
      <c r="BM303" s="177" t="s">
        <v>739</v>
      </c>
    </row>
    <row r="304" spans="1:65" s="2" customFormat="1" ht="24.2" customHeight="1">
      <c r="A304" s="32"/>
      <c r="B304" s="33"/>
      <c r="C304" s="166">
        <v>172</v>
      </c>
      <c r="D304" s="166" t="s">
        <v>147</v>
      </c>
      <c r="E304" s="167" t="s">
        <v>740</v>
      </c>
      <c r="F304" s="168" t="s">
        <v>741</v>
      </c>
      <c r="G304" s="169" t="s">
        <v>227</v>
      </c>
      <c r="H304" s="170">
        <v>91.38</v>
      </c>
      <c r="I304" s="171"/>
      <c r="J304" s="172">
        <f t="shared" si="70"/>
        <v>0</v>
      </c>
      <c r="K304" s="168" t="s">
        <v>151</v>
      </c>
      <c r="L304" s="37"/>
      <c r="M304" s="173" t="s">
        <v>17</v>
      </c>
      <c r="N304" s="174" t="s">
        <v>41</v>
      </c>
      <c r="O304" s="62"/>
      <c r="P304" s="175">
        <f t="shared" si="71"/>
        <v>0</v>
      </c>
      <c r="Q304" s="175">
        <v>0</v>
      </c>
      <c r="R304" s="175">
        <f t="shared" si="72"/>
        <v>0</v>
      </c>
      <c r="S304" s="175">
        <v>0</v>
      </c>
      <c r="T304" s="176">
        <f t="shared" si="73"/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7" t="s">
        <v>152</v>
      </c>
      <c r="AT304" s="177" t="s">
        <v>147</v>
      </c>
      <c r="AU304" s="177" t="s">
        <v>153</v>
      </c>
      <c r="AY304" s="15" t="s">
        <v>145</v>
      </c>
      <c r="BE304" s="178">
        <f t="shared" si="74"/>
        <v>0</v>
      </c>
      <c r="BF304" s="178">
        <f t="shared" si="75"/>
        <v>0</v>
      </c>
      <c r="BG304" s="178">
        <f t="shared" si="76"/>
        <v>0</v>
      </c>
      <c r="BH304" s="178">
        <f t="shared" si="77"/>
        <v>0</v>
      </c>
      <c r="BI304" s="178">
        <f t="shared" si="78"/>
        <v>0</v>
      </c>
      <c r="BJ304" s="15" t="s">
        <v>75</v>
      </c>
      <c r="BK304" s="178">
        <f t="shared" si="79"/>
        <v>0</v>
      </c>
      <c r="BL304" s="15" t="s">
        <v>152</v>
      </c>
      <c r="BM304" s="177" t="s">
        <v>742</v>
      </c>
    </row>
    <row r="305" spans="1:65" s="2" customFormat="1" ht="24.2" customHeight="1">
      <c r="A305" s="32"/>
      <c r="B305" s="33"/>
      <c r="C305" s="166">
        <v>173</v>
      </c>
      <c r="D305" s="166" t="s">
        <v>147</v>
      </c>
      <c r="E305" s="167" t="s">
        <v>743</v>
      </c>
      <c r="F305" s="168" t="s">
        <v>744</v>
      </c>
      <c r="G305" s="169" t="s">
        <v>227</v>
      </c>
      <c r="H305" s="170">
        <v>18.21</v>
      </c>
      <c r="I305" s="171"/>
      <c r="J305" s="172">
        <f t="shared" si="70"/>
        <v>0</v>
      </c>
      <c r="K305" s="168" t="s">
        <v>151</v>
      </c>
      <c r="L305" s="37"/>
      <c r="M305" s="173" t="s">
        <v>17</v>
      </c>
      <c r="N305" s="174" t="s">
        <v>41</v>
      </c>
      <c r="O305" s="62"/>
      <c r="P305" s="175">
        <f t="shared" si="71"/>
        <v>0</v>
      </c>
      <c r="Q305" s="175">
        <v>0</v>
      </c>
      <c r="R305" s="175">
        <f t="shared" si="72"/>
        <v>0</v>
      </c>
      <c r="S305" s="175">
        <v>0</v>
      </c>
      <c r="T305" s="176">
        <f t="shared" si="73"/>
        <v>0</v>
      </c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  <c r="AR305" s="177" t="s">
        <v>152</v>
      </c>
      <c r="AT305" s="177" t="s">
        <v>147</v>
      </c>
      <c r="AU305" s="177" t="s">
        <v>153</v>
      </c>
      <c r="AY305" s="15" t="s">
        <v>145</v>
      </c>
      <c r="BE305" s="178">
        <f t="shared" si="74"/>
        <v>0</v>
      </c>
      <c r="BF305" s="178">
        <f t="shared" si="75"/>
        <v>0</v>
      </c>
      <c r="BG305" s="178">
        <f t="shared" si="76"/>
        <v>0</v>
      </c>
      <c r="BH305" s="178">
        <f t="shared" si="77"/>
        <v>0</v>
      </c>
      <c r="BI305" s="178">
        <f t="shared" si="78"/>
        <v>0</v>
      </c>
      <c r="BJ305" s="15" t="s">
        <v>75</v>
      </c>
      <c r="BK305" s="178">
        <f t="shared" si="79"/>
        <v>0</v>
      </c>
      <c r="BL305" s="15" t="s">
        <v>152</v>
      </c>
      <c r="BM305" s="177" t="s">
        <v>745</v>
      </c>
    </row>
    <row r="306" spans="1:65" s="2" customFormat="1" ht="24.2" customHeight="1">
      <c r="A306" s="32"/>
      <c r="B306" s="33"/>
      <c r="C306" s="166">
        <v>174</v>
      </c>
      <c r="D306" s="166" t="s">
        <v>147</v>
      </c>
      <c r="E306" s="167" t="s">
        <v>746</v>
      </c>
      <c r="F306" s="168" t="s">
        <v>747</v>
      </c>
      <c r="G306" s="169" t="s">
        <v>227</v>
      </c>
      <c r="H306" s="170">
        <v>17.38</v>
      </c>
      <c r="I306" s="171"/>
      <c r="J306" s="172">
        <f t="shared" si="70"/>
        <v>0</v>
      </c>
      <c r="K306" s="168" t="s">
        <v>151</v>
      </c>
      <c r="L306" s="37"/>
      <c r="M306" s="173" t="s">
        <v>17</v>
      </c>
      <c r="N306" s="174" t="s">
        <v>41</v>
      </c>
      <c r="O306" s="62"/>
      <c r="P306" s="175">
        <f t="shared" si="71"/>
        <v>0</v>
      </c>
      <c r="Q306" s="175">
        <v>0</v>
      </c>
      <c r="R306" s="175">
        <f t="shared" si="72"/>
        <v>0</v>
      </c>
      <c r="S306" s="175">
        <v>0</v>
      </c>
      <c r="T306" s="176">
        <f t="shared" si="73"/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7" t="s">
        <v>152</v>
      </c>
      <c r="AT306" s="177" t="s">
        <v>147</v>
      </c>
      <c r="AU306" s="177" t="s">
        <v>153</v>
      </c>
      <c r="AY306" s="15" t="s">
        <v>145</v>
      </c>
      <c r="BE306" s="178">
        <f t="shared" si="74"/>
        <v>0</v>
      </c>
      <c r="BF306" s="178">
        <f t="shared" si="75"/>
        <v>0</v>
      </c>
      <c r="BG306" s="178">
        <f t="shared" si="76"/>
        <v>0</v>
      </c>
      <c r="BH306" s="178">
        <f t="shared" si="77"/>
        <v>0</v>
      </c>
      <c r="BI306" s="178">
        <f t="shared" si="78"/>
        <v>0</v>
      </c>
      <c r="BJ306" s="15" t="s">
        <v>75</v>
      </c>
      <c r="BK306" s="178">
        <f t="shared" si="79"/>
        <v>0</v>
      </c>
      <c r="BL306" s="15" t="s">
        <v>152</v>
      </c>
      <c r="BM306" s="177" t="s">
        <v>748</v>
      </c>
    </row>
    <row r="307" spans="1:65" s="2" customFormat="1" ht="24.2" customHeight="1">
      <c r="A307" s="32"/>
      <c r="B307" s="33"/>
      <c r="C307" s="166">
        <v>175</v>
      </c>
      <c r="D307" s="166" t="s">
        <v>147</v>
      </c>
      <c r="E307" s="167" t="s">
        <v>749</v>
      </c>
      <c r="F307" s="168" t="s">
        <v>226</v>
      </c>
      <c r="G307" s="169" t="s">
        <v>227</v>
      </c>
      <c r="H307" s="170">
        <v>80</v>
      </c>
      <c r="I307" s="171"/>
      <c r="J307" s="172">
        <f t="shared" si="70"/>
        <v>0</v>
      </c>
      <c r="K307" s="168" t="s">
        <v>151</v>
      </c>
      <c r="L307" s="37"/>
      <c r="M307" s="173" t="s">
        <v>17</v>
      </c>
      <c r="N307" s="174" t="s">
        <v>41</v>
      </c>
      <c r="O307" s="62"/>
      <c r="P307" s="175">
        <f t="shared" si="71"/>
        <v>0</v>
      </c>
      <c r="Q307" s="175">
        <v>0</v>
      </c>
      <c r="R307" s="175">
        <f t="shared" si="72"/>
        <v>0</v>
      </c>
      <c r="S307" s="175">
        <v>0</v>
      </c>
      <c r="T307" s="176">
        <f t="shared" si="73"/>
        <v>0</v>
      </c>
      <c r="U307" s="32"/>
      <c r="V307" s="32"/>
      <c r="W307" s="32"/>
      <c r="X307" s="32"/>
      <c r="Y307" s="32"/>
      <c r="Z307" s="32"/>
      <c r="AA307" s="32"/>
      <c r="AB307" s="32"/>
      <c r="AC307" s="32"/>
      <c r="AD307" s="32"/>
      <c r="AE307" s="32"/>
      <c r="AR307" s="177" t="s">
        <v>152</v>
      </c>
      <c r="AT307" s="177" t="s">
        <v>147</v>
      </c>
      <c r="AU307" s="177" t="s">
        <v>153</v>
      </c>
      <c r="AY307" s="15" t="s">
        <v>145</v>
      </c>
      <c r="BE307" s="178">
        <f t="shared" si="74"/>
        <v>0</v>
      </c>
      <c r="BF307" s="178">
        <f t="shared" si="75"/>
        <v>0</v>
      </c>
      <c r="BG307" s="178">
        <f t="shared" si="76"/>
        <v>0</v>
      </c>
      <c r="BH307" s="178">
        <f t="shared" si="77"/>
        <v>0</v>
      </c>
      <c r="BI307" s="178">
        <f t="shared" si="78"/>
        <v>0</v>
      </c>
      <c r="BJ307" s="15" t="s">
        <v>75</v>
      </c>
      <c r="BK307" s="178">
        <f t="shared" si="79"/>
        <v>0</v>
      </c>
      <c r="BL307" s="15" t="s">
        <v>152</v>
      </c>
      <c r="BM307" s="177" t="s">
        <v>750</v>
      </c>
    </row>
    <row r="308" spans="1:65" s="2" customFormat="1" ht="24.2" customHeight="1">
      <c r="A308" s="32"/>
      <c r="B308" s="33"/>
      <c r="C308" s="166">
        <v>176</v>
      </c>
      <c r="D308" s="166" t="s">
        <v>147</v>
      </c>
      <c r="E308" s="167" t="s">
        <v>751</v>
      </c>
      <c r="F308" s="168" t="s">
        <v>752</v>
      </c>
      <c r="G308" s="169" t="s">
        <v>227</v>
      </c>
      <c r="H308" s="170">
        <v>1.7</v>
      </c>
      <c r="I308" s="171"/>
      <c r="J308" s="172">
        <f t="shared" si="70"/>
        <v>0</v>
      </c>
      <c r="K308" s="168" t="s">
        <v>151</v>
      </c>
      <c r="L308" s="37"/>
      <c r="M308" s="173" t="s">
        <v>17</v>
      </c>
      <c r="N308" s="174" t="s">
        <v>41</v>
      </c>
      <c r="O308" s="62"/>
      <c r="P308" s="175">
        <f t="shared" si="71"/>
        <v>0</v>
      </c>
      <c r="Q308" s="175">
        <v>0</v>
      </c>
      <c r="R308" s="175">
        <f t="shared" si="72"/>
        <v>0</v>
      </c>
      <c r="S308" s="175">
        <v>0</v>
      </c>
      <c r="T308" s="176">
        <f t="shared" si="73"/>
        <v>0</v>
      </c>
      <c r="U308" s="32"/>
      <c r="V308" s="32"/>
      <c r="W308" s="32"/>
      <c r="X308" s="32"/>
      <c r="Y308" s="32"/>
      <c r="Z308" s="32"/>
      <c r="AA308" s="32"/>
      <c r="AB308" s="32"/>
      <c r="AC308" s="32"/>
      <c r="AD308" s="32"/>
      <c r="AE308" s="32"/>
      <c r="AR308" s="177" t="s">
        <v>152</v>
      </c>
      <c r="AT308" s="177" t="s">
        <v>147</v>
      </c>
      <c r="AU308" s="177" t="s">
        <v>153</v>
      </c>
      <c r="AY308" s="15" t="s">
        <v>145</v>
      </c>
      <c r="BE308" s="178">
        <f t="shared" si="74"/>
        <v>0</v>
      </c>
      <c r="BF308" s="178">
        <f t="shared" si="75"/>
        <v>0</v>
      </c>
      <c r="BG308" s="178">
        <f t="shared" si="76"/>
        <v>0</v>
      </c>
      <c r="BH308" s="178">
        <f t="shared" si="77"/>
        <v>0</v>
      </c>
      <c r="BI308" s="178">
        <f t="shared" si="78"/>
        <v>0</v>
      </c>
      <c r="BJ308" s="15" t="s">
        <v>75</v>
      </c>
      <c r="BK308" s="178">
        <f t="shared" si="79"/>
        <v>0</v>
      </c>
      <c r="BL308" s="15" t="s">
        <v>152</v>
      </c>
      <c r="BM308" s="177" t="s">
        <v>753</v>
      </c>
    </row>
    <row r="309" spans="1:65" s="2" customFormat="1" ht="24.2" customHeight="1">
      <c r="A309" s="32"/>
      <c r="B309" s="33"/>
      <c r="C309" s="166">
        <v>177</v>
      </c>
      <c r="D309" s="166" t="s">
        <v>147</v>
      </c>
      <c r="E309" s="167" t="s">
        <v>754</v>
      </c>
      <c r="F309" s="168" t="s">
        <v>755</v>
      </c>
      <c r="G309" s="169" t="s">
        <v>227</v>
      </c>
      <c r="H309" s="170">
        <v>6.437</v>
      </c>
      <c r="I309" s="171"/>
      <c r="J309" s="172">
        <f t="shared" si="70"/>
        <v>0</v>
      </c>
      <c r="K309" s="168" t="s">
        <v>151</v>
      </c>
      <c r="L309" s="37"/>
      <c r="M309" s="173" t="s">
        <v>17</v>
      </c>
      <c r="N309" s="174" t="s">
        <v>41</v>
      </c>
      <c r="O309" s="62"/>
      <c r="P309" s="175">
        <f t="shared" si="71"/>
        <v>0</v>
      </c>
      <c r="Q309" s="175">
        <v>0</v>
      </c>
      <c r="R309" s="175">
        <f t="shared" si="72"/>
        <v>0</v>
      </c>
      <c r="S309" s="175">
        <v>0</v>
      </c>
      <c r="T309" s="176">
        <f t="shared" si="73"/>
        <v>0</v>
      </c>
      <c r="U309" s="32"/>
      <c r="V309" s="32"/>
      <c r="W309" s="32"/>
      <c r="X309" s="32"/>
      <c r="Y309" s="32"/>
      <c r="Z309" s="32"/>
      <c r="AA309" s="32"/>
      <c r="AB309" s="32"/>
      <c r="AC309" s="32"/>
      <c r="AD309" s="32"/>
      <c r="AE309" s="32"/>
      <c r="AR309" s="177" t="s">
        <v>152</v>
      </c>
      <c r="AT309" s="177" t="s">
        <v>147</v>
      </c>
      <c r="AU309" s="177" t="s">
        <v>153</v>
      </c>
      <c r="AY309" s="15" t="s">
        <v>145</v>
      </c>
      <c r="BE309" s="178">
        <f t="shared" si="74"/>
        <v>0</v>
      </c>
      <c r="BF309" s="178">
        <f t="shared" si="75"/>
        <v>0</v>
      </c>
      <c r="BG309" s="178">
        <f t="shared" si="76"/>
        <v>0</v>
      </c>
      <c r="BH309" s="178">
        <f t="shared" si="77"/>
        <v>0</v>
      </c>
      <c r="BI309" s="178">
        <f t="shared" si="78"/>
        <v>0</v>
      </c>
      <c r="BJ309" s="15" t="s">
        <v>75</v>
      </c>
      <c r="BK309" s="178">
        <f t="shared" si="79"/>
        <v>0</v>
      </c>
      <c r="BL309" s="15" t="s">
        <v>152</v>
      </c>
      <c r="BM309" s="177" t="s">
        <v>756</v>
      </c>
    </row>
    <row r="310" spans="1:65" s="2" customFormat="1" ht="24.2" customHeight="1">
      <c r="A310" s="32"/>
      <c r="B310" s="33"/>
      <c r="C310" s="166">
        <v>178</v>
      </c>
      <c r="D310" s="166" t="s">
        <v>147</v>
      </c>
      <c r="E310" s="167" t="s">
        <v>757</v>
      </c>
      <c r="F310" s="168" t="s">
        <v>758</v>
      </c>
      <c r="G310" s="169" t="s">
        <v>227</v>
      </c>
      <c r="H310" s="170">
        <v>2.48</v>
      </c>
      <c r="I310" s="171"/>
      <c r="J310" s="172">
        <f t="shared" si="70"/>
        <v>0</v>
      </c>
      <c r="K310" s="168" t="s">
        <v>151</v>
      </c>
      <c r="L310" s="37"/>
      <c r="M310" s="173" t="s">
        <v>17</v>
      </c>
      <c r="N310" s="174" t="s">
        <v>41</v>
      </c>
      <c r="O310" s="62"/>
      <c r="P310" s="175">
        <f t="shared" si="71"/>
        <v>0</v>
      </c>
      <c r="Q310" s="175">
        <v>0</v>
      </c>
      <c r="R310" s="175">
        <f t="shared" si="72"/>
        <v>0</v>
      </c>
      <c r="S310" s="175">
        <v>0</v>
      </c>
      <c r="T310" s="176">
        <f t="shared" si="73"/>
        <v>0</v>
      </c>
      <c r="U310" s="32"/>
      <c r="V310" s="32"/>
      <c r="W310" s="32"/>
      <c r="X310" s="32"/>
      <c r="Y310" s="32"/>
      <c r="Z310" s="32"/>
      <c r="AA310" s="32"/>
      <c r="AB310" s="32"/>
      <c r="AC310" s="32"/>
      <c r="AD310" s="32"/>
      <c r="AE310" s="32"/>
      <c r="AR310" s="177" t="s">
        <v>152</v>
      </c>
      <c r="AT310" s="177" t="s">
        <v>147</v>
      </c>
      <c r="AU310" s="177" t="s">
        <v>153</v>
      </c>
      <c r="AY310" s="15" t="s">
        <v>145</v>
      </c>
      <c r="BE310" s="178">
        <f t="shared" si="74"/>
        <v>0</v>
      </c>
      <c r="BF310" s="178">
        <f t="shared" si="75"/>
        <v>0</v>
      </c>
      <c r="BG310" s="178">
        <f t="shared" si="76"/>
        <v>0</v>
      </c>
      <c r="BH310" s="178">
        <f t="shared" si="77"/>
        <v>0</v>
      </c>
      <c r="BI310" s="178">
        <f t="shared" si="78"/>
        <v>0</v>
      </c>
      <c r="BJ310" s="15" t="s">
        <v>75</v>
      </c>
      <c r="BK310" s="178">
        <f t="shared" si="79"/>
        <v>0</v>
      </c>
      <c r="BL310" s="15" t="s">
        <v>152</v>
      </c>
      <c r="BM310" s="177" t="s">
        <v>759</v>
      </c>
    </row>
    <row r="311" spans="1:65" s="2" customFormat="1" ht="24.2" customHeight="1">
      <c r="A311" s="32"/>
      <c r="B311" s="33"/>
      <c r="C311" s="166">
        <v>179</v>
      </c>
      <c r="D311" s="166" t="s">
        <v>147</v>
      </c>
      <c r="E311" s="167" t="s">
        <v>760</v>
      </c>
      <c r="F311" s="168" t="s">
        <v>761</v>
      </c>
      <c r="G311" s="169" t="s">
        <v>227</v>
      </c>
      <c r="H311" s="170">
        <v>2.75</v>
      </c>
      <c r="I311" s="171"/>
      <c r="J311" s="172">
        <f t="shared" si="70"/>
        <v>0</v>
      </c>
      <c r="K311" s="168" t="s">
        <v>151</v>
      </c>
      <c r="L311" s="37"/>
      <c r="M311" s="173" t="s">
        <v>17</v>
      </c>
      <c r="N311" s="174" t="s">
        <v>41</v>
      </c>
      <c r="O311" s="62"/>
      <c r="P311" s="175">
        <f t="shared" si="71"/>
        <v>0</v>
      </c>
      <c r="Q311" s="175">
        <v>0</v>
      </c>
      <c r="R311" s="175">
        <f t="shared" si="72"/>
        <v>0</v>
      </c>
      <c r="S311" s="175">
        <v>0</v>
      </c>
      <c r="T311" s="176">
        <f t="shared" si="73"/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7" t="s">
        <v>152</v>
      </c>
      <c r="AT311" s="177" t="s">
        <v>147</v>
      </c>
      <c r="AU311" s="177" t="s">
        <v>153</v>
      </c>
      <c r="AY311" s="15" t="s">
        <v>145</v>
      </c>
      <c r="BE311" s="178">
        <f t="shared" si="74"/>
        <v>0</v>
      </c>
      <c r="BF311" s="178">
        <f t="shared" si="75"/>
        <v>0</v>
      </c>
      <c r="BG311" s="178">
        <f t="shared" si="76"/>
        <v>0</v>
      </c>
      <c r="BH311" s="178">
        <f t="shared" si="77"/>
        <v>0</v>
      </c>
      <c r="BI311" s="178">
        <f t="shared" si="78"/>
        <v>0</v>
      </c>
      <c r="BJ311" s="15" t="s">
        <v>75</v>
      </c>
      <c r="BK311" s="178">
        <f t="shared" si="79"/>
        <v>0</v>
      </c>
      <c r="BL311" s="15" t="s">
        <v>152</v>
      </c>
      <c r="BM311" s="177" t="s">
        <v>762</v>
      </c>
    </row>
    <row r="312" spans="1:65" s="2" customFormat="1" ht="24.2" customHeight="1">
      <c r="A312" s="32"/>
      <c r="B312" s="33"/>
      <c r="C312" s="166">
        <v>180</v>
      </c>
      <c r="D312" s="166" t="s">
        <v>147</v>
      </c>
      <c r="E312" s="167" t="s">
        <v>763</v>
      </c>
      <c r="F312" s="168" t="s">
        <v>764</v>
      </c>
      <c r="G312" s="169" t="s">
        <v>227</v>
      </c>
      <c r="H312" s="170">
        <v>4.494</v>
      </c>
      <c r="I312" s="171"/>
      <c r="J312" s="172">
        <f t="shared" si="70"/>
        <v>0</v>
      </c>
      <c r="K312" s="168" t="s">
        <v>151</v>
      </c>
      <c r="L312" s="37"/>
      <c r="M312" s="173" t="s">
        <v>17</v>
      </c>
      <c r="N312" s="174" t="s">
        <v>41</v>
      </c>
      <c r="O312" s="62"/>
      <c r="P312" s="175">
        <f t="shared" si="71"/>
        <v>0</v>
      </c>
      <c r="Q312" s="175">
        <v>0</v>
      </c>
      <c r="R312" s="175">
        <f t="shared" si="72"/>
        <v>0</v>
      </c>
      <c r="S312" s="175">
        <v>0</v>
      </c>
      <c r="T312" s="176">
        <f t="shared" si="73"/>
        <v>0</v>
      </c>
      <c r="U312" s="32"/>
      <c r="V312" s="32"/>
      <c r="W312" s="32"/>
      <c r="X312" s="32"/>
      <c r="Y312" s="32"/>
      <c r="Z312" s="32"/>
      <c r="AA312" s="32"/>
      <c r="AB312" s="32"/>
      <c r="AC312" s="32"/>
      <c r="AD312" s="32"/>
      <c r="AE312" s="32"/>
      <c r="AR312" s="177" t="s">
        <v>152</v>
      </c>
      <c r="AT312" s="177" t="s">
        <v>147</v>
      </c>
      <c r="AU312" s="177" t="s">
        <v>153</v>
      </c>
      <c r="AY312" s="15" t="s">
        <v>145</v>
      </c>
      <c r="BE312" s="178">
        <f t="shared" si="74"/>
        <v>0</v>
      </c>
      <c r="BF312" s="178">
        <f t="shared" si="75"/>
        <v>0</v>
      </c>
      <c r="BG312" s="178">
        <f t="shared" si="76"/>
        <v>0</v>
      </c>
      <c r="BH312" s="178">
        <f t="shared" si="77"/>
        <v>0</v>
      </c>
      <c r="BI312" s="178">
        <f t="shared" si="78"/>
        <v>0</v>
      </c>
      <c r="BJ312" s="15" t="s">
        <v>75</v>
      </c>
      <c r="BK312" s="178">
        <f t="shared" si="79"/>
        <v>0</v>
      </c>
      <c r="BL312" s="15" t="s">
        <v>152</v>
      </c>
      <c r="BM312" s="177" t="s">
        <v>765</v>
      </c>
    </row>
    <row r="313" spans="1:65" s="2" customFormat="1" ht="24.2" customHeight="1">
      <c r="A313" s="32"/>
      <c r="B313" s="33"/>
      <c r="C313" s="166">
        <v>181</v>
      </c>
      <c r="D313" s="166" t="s">
        <v>147</v>
      </c>
      <c r="E313" s="167" t="s">
        <v>766</v>
      </c>
      <c r="F313" s="168" t="s">
        <v>767</v>
      </c>
      <c r="G313" s="169" t="s">
        <v>227</v>
      </c>
      <c r="H313" s="170">
        <v>14.8</v>
      </c>
      <c r="I313" s="171"/>
      <c r="J313" s="172">
        <f t="shared" si="70"/>
        <v>0</v>
      </c>
      <c r="K313" s="168" t="s">
        <v>151</v>
      </c>
      <c r="L313" s="37"/>
      <c r="M313" s="173" t="s">
        <v>17</v>
      </c>
      <c r="N313" s="174" t="s">
        <v>41</v>
      </c>
      <c r="O313" s="62"/>
      <c r="P313" s="175">
        <f t="shared" si="71"/>
        <v>0</v>
      </c>
      <c r="Q313" s="175">
        <v>0</v>
      </c>
      <c r="R313" s="175">
        <f t="shared" si="72"/>
        <v>0</v>
      </c>
      <c r="S313" s="175">
        <v>0</v>
      </c>
      <c r="T313" s="176">
        <f t="shared" si="73"/>
        <v>0</v>
      </c>
      <c r="U313" s="32"/>
      <c r="V313" s="32"/>
      <c r="W313" s="32"/>
      <c r="X313" s="32"/>
      <c r="Y313" s="32"/>
      <c r="Z313" s="32"/>
      <c r="AA313" s="32"/>
      <c r="AB313" s="32"/>
      <c r="AC313" s="32"/>
      <c r="AD313" s="32"/>
      <c r="AE313" s="32"/>
      <c r="AR313" s="177" t="s">
        <v>152</v>
      </c>
      <c r="AT313" s="177" t="s">
        <v>147</v>
      </c>
      <c r="AU313" s="177" t="s">
        <v>153</v>
      </c>
      <c r="AY313" s="15" t="s">
        <v>145</v>
      </c>
      <c r="BE313" s="178">
        <f t="shared" si="74"/>
        <v>0</v>
      </c>
      <c r="BF313" s="178">
        <f t="shared" si="75"/>
        <v>0</v>
      </c>
      <c r="BG313" s="178">
        <f t="shared" si="76"/>
        <v>0</v>
      </c>
      <c r="BH313" s="178">
        <f t="shared" si="77"/>
        <v>0</v>
      </c>
      <c r="BI313" s="178">
        <f t="shared" si="78"/>
        <v>0</v>
      </c>
      <c r="BJ313" s="15" t="s">
        <v>75</v>
      </c>
      <c r="BK313" s="178">
        <f t="shared" si="79"/>
        <v>0</v>
      </c>
      <c r="BL313" s="15" t="s">
        <v>152</v>
      </c>
      <c r="BM313" s="177" t="s">
        <v>768</v>
      </c>
    </row>
    <row r="314" spans="1:65" s="2" customFormat="1" ht="24.2" customHeight="1">
      <c r="A314" s="32"/>
      <c r="B314" s="33"/>
      <c r="C314" s="166">
        <v>182</v>
      </c>
      <c r="D314" s="166" t="s">
        <v>147</v>
      </c>
      <c r="E314" s="167" t="s">
        <v>769</v>
      </c>
      <c r="F314" s="168" t="s">
        <v>770</v>
      </c>
      <c r="G314" s="169" t="s">
        <v>227</v>
      </c>
      <c r="H314" s="170">
        <v>1</v>
      </c>
      <c r="I314" s="171"/>
      <c r="J314" s="172">
        <f t="shared" si="70"/>
        <v>0</v>
      </c>
      <c r="K314" s="168" t="s">
        <v>151</v>
      </c>
      <c r="L314" s="37"/>
      <c r="M314" s="173" t="s">
        <v>17</v>
      </c>
      <c r="N314" s="174" t="s">
        <v>41</v>
      </c>
      <c r="O314" s="62"/>
      <c r="P314" s="175">
        <f t="shared" si="71"/>
        <v>0</v>
      </c>
      <c r="Q314" s="175">
        <v>0</v>
      </c>
      <c r="R314" s="175">
        <f t="shared" si="72"/>
        <v>0</v>
      </c>
      <c r="S314" s="175">
        <v>0</v>
      </c>
      <c r="T314" s="176">
        <f t="shared" si="73"/>
        <v>0</v>
      </c>
      <c r="U314" s="32"/>
      <c r="V314" s="32"/>
      <c r="W314" s="32"/>
      <c r="X314" s="32"/>
      <c r="Y314" s="32"/>
      <c r="Z314" s="32"/>
      <c r="AA314" s="32"/>
      <c r="AB314" s="32"/>
      <c r="AC314" s="32"/>
      <c r="AD314" s="32"/>
      <c r="AE314" s="32"/>
      <c r="AR314" s="177" t="s">
        <v>152</v>
      </c>
      <c r="AT314" s="177" t="s">
        <v>147</v>
      </c>
      <c r="AU314" s="177" t="s">
        <v>153</v>
      </c>
      <c r="AY314" s="15" t="s">
        <v>145</v>
      </c>
      <c r="BE314" s="178">
        <f t="shared" si="74"/>
        <v>0</v>
      </c>
      <c r="BF314" s="178">
        <f t="shared" si="75"/>
        <v>0</v>
      </c>
      <c r="BG314" s="178">
        <f t="shared" si="76"/>
        <v>0</v>
      </c>
      <c r="BH314" s="178">
        <f t="shared" si="77"/>
        <v>0</v>
      </c>
      <c r="BI314" s="178">
        <f t="shared" si="78"/>
        <v>0</v>
      </c>
      <c r="BJ314" s="15" t="s">
        <v>75</v>
      </c>
      <c r="BK314" s="178">
        <f t="shared" si="79"/>
        <v>0</v>
      </c>
      <c r="BL314" s="15" t="s">
        <v>152</v>
      </c>
      <c r="BM314" s="177" t="s">
        <v>771</v>
      </c>
    </row>
    <row r="315" spans="1:65" s="2" customFormat="1" ht="24.2" customHeight="1">
      <c r="A315" s="32"/>
      <c r="B315" s="33"/>
      <c r="C315" s="166">
        <v>183</v>
      </c>
      <c r="D315" s="166" t="s">
        <v>147</v>
      </c>
      <c r="E315" s="167" t="s">
        <v>772</v>
      </c>
      <c r="F315" s="168" t="s">
        <v>773</v>
      </c>
      <c r="G315" s="169" t="s">
        <v>227</v>
      </c>
      <c r="H315" s="170">
        <v>9.6</v>
      </c>
      <c r="I315" s="171"/>
      <c r="J315" s="172">
        <f t="shared" si="70"/>
        <v>0</v>
      </c>
      <c r="K315" s="168" t="s">
        <v>151</v>
      </c>
      <c r="L315" s="37"/>
      <c r="M315" s="173" t="s">
        <v>17</v>
      </c>
      <c r="N315" s="174" t="s">
        <v>41</v>
      </c>
      <c r="O315" s="62"/>
      <c r="P315" s="175">
        <f t="shared" si="71"/>
        <v>0</v>
      </c>
      <c r="Q315" s="175">
        <v>0</v>
      </c>
      <c r="R315" s="175">
        <f t="shared" si="72"/>
        <v>0</v>
      </c>
      <c r="S315" s="175">
        <v>0</v>
      </c>
      <c r="T315" s="176">
        <f t="shared" si="73"/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7" t="s">
        <v>152</v>
      </c>
      <c r="AT315" s="177" t="s">
        <v>147</v>
      </c>
      <c r="AU315" s="177" t="s">
        <v>153</v>
      </c>
      <c r="AY315" s="15" t="s">
        <v>145</v>
      </c>
      <c r="BE315" s="178">
        <f t="shared" si="74"/>
        <v>0</v>
      </c>
      <c r="BF315" s="178">
        <f t="shared" si="75"/>
        <v>0</v>
      </c>
      <c r="BG315" s="178">
        <f t="shared" si="76"/>
        <v>0</v>
      </c>
      <c r="BH315" s="178">
        <f t="shared" si="77"/>
        <v>0</v>
      </c>
      <c r="BI315" s="178">
        <f t="shared" si="78"/>
        <v>0</v>
      </c>
      <c r="BJ315" s="15" t="s">
        <v>75</v>
      </c>
      <c r="BK315" s="178">
        <f t="shared" si="79"/>
        <v>0</v>
      </c>
      <c r="BL315" s="15" t="s">
        <v>152</v>
      </c>
      <c r="BM315" s="177" t="s">
        <v>774</v>
      </c>
    </row>
    <row r="316" spans="2:63" s="12" customFormat="1" ht="22.9" customHeight="1">
      <c r="B316" s="150"/>
      <c r="C316" s="151"/>
      <c r="D316" s="152" t="s">
        <v>69</v>
      </c>
      <c r="E316" s="164" t="s">
        <v>775</v>
      </c>
      <c r="F316" s="164" t="s">
        <v>776</v>
      </c>
      <c r="G316" s="151"/>
      <c r="H316" s="151"/>
      <c r="I316" s="154"/>
      <c r="J316" s="165">
        <f>BK316</f>
        <v>0</v>
      </c>
      <c r="K316" s="151"/>
      <c r="L316" s="156"/>
      <c r="M316" s="157"/>
      <c r="N316" s="158"/>
      <c r="O316" s="158"/>
      <c r="P316" s="159">
        <f>SUM(P317:P321)</f>
        <v>0</v>
      </c>
      <c r="Q316" s="158"/>
      <c r="R316" s="159">
        <f>SUM(R317:R321)</f>
        <v>0</v>
      </c>
      <c r="S316" s="158"/>
      <c r="T316" s="160">
        <f>SUM(T317:T321)</f>
        <v>0</v>
      </c>
      <c r="AR316" s="161" t="s">
        <v>75</v>
      </c>
      <c r="AT316" s="162" t="s">
        <v>69</v>
      </c>
      <c r="AU316" s="162" t="s">
        <v>75</v>
      </c>
      <c r="AY316" s="161" t="s">
        <v>145</v>
      </c>
      <c r="BK316" s="163">
        <f>SUM(BK317:BK321)</f>
        <v>0</v>
      </c>
    </row>
    <row r="317" spans="1:65" s="2" customFormat="1" ht="24.2" customHeight="1">
      <c r="A317" s="32"/>
      <c r="B317" s="33"/>
      <c r="C317" s="166">
        <v>184</v>
      </c>
      <c r="D317" s="166" t="s">
        <v>147</v>
      </c>
      <c r="E317" s="167" t="s">
        <v>777</v>
      </c>
      <c r="F317" s="168" t="s">
        <v>778</v>
      </c>
      <c r="G317" s="169" t="s">
        <v>227</v>
      </c>
      <c r="H317" s="170">
        <v>71.24</v>
      </c>
      <c r="I317" s="171"/>
      <c r="J317" s="172">
        <f>ROUND(I317*H317,2)</f>
        <v>0</v>
      </c>
      <c r="K317" s="168" t="s">
        <v>151</v>
      </c>
      <c r="L317" s="37"/>
      <c r="M317" s="173" t="s">
        <v>17</v>
      </c>
      <c r="N317" s="174" t="s">
        <v>41</v>
      </c>
      <c r="O317" s="62"/>
      <c r="P317" s="175">
        <f>O317*H317</f>
        <v>0</v>
      </c>
      <c r="Q317" s="175">
        <v>0</v>
      </c>
      <c r="R317" s="175">
        <f>Q317*H317</f>
        <v>0</v>
      </c>
      <c r="S317" s="175">
        <v>0</v>
      </c>
      <c r="T317" s="176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7" t="s">
        <v>152</v>
      </c>
      <c r="AT317" s="177" t="s">
        <v>147</v>
      </c>
      <c r="AU317" s="177" t="s">
        <v>153</v>
      </c>
      <c r="AY317" s="15" t="s">
        <v>145</v>
      </c>
      <c r="BE317" s="178">
        <f>IF(N317="základní",J317,0)</f>
        <v>0</v>
      </c>
      <c r="BF317" s="178">
        <f>IF(N317="snížená",J317,0)</f>
        <v>0</v>
      </c>
      <c r="BG317" s="178">
        <f>IF(N317="zákl. přenesená",J317,0)</f>
        <v>0</v>
      </c>
      <c r="BH317" s="178">
        <f>IF(N317="sníž. přenesená",J317,0)</f>
        <v>0</v>
      </c>
      <c r="BI317" s="178">
        <f>IF(N317="nulová",J317,0)</f>
        <v>0</v>
      </c>
      <c r="BJ317" s="15" t="s">
        <v>75</v>
      </c>
      <c r="BK317" s="178">
        <f>ROUND(I317*H317,2)</f>
        <v>0</v>
      </c>
      <c r="BL317" s="15" t="s">
        <v>152</v>
      </c>
      <c r="BM317" s="177" t="s">
        <v>779</v>
      </c>
    </row>
    <row r="318" spans="1:65" s="2" customFormat="1" ht="24.2" customHeight="1">
      <c r="A318" s="32"/>
      <c r="B318" s="33"/>
      <c r="C318" s="166">
        <v>185</v>
      </c>
      <c r="D318" s="166" t="s">
        <v>147</v>
      </c>
      <c r="E318" s="167" t="s">
        <v>780</v>
      </c>
      <c r="F318" s="168" t="s">
        <v>781</v>
      </c>
      <c r="G318" s="169" t="s">
        <v>227</v>
      </c>
      <c r="H318" s="170">
        <v>35.28</v>
      </c>
      <c r="I318" s="171"/>
      <c r="J318" s="172">
        <f>ROUND(I318*H318,2)</f>
        <v>0</v>
      </c>
      <c r="K318" s="168" t="s">
        <v>151</v>
      </c>
      <c r="L318" s="37"/>
      <c r="M318" s="173" t="s">
        <v>17</v>
      </c>
      <c r="N318" s="174" t="s">
        <v>41</v>
      </c>
      <c r="O318" s="62"/>
      <c r="P318" s="175">
        <f>O318*H318</f>
        <v>0</v>
      </c>
      <c r="Q318" s="175">
        <v>0</v>
      </c>
      <c r="R318" s="175">
        <f>Q318*H318</f>
        <v>0</v>
      </c>
      <c r="S318" s="175">
        <v>0</v>
      </c>
      <c r="T318" s="176">
        <f>S318*H318</f>
        <v>0</v>
      </c>
      <c r="U318" s="32"/>
      <c r="V318" s="32"/>
      <c r="W318" s="32"/>
      <c r="X318" s="32"/>
      <c r="Y318" s="32"/>
      <c r="Z318" s="32"/>
      <c r="AA318" s="32"/>
      <c r="AB318" s="32"/>
      <c r="AC318" s="32"/>
      <c r="AD318" s="32"/>
      <c r="AE318" s="32"/>
      <c r="AR318" s="177" t="s">
        <v>152</v>
      </c>
      <c r="AT318" s="177" t="s">
        <v>147</v>
      </c>
      <c r="AU318" s="177" t="s">
        <v>153</v>
      </c>
      <c r="AY318" s="15" t="s">
        <v>145</v>
      </c>
      <c r="BE318" s="178">
        <f>IF(N318="základní",J318,0)</f>
        <v>0</v>
      </c>
      <c r="BF318" s="178">
        <f>IF(N318="snížená",J318,0)</f>
        <v>0</v>
      </c>
      <c r="BG318" s="178">
        <f>IF(N318="zákl. přenesená",J318,0)</f>
        <v>0</v>
      </c>
      <c r="BH318" s="178">
        <f>IF(N318="sníž. přenesená",J318,0)</f>
        <v>0</v>
      </c>
      <c r="BI318" s="178">
        <f>IF(N318="nulová",J318,0)</f>
        <v>0</v>
      </c>
      <c r="BJ318" s="15" t="s">
        <v>75</v>
      </c>
      <c r="BK318" s="178">
        <f>ROUND(I318*H318,2)</f>
        <v>0</v>
      </c>
      <c r="BL318" s="15" t="s">
        <v>152</v>
      </c>
      <c r="BM318" s="177" t="s">
        <v>782</v>
      </c>
    </row>
    <row r="319" spans="1:65" s="2" customFormat="1" ht="24.2" customHeight="1">
      <c r="A319" s="32"/>
      <c r="B319" s="33"/>
      <c r="C319" s="166">
        <v>186</v>
      </c>
      <c r="D319" s="166" t="s">
        <v>147</v>
      </c>
      <c r="E319" s="167" t="s">
        <v>783</v>
      </c>
      <c r="F319" s="168" t="s">
        <v>784</v>
      </c>
      <c r="G319" s="169" t="s">
        <v>227</v>
      </c>
      <c r="H319" s="170">
        <v>13.495</v>
      </c>
      <c r="I319" s="171"/>
      <c r="J319" s="172">
        <f>ROUND(I319*H319,2)</f>
        <v>0</v>
      </c>
      <c r="K319" s="168" t="s">
        <v>151</v>
      </c>
      <c r="L319" s="37"/>
      <c r="M319" s="173" t="s">
        <v>17</v>
      </c>
      <c r="N319" s="174" t="s">
        <v>41</v>
      </c>
      <c r="O319" s="62"/>
      <c r="P319" s="175">
        <f>O319*H319</f>
        <v>0</v>
      </c>
      <c r="Q319" s="175">
        <v>0</v>
      </c>
      <c r="R319" s="175">
        <f>Q319*H319</f>
        <v>0</v>
      </c>
      <c r="S319" s="175">
        <v>0</v>
      </c>
      <c r="T319" s="176">
        <f>S319*H319</f>
        <v>0</v>
      </c>
      <c r="U319" s="32"/>
      <c r="V319" s="32"/>
      <c r="W319" s="32"/>
      <c r="X319" s="32"/>
      <c r="Y319" s="32"/>
      <c r="Z319" s="32"/>
      <c r="AA319" s="32"/>
      <c r="AB319" s="32"/>
      <c r="AC319" s="32"/>
      <c r="AD319" s="32"/>
      <c r="AE319" s="32"/>
      <c r="AR319" s="177" t="s">
        <v>152</v>
      </c>
      <c r="AT319" s="177" t="s">
        <v>147</v>
      </c>
      <c r="AU319" s="177" t="s">
        <v>153</v>
      </c>
      <c r="AY319" s="15" t="s">
        <v>145</v>
      </c>
      <c r="BE319" s="178">
        <f>IF(N319="základní",J319,0)</f>
        <v>0</v>
      </c>
      <c r="BF319" s="178">
        <f>IF(N319="snížená",J319,0)</f>
        <v>0</v>
      </c>
      <c r="BG319" s="178">
        <f>IF(N319="zákl. přenesená",J319,0)</f>
        <v>0</v>
      </c>
      <c r="BH319" s="178">
        <f>IF(N319="sníž. přenesená",J319,0)</f>
        <v>0</v>
      </c>
      <c r="BI319" s="178">
        <f>IF(N319="nulová",J319,0)</f>
        <v>0</v>
      </c>
      <c r="BJ319" s="15" t="s">
        <v>75</v>
      </c>
      <c r="BK319" s="178">
        <f>ROUND(I319*H319,2)</f>
        <v>0</v>
      </c>
      <c r="BL319" s="15" t="s">
        <v>152</v>
      </c>
      <c r="BM319" s="177" t="s">
        <v>785</v>
      </c>
    </row>
    <row r="320" spans="1:65" s="2" customFormat="1" ht="24.2" customHeight="1">
      <c r="A320" s="32"/>
      <c r="B320" s="33"/>
      <c r="C320" s="166">
        <v>187</v>
      </c>
      <c r="D320" s="166" t="s">
        <v>147</v>
      </c>
      <c r="E320" s="167" t="s">
        <v>786</v>
      </c>
      <c r="F320" s="168" t="s">
        <v>787</v>
      </c>
      <c r="G320" s="169" t="s">
        <v>227</v>
      </c>
      <c r="H320" s="170">
        <v>26.4</v>
      </c>
      <c r="I320" s="171"/>
      <c r="J320" s="172">
        <f>ROUND(I320*H320,2)</f>
        <v>0</v>
      </c>
      <c r="K320" s="168" t="s">
        <v>151</v>
      </c>
      <c r="L320" s="37"/>
      <c r="M320" s="173" t="s">
        <v>17</v>
      </c>
      <c r="N320" s="174" t="s">
        <v>41</v>
      </c>
      <c r="O320" s="62"/>
      <c r="P320" s="175">
        <f>O320*H320</f>
        <v>0</v>
      </c>
      <c r="Q320" s="175">
        <v>0</v>
      </c>
      <c r="R320" s="175">
        <f>Q320*H320</f>
        <v>0</v>
      </c>
      <c r="S320" s="175">
        <v>0</v>
      </c>
      <c r="T320" s="176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7" t="s">
        <v>152</v>
      </c>
      <c r="AT320" s="177" t="s">
        <v>147</v>
      </c>
      <c r="AU320" s="177" t="s">
        <v>153</v>
      </c>
      <c r="AY320" s="15" t="s">
        <v>145</v>
      </c>
      <c r="BE320" s="178">
        <f>IF(N320="základní",J320,0)</f>
        <v>0</v>
      </c>
      <c r="BF320" s="178">
        <f>IF(N320="snížená",J320,0)</f>
        <v>0</v>
      </c>
      <c r="BG320" s="178">
        <f>IF(N320="zákl. přenesená",J320,0)</f>
        <v>0</v>
      </c>
      <c r="BH320" s="178">
        <f>IF(N320="sníž. přenesená",J320,0)</f>
        <v>0</v>
      </c>
      <c r="BI320" s="178">
        <f>IF(N320="nulová",J320,0)</f>
        <v>0</v>
      </c>
      <c r="BJ320" s="15" t="s">
        <v>75</v>
      </c>
      <c r="BK320" s="178">
        <f>ROUND(I320*H320,2)</f>
        <v>0</v>
      </c>
      <c r="BL320" s="15" t="s">
        <v>152</v>
      </c>
      <c r="BM320" s="177" t="s">
        <v>788</v>
      </c>
    </row>
    <row r="321" spans="1:65" s="2" customFormat="1" ht="24.2" customHeight="1">
      <c r="A321" s="32"/>
      <c r="B321" s="33"/>
      <c r="C321" s="166">
        <v>188</v>
      </c>
      <c r="D321" s="166" t="s">
        <v>147</v>
      </c>
      <c r="E321" s="167" t="s">
        <v>789</v>
      </c>
      <c r="F321" s="168" t="s">
        <v>790</v>
      </c>
      <c r="G321" s="169" t="s">
        <v>227</v>
      </c>
      <c r="H321" s="170">
        <v>4.53</v>
      </c>
      <c r="I321" s="171"/>
      <c r="J321" s="172">
        <f>ROUND(I321*H321,2)</f>
        <v>0</v>
      </c>
      <c r="K321" s="168" t="s">
        <v>151</v>
      </c>
      <c r="L321" s="37"/>
      <c r="M321" s="173" t="s">
        <v>17</v>
      </c>
      <c r="N321" s="174" t="s">
        <v>41</v>
      </c>
      <c r="O321" s="62"/>
      <c r="P321" s="175">
        <f>O321*H321</f>
        <v>0</v>
      </c>
      <c r="Q321" s="175">
        <v>0</v>
      </c>
      <c r="R321" s="175">
        <f>Q321*H321</f>
        <v>0</v>
      </c>
      <c r="S321" s="175">
        <v>0</v>
      </c>
      <c r="T321" s="176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7" t="s">
        <v>152</v>
      </c>
      <c r="AT321" s="177" t="s">
        <v>147</v>
      </c>
      <c r="AU321" s="177" t="s">
        <v>153</v>
      </c>
      <c r="AY321" s="15" t="s">
        <v>145</v>
      </c>
      <c r="BE321" s="178">
        <f>IF(N321="základní",J321,0)</f>
        <v>0</v>
      </c>
      <c r="BF321" s="178">
        <f>IF(N321="snížená",J321,0)</f>
        <v>0</v>
      </c>
      <c r="BG321" s="178">
        <f>IF(N321="zákl. přenesená",J321,0)</f>
        <v>0</v>
      </c>
      <c r="BH321" s="178">
        <f>IF(N321="sníž. přenesená",J321,0)</f>
        <v>0</v>
      </c>
      <c r="BI321" s="178">
        <f>IF(N321="nulová",J321,0)</f>
        <v>0</v>
      </c>
      <c r="BJ321" s="15" t="s">
        <v>75</v>
      </c>
      <c r="BK321" s="178">
        <f>ROUND(I321*H321,2)</f>
        <v>0</v>
      </c>
      <c r="BL321" s="15" t="s">
        <v>152</v>
      </c>
      <c r="BM321" s="177" t="s">
        <v>791</v>
      </c>
    </row>
    <row r="322" spans="2:63" s="12" customFormat="1" ht="25.9" customHeight="1">
      <c r="B322" s="150"/>
      <c r="C322" s="151"/>
      <c r="D322" s="152" t="s">
        <v>69</v>
      </c>
      <c r="E322" s="153" t="s">
        <v>792</v>
      </c>
      <c r="F322" s="153" t="s">
        <v>793</v>
      </c>
      <c r="G322" s="151"/>
      <c r="H322" s="151"/>
      <c r="I322" s="154"/>
      <c r="J322" s="155">
        <f>BK322</f>
        <v>0</v>
      </c>
      <c r="K322" s="151"/>
      <c r="L322" s="156"/>
      <c r="M322" s="157"/>
      <c r="N322" s="158"/>
      <c r="O322" s="158"/>
      <c r="P322" s="159">
        <f>P323+P331+P349+P357+P373+P406+P435+P437+P443+P448+P460+P465+P503+P510+P516+P529+P543+P587+P605+P622+P634+P647+P651+P661+P666+P683+P693+P701+P705+P709</f>
        <v>0</v>
      </c>
      <c r="Q322" s="158"/>
      <c r="R322" s="159">
        <f>R323+R331+R349+R357+R373+R406+R435+R437+R443+R448+R460+R465+R503+R510+R516+R529+R543+R587+R605+R622+R634+R647+R651+R661+R666+R683+R693+R701+R705+R709</f>
        <v>37.27197645</v>
      </c>
      <c r="S322" s="158"/>
      <c r="T322" s="160">
        <f>T323+T331+T349+T357+T373+T406+T435+T437+T443+T448+T460+T465+T503+T510+T516+T529+T543+T587+T605+T622+T634+T647+T651+T661+T666+T683+T693+T701+T705+T709</f>
        <v>42.800540500000004</v>
      </c>
      <c r="AR322" s="161" t="s">
        <v>153</v>
      </c>
      <c r="AT322" s="162" t="s">
        <v>69</v>
      </c>
      <c r="AU322" s="162" t="s">
        <v>70</v>
      </c>
      <c r="AY322" s="161" t="s">
        <v>145</v>
      </c>
      <c r="BK322" s="163">
        <f>BK323+BK331+BK349+BK357+BK373+BK406+BK435+BK437+BK443+BK448+BK460+BK465+BK503+BK510+BK516+BK529+BK543+BK587+BK605+BK622+BK634+BK647+BK651+BK661+BK666+BK683+BK693+BK701+BK705+BK709</f>
        <v>0</v>
      </c>
    </row>
    <row r="323" spans="2:63" s="12" customFormat="1" ht="22.9" customHeight="1">
      <c r="B323" s="150"/>
      <c r="C323" s="151"/>
      <c r="D323" s="152" t="s">
        <v>69</v>
      </c>
      <c r="E323" s="164" t="s">
        <v>794</v>
      </c>
      <c r="F323" s="164" t="s">
        <v>795</v>
      </c>
      <c r="G323" s="151"/>
      <c r="H323" s="151"/>
      <c r="I323" s="154"/>
      <c r="J323" s="165">
        <f>BK323</f>
        <v>0</v>
      </c>
      <c r="K323" s="151"/>
      <c r="L323" s="156"/>
      <c r="M323" s="157"/>
      <c r="N323" s="158"/>
      <c r="O323" s="158"/>
      <c r="P323" s="159">
        <f>SUM(P324:P330)</f>
        <v>0</v>
      </c>
      <c r="Q323" s="158"/>
      <c r="R323" s="159">
        <f>SUM(R324:R330)</f>
        <v>0.016452</v>
      </c>
      <c r="S323" s="158"/>
      <c r="T323" s="160">
        <f>SUM(T324:T330)</f>
        <v>0</v>
      </c>
      <c r="AR323" s="161" t="s">
        <v>153</v>
      </c>
      <c r="AT323" s="162" t="s">
        <v>69</v>
      </c>
      <c r="AU323" s="162" t="s">
        <v>75</v>
      </c>
      <c r="AY323" s="161" t="s">
        <v>145</v>
      </c>
      <c r="BK323" s="163">
        <f>SUM(BK324:BK330)</f>
        <v>0</v>
      </c>
    </row>
    <row r="324" spans="1:65" s="2" customFormat="1" ht="24.2" customHeight="1">
      <c r="A324" s="32"/>
      <c r="B324" s="33"/>
      <c r="C324" s="166">
        <v>189</v>
      </c>
      <c r="D324" s="166" t="s">
        <v>147</v>
      </c>
      <c r="E324" s="167" t="s">
        <v>796</v>
      </c>
      <c r="F324" s="168" t="s">
        <v>797</v>
      </c>
      <c r="G324" s="169" t="s">
        <v>150</v>
      </c>
      <c r="H324" s="170">
        <v>9</v>
      </c>
      <c r="I324" s="171"/>
      <c r="J324" s="172">
        <f aca="true" t="shared" si="80" ref="J324:J330">ROUND(I324*H324,2)</f>
        <v>0</v>
      </c>
      <c r="K324" s="168" t="s">
        <v>151</v>
      </c>
      <c r="L324" s="37"/>
      <c r="M324" s="173" t="s">
        <v>17</v>
      </c>
      <c r="N324" s="174" t="s">
        <v>41</v>
      </c>
      <c r="O324" s="62"/>
      <c r="P324" s="175">
        <f aca="true" t="shared" si="81" ref="P324:P330">O324*H324</f>
        <v>0</v>
      </c>
      <c r="Q324" s="175">
        <v>0.0008</v>
      </c>
      <c r="R324" s="175">
        <f aca="true" t="shared" si="82" ref="R324:R330">Q324*H324</f>
        <v>0.007200000000000001</v>
      </c>
      <c r="S324" s="175">
        <v>0</v>
      </c>
      <c r="T324" s="176">
        <f aca="true" t="shared" si="83" ref="T324:T330">S324*H324</f>
        <v>0</v>
      </c>
      <c r="U324" s="32"/>
      <c r="V324" s="32"/>
      <c r="W324" s="32"/>
      <c r="X324" s="32"/>
      <c r="Y324" s="32"/>
      <c r="Z324" s="32"/>
      <c r="AA324" s="32"/>
      <c r="AB324" s="32"/>
      <c r="AC324" s="32"/>
      <c r="AD324" s="32"/>
      <c r="AE324" s="32"/>
      <c r="AR324" s="177" t="s">
        <v>212</v>
      </c>
      <c r="AT324" s="177" t="s">
        <v>147</v>
      </c>
      <c r="AU324" s="177" t="s">
        <v>153</v>
      </c>
      <c r="AY324" s="15" t="s">
        <v>145</v>
      </c>
      <c r="BE324" s="178">
        <f aca="true" t="shared" si="84" ref="BE324:BE330">IF(N324="základní",J324,0)</f>
        <v>0</v>
      </c>
      <c r="BF324" s="178">
        <f aca="true" t="shared" si="85" ref="BF324:BF330">IF(N324="snížená",J324,0)</f>
        <v>0</v>
      </c>
      <c r="BG324" s="178">
        <f aca="true" t="shared" si="86" ref="BG324:BG330">IF(N324="zákl. přenesená",J324,0)</f>
        <v>0</v>
      </c>
      <c r="BH324" s="178">
        <f aca="true" t="shared" si="87" ref="BH324:BH330">IF(N324="sníž. přenesená",J324,0)</f>
        <v>0</v>
      </c>
      <c r="BI324" s="178">
        <f aca="true" t="shared" si="88" ref="BI324:BI330">IF(N324="nulová",J324,0)</f>
        <v>0</v>
      </c>
      <c r="BJ324" s="15" t="s">
        <v>75</v>
      </c>
      <c r="BK324" s="178">
        <f aca="true" t="shared" si="89" ref="BK324:BK330">ROUND(I324*H324,2)</f>
        <v>0</v>
      </c>
      <c r="BL324" s="15" t="s">
        <v>212</v>
      </c>
      <c r="BM324" s="177" t="s">
        <v>798</v>
      </c>
    </row>
    <row r="325" spans="1:65" s="2" customFormat="1" ht="14.45" customHeight="1">
      <c r="A325" s="32"/>
      <c r="B325" s="33"/>
      <c r="C325" s="166">
        <v>190</v>
      </c>
      <c r="D325" s="166" t="s">
        <v>147</v>
      </c>
      <c r="E325" s="167" t="s">
        <v>799</v>
      </c>
      <c r="F325" s="168" t="s">
        <v>800</v>
      </c>
      <c r="G325" s="169" t="s">
        <v>165</v>
      </c>
      <c r="H325" s="170">
        <v>30</v>
      </c>
      <c r="I325" s="171"/>
      <c r="J325" s="172">
        <f t="shared" si="80"/>
        <v>0</v>
      </c>
      <c r="K325" s="168" t="s">
        <v>151</v>
      </c>
      <c r="L325" s="37"/>
      <c r="M325" s="173" t="s">
        <v>17</v>
      </c>
      <c r="N325" s="174" t="s">
        <v>41</v>
      </c>
      <c r="O325" s="62"/>
      <c r="P325" s="175">
        <f t="shared" si="81"/>
        <v>0</v>
      </c>
      <c r="Q325" s="175">
        <v>0.00016</v>
      </c>
      <c r="R325" s="175">
        <f t="shared" si="82"/>
        <v>0.0048000000000000004</v>
      </c>
      <c r="S325" s="175">
        <v>0</v>
      </c>
      <c r="T325" s="176">
        <f t="shared" si="83"/>
        <v>0</v>
      </c>
      <c r="U325" s="32"/>
      <c r="V325" s="32"/>
      <c r="W325" s="32"/>
      <c r="X325" s="32"/>
      <c r="Y325" s="32"/>
      <c r="Z325" s="32"/>
      <c r="AA325" s="32"/>
      <c r="AB325" s="32"/>
      <c r="AC325" s="32"/>
      <c r="AD325" s="32"/>
      <c r="AE325" s="32"/>
      <c r="AR325" s="177" t="s">
        <v>212</v>
      </c>
      <c r="AT325" s="177" t="s">
        <v>147</v>
      </c>
      <c r="AU325" s="177" t="s">
        <v>153</v>
      </c>
      <c r="AY325" s="15" t="s">
        <v>145</v>
      </c>
      <c r="BE325" s="178">
        <f t="shared" si="84"/>
        <v>0</v>
      </c>
      <c r="BF325" s="178">
        <f t="shared" si="85"/>
        <v>0</v>
      </c>
      <c r="BG325" s="178">
        <f t="shared" si="86"/>
        <v>0</v>
      </c>
      <c r="BH325" s="178">
        <f t="shared" si="87"/>
        <v>0</v>
      </c>
      <c r="BI325" s="178">
        <f t="shared" si="88"/>
        <v>0</v>
      </c>
      <c r="BJ325" s="15" t="s">
        <v>75</v>
      </c>
      <c r="BK325" s="178">
        <f t="shared" si="89"/>
        <v>0</v>
      </c>
      <c r="BL325" s="15" t="s">
        <v>212</v>
      </c>
      <c r="BM325" s="177" t="s">
        <v>801</v>
      </c>
    </row>
    <row r="326" spans="1:65" s="2" customFormat="1" ht="24.2" customHeight="1">
      <c r="A326" s="32"/>
      <c r="B326" s="33"/>
      <c r="C326" s="166">
        <v>191</v>
      </c>
      <c r="D326" s="166" t="s">
        <v>147</v>
      </c>
      <c r="E326" s="167" t="s">
        <v>802</v>
      </c>
      <c r="F326" s="168" t="s">
        <v>803</v>
      </c>
      <c r="G326" s="169" t="s">
        <v>150</v>
      </c>
      <c r="H326" s="170">
        <v>29.1</v>
      </c>
      <c r="I326" s="171"/>
      <c r="J326" s="172">
        <f t="shared" si="80"/>
        <v>0</v>
      </c>
      <c r="K326" s="168" t="s">
        <v>804</v>
      </c>
      <c r="L326" s="37"/>
      <c r="M326" s="173" t="s">
        <v>17</v>
      </c>
      <c r="N326" s="174" t="s">
        <v>41</v>
      </c>
      <c r="O326" s="62"/>
      <c r="P326" s="175">
        <f t="shared" si="81"/>
        <v>0</v>
      </c>
      <c r="Q326" s="175">
        <v>0</v>
      </c>
      <c r="R326" s="175">
        <f t="shared" si="82"/>
        <v>0</v>
      </c>
      <c r="S326" s="175">
        <v>0</v>
      </c>
      <c r="T326" s="176">
        <f t="shared" si="83"/>
        <v>0</v>
      </c>
      <c r="U326" s="32"/>
      <c r="V326" s="32"/>
      <c r="W326" s="32"/>
      <c r="X326" s="32"/>
      <c r="Y326" s="32"/>
      <c r="Z326" s="32"/>
      <c r="AA326" s="32"/>
      <c r="AB326" s="32"/>
      <c r="AC326" s="32"/>
      <c r="AD326" s="32"/>
      <c r="AE326" s="32"/>
      <c r="AR326" s="177" t="s">
        <v>212</v>
      </c>
      <c r="AT326" s="177" t="s">
        <v>147</v>
      </c>
      <c r="AU326" s="177" t="s">
        <v>153</v>
      </c>
      <c r="AY326" s="15" t="s">
        <v>145</v>
      </c>
      <c r="BE326" s="178">
        <f t="shared" si="84"/>
        <v>0</v>
      </c>
      <c r="BF326" s="178">
        <f t="shared" si="85"/>
        <v>0</v>
      </c>
      <c r="BG326" s="178">
        <f t="shared" si="86"/>
        <v>0</v>
      </c>
      <c r="BH326" s="178">
        <f t="shared" si="87"/>
        <v>0</v>
      </c>
      <c r="BI326" s="178">
        <f t="shared" si="88"/>
        <v>0</v>
      </c>
      <c r="BJ326" s="15" t="s">
        <v>75</v>
      </c>
      <c r="BK326" s="178">
        <f t="shared" si="89"/>
        <v>0</v>
      </c>
      <c r="BL326" s="15" t="s">
        <v>212</v>
      </c>
      <c r="BM326" s="177" t="s">
        <v>805</v>
      </c>
    </row>
    <row r="327" spans="1:65" s="2" customFormat="1" ht="24.2" customHeight="1">
      <c r="A327" s="32"/>
      <c r="B327" s="33"/>
      <c r="C327" s="166">
        <v>192</v>
      </c>
      <c r="D327" s="166" t="s">
        <v>147</v>
      </c>
      <c r="E327" s="167" t="s">
        <v>806</v>
      </c>
      <c r="F327" s="168" t="s">
        <v>807</v>
      </c>
      <c r="G327" s="169" t="s">
        <v>150</v>
      </c>
      <c r="H327" s="170">
        <v>41.655</v>
      </c>
      <c r="I327" s="171"/>
      <c r="J327" s="172">
        <f t="shared" si="80"/>
        <v>0</v>
      </c>
      <c r="K327" s="168" t="s">
        <v>804</v>
      </c>
      <c r="L327" s="37"/>
      <c r="M327" s="173" t="s">
        <v>17</v>
      </c>
      <c r="N327" s="174" t="s">
        <v>41</v>
      </c>
      <c r="O327" s="62"/>
      <c r="P327" s="175">
        <f t="shared" si="81"/>
        <v>0</v>
      </c>
      <c r="Q327" s="175">
        <v>0</v>
      </c>
      <c r="R327" s="175">
        <f t="shared" si="82"/>
        <v>0</v>
      </c>
      <c r="S327" s="175">
        <v>0</v>
      </c>
      <c r="T327" s="176">
        <f t="shared" si="83"/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7" t="s">
        <v>212</v>
      </c>
      <c r="AT327" s="177" t="s">
        <v>147</v>
      </c>
      <c r="AU327" s="177" t="s">
        <v>153</v>
      </c>
      <c r="AY327" s="15" t="s">
        <v>145</v>
      </c>
      <c r="BE327" s="178">
        <f t="shared" si="84"/>
        <v>0</v>
      </c>
      <c r="BF327" s="178">
        <f t="shared" si="85"/>
        <v>0</v>
      </c>
      <c r="BG327" s="178">
        <f t="shared" si="86"/>
        <v>0</v>
      </c>
      <c r="BH327" s="178">
        <f t="shared" si="87"/>
        <v>0</v>
      </c>
      <c r="BI327" s="178">
        <f t="shared" si="88"/>
        <v>0</v>
      </c>
      <c r="BJ327" s="15" t="s">
        <v>75</v>
      </c>
      <c r="BK327" s="178">
        <f t="shared" si="89"/>
        <v>0</v>
      </c>
      <c r="BL327" s="15" t="s">
        <v>212</v>
      </c>
      <c r="BM327" s="177" t="s">
        <v>808</v>
      </c>
    </row>
    <row r="328" spans="1:65" s="2" customFormat="1" ht="14.45" customHeight="1">
      <c r="A328" s="32"/>
      <c r="B328" s="33"/>
      <c r="C328" s="166">
        <v>193</v>
      </c>
      <c r="D328" s="166" t="s">
        <v>147</v>
      </c>
      <c r="E328" s="167" t="s">
        <v>809</v>
      </c>
      <c r="F328" s="168" t="s">
        <v>810</v>
      </c>
      <c r="G328" s="169" t="s">
        <v>165</v>
      </c>
      <c r="H328" s="170">
        <v>74.2</v>
      </c>
      <c r="I328" s="171"/>
      <c r="J328" s="172">
        <f t="shared" si="80"/>
        <v>0</v>
      </c>
      <c r="K328" s="168" t="s">
        <v>804</v>
      </c>
      <c r="L328" s="37"/>
      <c r="M328" s="173" t="s">
        <v>17</v>
      </c>
      <c r="N328" s="174" t="s">
        <v>41</v>
      </c>
      <c r="O328" s="62"/>
      <c r="P328" s="175">
        <f t="shared" si="81"/>
        <v>0</v>
      </c>
      <c r="Q328" s="175">
        <v>6E-05</v>
      </c>
      <c r="R328" s="175">
        <f t="shared" si="82"/>
        <v>0.004452</v>
      </c>
      <c r="S328" s="175">
        <v>0</v>
      </c>
      <c r="T328" s="176">
        <f t="shared" si="8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7" t="s">
        <v>212</v>
      </c>
      <c r="AT328" s="177" t="s">
        <v>147</v>
      </c>
      <c r="AU328" s="177" t="s">
        <v>153</v>
      </c>
      <c r="AY328" s="15" t="s">
        <v>145</v>
      </c>
      <c r="BE328" s="178">
        <f t="shared" si="84"/>
        <v>0</v>
      </c>
      <c r="BF328" s="178">
        <f t="shared" si="85"/>
        <v>0</v>
      </c>
      <c r="BG328" s="178">
        <f t="shared" si="86"/>
        <v>0</v>
      </c>
      <c r="BH328" s="178">
        <f t="shared" si="87"/>
        <v>0</v>
      </c>
      <c r="BI328" s="178">
        <f t="shared" si="88"/>
        <v>0</v>
      </c>
      <c r="BJ328" s="15" t="s">
        <v>75</v>
      </c>
      <c r="BK328" s="178">
        <f t="shared" si="89"/>
        <v>0</v>
      </c>
      <c r="BL328" s="15" t="s">
        <v>212</v>
      </c>
      <c r="BM328" s="177" t="s">
        <v>811</v>
      </c>
    </row>
    <row r="329" spans="1:65" s="2" customFormat="1" ht="24.2" customHeight="1">
      <c r="A329" s="32"/>
      <c r="B329" s="33"/>
      <c r="C329" s="166">
        <v>194</v>
      </c>
      <c r="D329" s="166" t="s">
        <v>147</v>
      </c>
      <c r="E329" s="167" t="s">
        <v>812</v>
      </c>
      <c r="F329" s="168" t="s">
        <v>813</v>
      </c>
      <c r="G329" s="169" t="s">
        <v>227</v>
      </c>
      <c r="H329" s="170">
        <v>0.413</v>
      </c>
      <c r="I329" s="171"/>
      <c r="J329" s="172">
        <f t="shared" si="80"/>
        <v>0</v>
      </c>
      <c r="K329" s="168" t="s">
        <v>151</v>
      </c>
      <c r="L329" s="37"/>
      <c r="M329" s="173" t="s">
        <v>17</v>
      </c>
      <c r="N329" s="174" t="s">
        <v>41</v>
      </c>
      <c r="O329" s="62"/>
      <c r="P329" s="175">
        <f t="shared" si="81"/>
        <v>0</v>
      </c>
      <c r="Q329" s="175">
        <v>0</v>
      </c>
      <c r="R329" s="175">
        <f t="shared" si="82"/>
        <v>0</v>
      </c>
      <c r="S329" s="175">
        <v>0</v>
      </c>
      <c r="T329" s="176">
        <f t="shared" si="8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7" t="s">
        <v>212</v>
      </c>
      <c r="AT329" s="177" t="s">
        <v>147</v>
      </c>
      <c r="AU329" s="177" t="s">
        <v>153</v>
      </c>
      <c r="AY329" s="15" t="s">
        <v>145</v>
      </c>
      <c r="BE329" s="178">
        <f t="shared" si="84"/>
        <v>0</v>
      </c>
      <c r="BF329" s="178">
        <f t="shared" si="85"/>
        <v>0</v>
      </c>
      <c r="BG329" s="178">
        <f t="shared" si="86"/>
        <v>0</v>
      </c>
      <c r="BH329" s="178">
        <f t="shared" si="87"/>
        <v>0</v>
      </c>
      <c r="BI329" s="178">
        <f t="shared" si="88"/>
        <v>0</v>
      </c>
      <c r="BJ329" s="15" t="s">
        <v>75</v>
      </c>
      <c r="BK329" s="178">
        <f t="shared" si="89"/>
        <v>0</v>
      </c>
      <c r="BL329" s="15" t="s">
        <v>212</v>
      </c>
      <c r="BM329" s="177" t="s">
        <v>814</v>
      </c>
    </row>
    <row r="330" spans="1:65" s="2" customFormat="1" ht="24.2" customHeight="1">
      <c r="A330" s="32"/>
      <c r="B330" s="33"/>
      <c r="C330" s="166">
        <v>195</v>
      </c>
      <c r="D330" s="166" t="s">
        <v>147</v>
      </c>
      <c r="E330" s="167" t="s">
        <v>815</v>
      </c>
      <c r="F330" s="168" t="s">
        <v>816</v>
      </c>
      <c r="G330" s="169" t="s">
        <v>227</v>
      </c>
      <c r="H330" s="170">
        <v>0.413</v>
      </c>
      <c r="I330" s="171"/>
      <c r="J330" s="172">
        <f t="shared" si="80"/>
        <v>0</v>
      </c>
      <c r="K330" s="168" t="s">
        <v>151</v>
      </c>
      <c r="L330" s="37"/>
      <c r="M330" s="173" t="s">
        <v>17</v>
      </c>
      <c r="N330" s="174" t="s">
        <v>41</v>
      </c>
      <c r="O330" s="62"/>
      <c r="P330" s="175">
        <f t="shared" si="81"/>
        <v>0</v>
      </c>
      <c r="Q330" s="175">
        <v>0</v>
      </c>
      <c r="R330" s="175">
        <f t="shared" si="82"/>
        <v>0</v>
      </c>
      <c r="S330" s="175">
        <v>0</v>
      </c>
      <c r="T330" s="176">
        <f t="shared" si="8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7" t="s">
        <v>212</v>
      </c>
      <c r="AT330" s="177" t="s">
        <v>147</v>
      </c>
      <c r="AU330" s="177" t="s">
        <v>153</v>
      </c>
      <c r="AY330" s="15" t="s">
        <v>145</v>
      </c>
      <c r="BE330" s="178">
        <f t="shared" si="84"/>
        <v>0</v>
      </c>
      <c r="BF330" s="178">
        <f t="shared" si="85"/>
        <v>0</v>
      </c>
      <c r="BG330" s="178">
        <f t="shared" si="86"/>
        <v>0</v>
      </c>
      <c r="BH330" s="178">
        <f t="shared" si="87"/>
        <v>0</v>
      </c>
      <c r="BI330" s="178">
        <f t="shared" si="88"/>
        <v>0</v>
      </c>
      <c r="BJ330" s="15" t="s">
        <v>75</v>
      </c>
      <c r="BK330" s="178">
        <f t="shared" si="89"/>
        <v>0</v>
      </c>
      <c r="BL330" s="15" t="s">
        <v>212</v>
      </c>
      <c r="BM330" s="177" t="s">
        <v>817</v>
      </c>
    </row>
    <row r="331" spans="2:63" s="12" customFormat="1" ht="22.9" customHeight="1">
      <c r="B331" s="150"/>
      <c r="C331" s="151"/>
      <c r="D331" s="152" t="s">
        <v>69</v>
      </c>
      <c r="E331" s="164" t="s">
        <v>818</v>
      </c>
      <c r="F331" s="164" t="s">
        <v>819</v>
      </c>
      <c r="G331" s="151"/>
      <c r="H331" s="151"/>
      <c r="I331" s="154"/>
      <c r="J331" s="165">
        <f>BK331</f>
        <v>0</v>
      </c>
      <c r="K331" s="151"/>
      <c r="L331" s="156"/>
      <c r="M331" s="157"/>
      <c r="N331" s="158"/>
      <c r="O331" s="158"/>
      <c r="P331" s="159">
        <f>SUM(P332:P348)</f>
        <v>0</v>
      </c>
      <c r="Q331" s="158"/>
      <c r="R331" s="159">
        <f>SUM(R332:R348)</f>
        <v>2.45365</v>
      </c>
      <c r="S331" s="158"/>
      <c r="T331" s="160">
        <f>SUM(T332:T348)</f>
        <v>6.7863999999999995</v>
      </c>
      <c r="AR331" s="161" t="s">
        <v>153</v>
      </c>
      <c r="AT331" s="162" t="s">
        <v>69</v>
      </c>
      <c r="AU331" s="162" t="s">
        <v>75</v>
      </c>
      <c r="AY331" s="161" t="s">
        <v>145</v>
      </c>
      <c r="BK331" s="163">
        <f>SUM(BK332:BK348)</f>
        <v>0</v>
      </c>
    </row>
    <row r="332" spans="1:65" s="2" customFormat="1" ht="14.45" customHeight="1">
      <c r="A332" s="32"/>
      <c r="B332" s="33"/>
      <c r="C332" s="166">
        <v>196</v>
      </c>
      <c r="D332" s="166" t="s">
        <v>147</v>
      </c>
      <c r="E332" s="167" t="s">
        <v>820</v>
      </c>
      <c r="F332" s="168" t="s">
        <v>821</v>
      </c>
      <c r="G332" s="169" t="s">
        <v>150</v>
      </c>
      <c r="H332" s="170">
        <v>1145</v>
      </c>
      <c r="I332" s="171"/>
      <c r="J332" s="172">
        <f aca="true" t="shared" si="90" ref="J332:J348">ROUND(I332*H332,2)</f>
        <v>0</v>
      </c>
      <c r="K332" s="168" t="s">
        <v>151</v>
      </c>
      <c r="L332" s="37"/>
      <c r="M332" s="173" t="s">
        <v>17</v>
      </c>
      <c r="N332" s="174" t="s">
        <v>41</v>
      </c>
      <c r="O332" s="62"/>
      <c r="P332" s="175">
        <f aca="true" t="shared" si="91" ref="P332:P348">O332*H332</f>
        <v>0</v>
      </c>
      <c r="Q332" s="175">
        <v>0</v>
      </c>
      <c r="R332" s="175">
        <f aca="true" t="shared" si="92" ref="R332:R348">Q332*H332</f>
        <v>0</v>
      </c>
      <c r="S332" s="175">
        <v>0.002</v>
      </c>
      <c r="T332" s="176">
        <f aca="true" t="shared" si="93" ref="T332:T348">S332*H332</f>
        <v>2.29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7" t="s">
        <v>212</v>
      </c>
      <c r="AT332" s="177" t="s">
        <v>147</v>
      </c>
      <c r="AU332" s="177" t="s">
        <v>153</v>
      </c>
      <c r="AY332" s="15" t="s">
        <v>145</v>
      </c>
      <c r="BE332" s="178">
        <f aca="true" t="shared" si="94" ref="BE332:BE348">IF(N332="základní",J332,0)</f>
        <v>0</v>
      </c>
      <c r="BF332" s="178">
        <f aca="true" t="shared" si="95" ref="BF332:BF348">IF(N332="snížená",J332,0)</f>
        <v>0</v>
      </c>
      <c r="BG332" s="178">
        <f aca="true" t="shared" si="96" ref="BG332:BG348">IF(N332="zákl. přenesená",J332,0)</f>
        <v>0</v>
      </c>
      <c r="BH332" s="178">
        <f aca="true" t="shared" si="97" ref="BH332:BH348">IF(N332="sníž. přenesená",J332,0)</f>
        <v>0</v>
      </c>
      <c r="BI332" s="178">
        <f aca="true" t="shared" si="98" ref="BI332:BI348">IF(N332="nulová",J332,0)</f>
        <v>0</v>
      </c>
      <c r="BJ332" s="15" t="s">
        <v>75</v>
      </c>
      <c r="BK332" s="178">
        <f aca="true" t="shared" si="99" ref="BK332:BK348">ROUND(I332*H332,2)</f>
        <v>0</v>
      </c>
      <c r="BL332" s="15" t="s">
        <v>212</v>
      </c>
      <c r="BM332" s="177" t="s">
        <v>822</v>
      </c>
    </row>
    <row r="333" spans="1:65" s="2" customFormat="1" ht="14.45" customHeight="1">
      <c r="A333" s="32"/>
      <c r="B333" s="33"/>
      <c r="C333" s="166">
        <v>197</v>
      </c>
      <c r="D333" s="166" t="s">
        <v>147</v>
      </c>
      <c r="E333" s="167" t="s">
        <v>823</v>
      </c>
      <c r="F333" s="168" t="s">
        <v>824</v>
      </c>
      <c r="G333" s="169" t="s">
        <v>161</v>
      </c>
      <c r="H333" s="170">
        <v>3</v>
      </c>
      <c r="I333" s="171"/>
      <c r="J333" s="172">
        <f t="shared" si="90"/>
        <v>0</v>
      </c>
      <c r="K333" s="168" t="s">
        <v>151</v>
      </c>
      <c r="L333" s="37"/>
      <c r="M333" s="173" t="s">
        <v>17</v>
      </c>
      <c r="N333" s="174" t="s">
        <v>41</v>
      </c>
      <c r="O333" s="62"/>
      <c r="P333" s="175">
        <f t="shared" si="91"/>
        <v>0</v>
      </c>
      <c r="Q333" s="175">
        <v>0.00045</v>
      </c>
      <c r="R333" s="175">
        <f t="shared" si="92"/>
        <v>0.00135</v>
      </c>
      <c r="S333" s="175">
        <v>0</v>
      </c>
      <c r="T333" s="176">
        <f t="shared" si="9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7" t="s">
        <v>212</v>
      </c>
      <c r="AT333" s="177" t="s">
        <v>147</v>
      </c>
      <c r="AU333" s="177" t="s">
        <v>153</v>
      </c>
      <c r="AY333" s="15" t="s">
        <v>145</v>
      </c>
      <c r="BE333" s="178">
        <f t="shared" si="94"/>
        <v>0</v>
      </c>
      <c r="BF333" s="178">
        <f t="shared" si="95"/>
        <v>0</v>
      </c>
      <c r="BG333" s="178">
        <f t="shared" si="96"/>
        <v>0</v>
      </c>
      <c r="BH333" s="178">
        <f t="shared" si="97"/>
        <v>0</v>
      </c>
      <c r="BI333" s="178">
        <f t="shared" si="98"/>
        <v>0</v>
      </c>
      <c r="BJ333" s="15" t="s">
        <v>75</v>
      </c>
      <c r="BK333" s="178">
        <f t="shared" si="99"/>
        <v>0</v>
      </c>
      <c r="BL333" s="15" t="s">
        <v>212</v>
      </c>
      <c r="BM333" s="177" t="s">
        <v>825</v>
      </c>
    </row>
    <row r="334" spans="1:65" s="2" customFormat="1" ht="14.45" customHeight="1">
      <c r="A334" s="32"/>
      <c r="B334" s="33"/>
      <c r="C334" s="166">
        <v>198</v>
      </c>
      <c r="D334" s="166" t="s">
        <v>147</v>
      </c>
      <c r="E334" s="167" t="s">
        <v>826</v>
      </c>
      <c r="F334" s="168" t="s">
        <v>827</v>
      </c>
      <c r="G334" s="169" t="s">
        <v>150</v>
      </c>
      <c r="H334" s="170">
        <v>10</v>
      </c>
      <c r="I334" s="171"/>
      <c r="J334" s="172">
        <f t="shared" si="90"/>
        <v>0</v>
      </c>
      <c r="K334" s="168" t="s">
        <v>151</v>
      </c>
      <c r="L334" s="37"/>
      <c r="M334" s="173" t="s">
        <v>17</v>
      </c>
      <c r="N334" s="174" t="s">
        <v>41</v>
      </c>
      <c r="O334" s="62"/>
      <c r="P334" s="175">
        <f t="shared" si="91"/>
        <v>0</v>
      </c>
      <c r="Q334" s="175">
        <v>0.00088</v>
      </c>
      <c r="R334" s="175">
        <f t="shared" si="92"/>
        <v>0.0088</v>
      </c>
      <c r="S334" s="175">
        <v>0</v>
      </c>
      <c r="T334" s="176">
        <f t="shared" si="9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7" t="s">
        <v>212</v>
      </c>
      <c r="AT334" s="177" t="s">
        <v>147</v>
      </c>
      <c r="AU334" s="177" t="s">
        <v>153</v>
      </c>
      <c r="AY334" s="15" t="s">
        <v>145</v>
      </c>
      <c r="BE334" s="178">
        <f t="shared" si="94"/>
        <v>0</v>
      </c>
      <c r="BF334" s="178">
        <f t="shared" si="95"/>
        <v>0</v>
      </c>
      <c r="BG334" s="178">
        <f t="shared" si="96"/>
        <v>0</v>
      </c>
      <c r="BH334" s="178">
        <f t="shared" si="97"/>
        <v>0</v>
      </c>
      <c r="BI334" s="178">
        <f t="shared" si="98"/>
        <v>0</v>
      </c>
      <c r="BJ334" s="15" t="s">
        <v>75</v>
      </c>
      <c r="BK334" s="178">
        <f t="shared" si="99"/>
        <v>0</v>
      </c>
      <c r="BL334" s="15" t="s">
        <v>212</v>
      </c>
      <c r="BM334" s="177" t="s">
        <v>828</v>
      </c>
    </row>
    <row r="335" spans="1:65" s="2" customFormat="1" ht="14.45" customHeight="1">
      <c r="A335" s="32"/>
      <c r="B335" s="33"/>
      <c r="C335" s="166">
        <v>199</v>
      </c>
      <c r="D335" s="166" t="s">
        <v>147</v>
      </c>
      <c r="E335" s="167" t="s">
        <v>829</v>
      </c>
      <c r="F335" s="168" t="s">
        <v>830</v>
      </c>
      <c r="G335" s="169" t="s">
        <v>150</v>
      </c>
      <c r="H335" s="170">
        <v>1947</v>
      </c>
      <c r="I335" s="171"/>
      <c r="J335" s="172">
        <f t="shared" si="90"/>
        <v>0</v>
      </c>
      <c r="K335" s="168" t="s">
        <v>151</v>
      </c>
      <c r="L335" s="37"/>
      <c r="M335" s="173" t="s">
        <v>17</v>
      </c>
      <c r="N335" s="174" t="s">
        <v>41</v>
      </c>
      <c r="O335" s="62"/>
      <c r="P335" s="175">
        <f t="shared" si="91"/>
        <v>0</v>
      </c>
      <c r="Q335" s="175">
        <v>0.00072</v>
      </c>
      <c r="R335" s="175">
        <f t="shared" si="92"/>
        <v>1.4018400000000002</v>
      </c>
      <c r="S335" s="175">
        <v>0</v>
      </c>
      <c r="T335" s="176">
        <f t="shared" si="9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7" t="s">
        <v>212</v>
      </c>
      <c r="AT335" s="177" t="s">
        <v>147</v>
      </c>
      <c r="AU335" s="177" t="s">
        <v>153</v>
      </c>
      <c r="AY335" s="15" t="s">
        <v>145</v>
      </c>
      <c r="BE335" s="178">
        <f t="shared" si="94"/>
        <v>0</v>
      </c>
      <c r="BF335" s="178">
        <f t="shared" si="95"/>
        <v>0</v>
      </c>
      <c r="BG335" s="178">
        <f t="shared" si="96"/>
        <v>0</v>
      </c>
      <c r="BH335" s="178">
        <f t="shared" si="97"/>
        <v>0</v>
      </c>
      <c r="BI335" s="178">
        <f t="shared" si="98"/>
        <v>0</v>
      </c>
      <c r="BJ335" s="15" t="s">
        <v>75</v>
      </c>
      <c r="BK335" s="178">
        <f t="shared" si="99"/>
        <v>0</v>
      </c>
      <c r="BL335" s="15" t="s">
        <v>212</v>
      </c>
      <c r="BM335" s="177" t="s">
        <v>831</v>
      </c>
    </row>
    <row r="336" spans="1:65" s="2" customFormat="1" ht="24.2" customHeight="1">
      <c r="A336" s="32"/>
      <c r="B336" s="33"/>
      <c r="C336" s="166">
        <v>200</v>
      </c>
      <c r="D336" s="166" t="s">
        <v>147</v>
      </c>
      <c r="E336" s="167" t="s">
        <v>832</v>
      </c>
      <c r="F336" s="168" t="s">
        <v>833</v>
      </c>
      <c r="G336" s="169" t="s">
        <v>161</v>
      </c>
      <c r="H336" s="170">
        <v>1260</v>
      </c>
      <c r="I336" s="171"/>
      <c r="J336" s="172">
        <f t="shared" si="90"/>
        <v>0</v>
      </c>
      <c r="K336" s="168" t="s">
        <v>151</v>
      </c>
      <c r="L336" s="37"/>
      <c r="M336" s="173" t="s">
        <v>17</v>
      </c>
      <c r="N336" s="174" t="s">
        <v>41</v>
      </c>
      <c r="O336" s="62"/>
      <c r="P336" s="175">
        <f t="shared" si="91"/>
        <v>0</v>
      </c>
      <c r="Q336" s="175">
        <v>0</v>
      </c>
      <c r="R336" s="175">
        <f t="shared" si="92"/>
        <v>0</v>
      </c>
      <c r="S336" s="175">
        <v>0</v>
      </c>
      <c r="T336" s="176">
        <f t="shared" si="9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7" t="s">
        <v>212</v>
      </c>
      <c r="AT336" s="177" t="s">
        <v>147</v>
      </c>
      <c r="AU336" s="177" t="s">
        <v>153</v>
      </c>
      <c r="AY336" s="15" t="s">
        <v>145</v>
      </c>
      <c r="BE336" s="178">
        <f t="shared" si="94"/>
        <v>0</v>
      </c>
      <c r="BF336" s="178">
        <f t="shared" si="95"/>
        <v>0</v>
      </c>
      <c r="BG336" s="178">
        <f t="shared" si="96"/>
        <v>0</v>
      </c>
      <c r="BH336" s="178">
        <f t="shared" si="97"/>
        <v>0</v>
      </c>
      <c r="BI336" s="178">
        <f t="shared" si="98"/>
        <v>0</v>
      </c>
      <c r="BJ336" s="15" t="s">
        <v>75</v>
      </c>
      <c r="BK336" s="178">
        <f t="shared" si="99"/>
        <v>0</v>
      </c>
      <c r="BL336" s="15" t="s">
        <v>212</v>
      </c>
      <c r="BM336" s="177" t="s">
        <v>834</v>
      </c>
    </row>
    <row r="337" spans="1:65" s="2" customFormat="1" ht="24.2" customHeight="1">
      <c r="A337" s="32"/>
      <c r="B337" s="33"/>
      <c r="C337" s="166">
        <v>201</v>
      </c>
      <c r="D337" s="166" t="s">
        <v>147</v>
      </c>
      <c r="E337" s="167" t="s">
        <v>835</v>
      </c>
      <c r="F337" s="168" t="s">
        <v>836</v>
      </c>
      <c r="G337" s="169" t="s">
        <v>161</v>
      </c>
      <c r="H337" s="170">
        <v>1</v>
      </c>
      <c r="I337" s="171"/>
      <c r="J337" s="172">
        <f t="shared" si="90"/>
        <v>0</v>
      </c>
      <c r="K337" s="168" t="s">
        <v>151</v>
      </c>
      <c r="L337" s="37"/>
      <c r="M337" s="173" t="s">
        <v>17</v>
      </c>
      <c r="N337" s="174" t="s">
        <v>41</v>
      </c>
      <c r="O337" s="62"/>
      <c r="P337" s="175">
        <f t="shared" si="91"/>
        <v>0</v>
      </c>
      <c r="Q337" s="175">
        <v>0.0075</v>
      </c>
      <c r="R337" s="175">
        <f t="shared" si="92"/>
        <v>0.0075</v>
      </c>
      <c r="S337" s="175">
        <v>0</v>
      </c>
      <c r="T337" s="176">
        <f t="shared" si="9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7" t="s">
        <v>212</v>
      </c>
      <c r="AT337" s="177" t="s">
        <v>147</v>
      </c>
      <c r="AU337" s="177" t="s">
        <v>153</v>
      </c>
      <c r="AY337" s="15" t="s">
        <v>145</v>
      </c>
      <c r="BE337" s="178">
        <f t="shared" si="94"/>
        <v>0</v>
      </c>
      <c r="BF337" s="178">
        <f t="shared" si="95"/>
        <v>0</v>
      </c>
      <c r="BG337" s="178">
        <f t="shared" si="96"/>
        <v>0</v>
      </c>
      <c r="BH337" s="178">
        <f t="shared" si="97"/>
        <v>0</v>
      </c>
      <c r="BI337" s="178">
        <f t="shared" si="98"/>
        <v>0</v>
      </c>
      <c r="BJ337" s="15" t="s">
        <v>75</v>
      </c>
      <c r="BK337" s="178">
        <f t="shared" si="99"/>
        <v>0</v>
      </c>
      <c r="BL337" s="15" t="s">
        <v>212</v>
      </c>
      <c r="BM337" s="177" t="s">
        <v>837</v>
      </c>
    </row>
    <row r="338" spans="1:65" s="2" customFormat="1" ht="24.2" customHeight="1">
      <c r="A338" s="32"/>
      <c r="B338" s="33"/>
      <c r="C338" s="166">
        <v>202</v>
      </c>
      <c r="D338" s="166" t="s">
        <v>147</v>
      </c>
      <c r="E338" s="167" t="s">
        <v>838</v>
      </c>
      <c r="F338" s="168" t="s">
        <v>839</v>
      </c>
      <c r="G338" s="169" t="s">
        <v>165</v>
      </c>
      <c r="H338" s="170">
        <v>128</v>
      </c>
      <c r="I338" s="171"/>
      <c r="J338" s="172">
        <f t="shared" si="90"/>
        <v>0</v>
      </c>
      <c r="K338" s="168" t="s">
        <v>151</v>
      </c>
      <c r="L338" s="37"/>
      <c r="M338" s="173" t="s">
        <v>17</v>
      </c>
      <c r="N338" s="174" t="s">
        <v>41</v>
      </c>
      <c r="O338" s="62"/>
      <c r="P338" s="175">
        <f t="shared" si="91"/>
        <v>0</v>
      </c>
      <c r="Q338" s="175">
        <v>0.0006</v>
      </c>
      <c r="R338" s="175">
        <f t="shared" si="92"/>
        <v>0.0768</v>
      </c>
      <c r="S338" s="175">
        <v>0</v>
      </c>
      <c r="T338" s="176">
        <f t="shared" si="93"/>
        <v>0</v>
      </c>
      <c r="U338" s="32"/>
      <c r="V338" s="32"/>
      <c r="W338" s="32"/>
      <c r="X338" s="32"/>
      <c r="Y338" s="32"/>
      <c r="Z338" s="32"/>
      <c r="AA338" s="32"/>
      <c r="AB338" s="32"/>
      <c r="AC338" s="32"/>
      <c r="AD338" s="32"/>
      <c r="AE338" s="32"/>
      <c r="AR338" s="177" t="s">
        <v>212</v>
      </c>
      <c r="AT338" s="177" t="s">
        <v>147</v>
      </c>
      <c r="AU338" s="177" t="s">
        <v>153</v>
      </c>
      <c r="AY338" s="15" t="s">
        <v>145</v>
      </c>
      <c r="BE338" s="178">
        <f t="shared" si="94"/>
        <v>0</v>
      </c>
      <c r="BF338" s="178">
        <f t="shared" si="95"/>
        <v>0</v>
      </c>
      <c r="BG338" s="178">
        <f t="shared" si="96"/>
        <v>0</v>
      </c>
      <c r="BH338" s="178">
        <f t="shared" si="97"/>
        <v>0</v>
      </c>
      <c r="BI338" s="178">
        <f t="shared" si="98"/>
        <v>0</v>
      </c>
      <c r="BJ338" s="15" t="s">
        <v>75</v>
      </c>
      <c r="BK338" s="178">
        <f t="shared" si="99"/>
        <v>0</v>
      </c>
      <c r="BL338" s="15" t="s">
        <v>212</v>
      </c>
      <c r="BM338" s="177" t="s">
        <v>840</v>
      </c>
    </row>
    <row r="339" spans="1:65" s="2" customFormat="1" ht="24.2" customHeight="1">
      <c r="A339" s="32"/>
      <c r="B339" s="33"/>
      <c r="C339" s="166">
        <v>203</v>
      </c>
      <c r="D339" s="166" t="s">
        <v>147</v>
      </c>
      <c r="E339" s="167" t="s">
        <v>841</v>
      </c>
      <c r="F339" s="168" t="s">
        <v>842</v>
      </c>
      <c r="G339" s="169" t="s">
        <v>165</v>
      </c>
      <c r="H339" s="170">
        <v>632</v>
      </c>
      <c r="I339" s="171"/>
      <c r="J339" s="172">
        <f t="shared" si="90"/>
        <v>0</v>
      </c>
      <c r="K339" s="168" t="s">
        <v>151</v>
      </c>
      <c r="L339" s="37"/>
      <c r="M339" s="173" t="s">
        <v>17</v>
      </c>
      <c r="N339" s="174" t="s">
        <v>41</v>
      </c>
      <c r="O339" s="62"/>
      <c r="P339" s="175">
        <f t="shared" si="91"/>
        <v>0</v>
      </c>
      <c r="Q339" s="175">
        <v>0.0006</v>
      </c>
      <c r="R339" s="175">
        <f t="shared" si="92"/>
        <v>0.3792</v>
      </c>
      <c r="S339" s="175">
        <v>0</v>
      </c>
      <c r="T339" s="176">
        <f t="shared" si="93"/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7" t="s">
        <v>212</v>
      </c>
      <c r="AT339" s="177" t="s">
        <v>147</v>
      </c>
      <c r="AU339" s="177" t="s">
        <v>153</v>
      </c>
      <c r="AY339" s="15" t="s">
        <v>145</v>
      </c>
      <c r="BE339" s="178">
        <f t="shared" si="94"/>
        <v>0</v>
      </c>
      <c r="BF339" s="178">
        <f t="shared" si="95"/>
        <v>0</v>
      </c>
      <c r="BG339" s="178">
        <f t="shared" si="96"/>
        <v>0</v>
      </c>
      <c r="BH339" s="178">
        <f t="shared" si="97"/>
        <v>0</v>
      </c>
      <c r="BI339" s="178">
        <f t="shared" si="98"/>
        <v>0</v>
      </c>
      <c r="BJ339" s="15" t="s">
        <v>75</v>
      </c>
      <c r="BK339" s="178">
        <f t="shared" si="99"/>
        <v>0</v>
      </c>
      <c r="BL339" s="15" t="s">
        <v>212</v>
      </c>
      <c r="BM339" s="177" t="s">
        <v>843</v>
      </c>
    </row>
    <row r="340" spans="1:65" s="2" customFormat="1" ht="14.45" customHeight="1">
      <c r="A340" s="32"/>
      <c r="B340" s="33"/>
      <c r="C340" s="166">
        <v>204</v>
      </c>
      <c r="D340" s="166" t="s">
        <v>147</v>
      </c>
      <c r="E340" s="167" t="s">
        <v>844</v>
      </c>
      <c r="F340" s="168" t="s">
        <v>845</v>
      </c>
      <c r="G340" s="169" t="s">
        <v>165</v>
      </c>
      <c r="H340" s="170">
        <v>336.8</v>
      </c>
      <c r="I340" s="171"/>
      <c r="J340" s="172">
        <f t="shared" si="90"/>
        <v>0</v>
      </c>
      <c r="K340" s="168" t="s">
        <v>151</v>
      </c>
      <c r="L340" s="37"/>
      <c r="M340" s="173" t="s">
        <v>17</v>
      </c>
      <c r="N340" s="174" t="s">
        <v>41</v>
      </c>
      <c r="O340" s="62"/>
      <c r="P340" s="175">
        <f t="shared" si="91"/>
        <v>0</v>
      </c>
      <c r="Q340" s="175">
        <v>0.0012</v>
      </c>
      <c r="R340" s="175">
        <f t="shared" si="92"/>
        <v>0.40415999999999996</v>
      </c>
      <c r="S340" s="175">
        <v>0</v>
      </c>
      <c r="T340" s="176">
        <f t="shared" si="93"/>
        <v>0</v>
      </c>
      <c r="U340" s="32"/>
      <c r="V340" s="32"/>
      <c r="W340" s="32"/>
      <c r="X340" s="32"/>
      <c r="Y340" s="32"/>
      <c r="Z340" s="32"/>
      <c r="AA340" s="32"/>
      <c r="AB340" s="32"/>
      <c r="AC340" s="32"/>
      <c r="AD340" s="32"/>
      <c r="AE340" s="32"/>
      <c r="AR340" s="177" t="s">
        <v>212</v>
      </c>
      <c r="AT340" s="177" t="s">
        <v>147</v>
      </c>
      <c r="AU340" s="177" t="s">
        <v>153</v>
      </c>
      <c r="AY340" s="15" t="s">
        <v>145</v>
      </c>
      <c r="BE340" s="178">
        <f t="shared" si="94"/>
        <v>0</v>
      </c>
      <c r="BF340" s="178">
        <f t="shared" si="95"/>
        <v>0</v>
      </c>
      <c r="BG340" s="178">
        <f t="shared" si="96"/>
        <v>0</v>
      </c>
      <c r="BH340" s="178">
        <f t="shared" si="97"/>
        <v>0</v>
      </c>
      <c r="BI340" s="178">
        <f t="shared" si="98"/>
        <v>0</v>
      </c>
      <c r="BJ340" s="15" t="s">
        <v>75</v>
      </c>
      <c r="BK340" s="178">
        <f t="shared" si="99"/>
        <v>0</v>
      </c>
      <c r="BL340" s="15" t="s">
        <v>212</v>
      </c>
      <c r="BM340" s="177" t="s">
        <v>846</v>
      </c>
    </row>
    <row r="341" spans="1:65" s="2" customFormat="1" ht="14.45" customHeight="1">
      <c r="A341" s="32"/>
      <c r="B341" s="33"/>
      <c r="C341" s="166">
        <v>205</v>
      </c>
      <c r="D341" s="166" t="s">
        <v>147</v>
      </c>
      <c r="E341" s="167" t="s">
        <v>847</v>
      </c>
      <c r="F341" s="168" t="s">
        <v>848</v>
      </c>
      <c r="G341" s="169" t="s">
        <v>165</v>
      </c>
      <c r="H341" s="170">
        <v>116</v>
      </c>
      <c r="I341" s="171"/>
      <c r="J341" s="172">
        <f t="shared" si="90"/>
        <v>0</v>
      </c>
      <c r="K341" s="168" t="s">
        <v>151</v>
      </c>
      <c r="L341" s="37"/>
      <c r="M341" s="173" t="s">
        <v>17</v>
      </c>
      <c r="N341" s="174" t="s">
        <v>41</v>
      </c>
      <c r="O341" s="62"/>
      <c r="P341" s="175">
        <f t="shared" si="91"/>
        <v>0</v>
      </c>
      <c r="Q341" s="175">
        <v>0.0015</v>
      </c>
      <c r="R341" s="175">
        <f t="shared" si="92"/>
        <v>0.17400000000000002</v>
      </c>
      <c r="S341" s="175">
        <v>0</v>
      </c>
      <c r="T341" s="176">
        <f t="shared" si="93"/>
        <v>0</v>
      </c>
      <c r="U341" s="32"/>
      <c r="V341" s="32"/>
      <c r="W341" s="32"/>
      <c r="X341" s="32"/>
      <c r="Y341" s="32"/>
      <c r="Z341" s="32"/>
      <c r="AA341" s="32"/>
      <c r="AB341" s="32"/>
      <c r="AC341" s="32"/>
      <c r="AD341" s="32"/>
      <c r="AE341" s="32"/>
      <c r="AR341" s="177" t="s">
        <v>212</v>
      </c>
      <c r="AT341" s="177" t="s">
        <v>147</v>
      </c>
      <c r="AU341" s="177" t="s">
        <v>153</v>
      </c>
      <c r="AY341" s="15" t="s">
        <v>145</v>
      </c>
      <c r="BE341" s="178">
        <f t="shared" si="94"/>
        <v>0</v>
      </c>
      <c r="BF341" s="178">
        <f t="shared" si="95"/>
        <v>0</v>
      </c>
      <c r="BG341" s="178">
        <f t="shared" si="96"/>
        <v>0</v>
      </c>
      <c r="BH341" s="178">
        <f t="shared" si="97"/>
        <v>0</v>
      </c>
      <c r="BI341" s="178">
        <f t="shared" si="98"/>
        <v>0</v>
      </c>
      <c r="BJ341" s="15" t="s">
        <v>75</v>
      </c>
      <c r="BK341" s="178">
        <f t="shared" si="99"/>
        <v>0</v>
      </c>
      <c r="BL341" s="15" t="s">
        <v>212</v>
      </c>
      <c r="BM341" s="177" t="s">
        <v>849</v>
      </c>
    </row>
    <row r="342" spans="1:65" s="2" customFormat="1" ht="24.2" customHeight="1">
      <c r="A342" s="32"/>
      <c r="B342" s="33"/>
      <c r="C342" s="166">
        <v>206</v>
      </c>
      <c r="D342" s="166" t="s">
        <v>147</v>
      </c>
      <c r="E342" s="167" t="s">
        <v>850</v>
      </c>
      <c r="F342" s="168" t="s">
        <v>851</v>
      </c>
      <c r="G342" s="169" t="s">
        <v>150</v>
      </c>
      <c r="H342" s="170">
        <v>210</v>
      </c>
      <c r="I342" s="171"/>
      <c r="J342" s="172">
        <f t="shared" si="90"/>
        <v>0</v>
      </c>
      <c r="K342" s="168" t="s">
        <v>151</v>
      </c>
      <c r="L342" s="37"/>
      <c r="M342" s="173" t="s">
        <v>17</v>
      </c>
      <c r="N342" s="174" t="s">
        <v>41</v>
      </c>
      <c r="O342" s="62"/>
      <c r="P342" s="175">
        <f t="shared" si="91"/>
        <v>0</v>
      </c>
      <c r="Q342" s="175">
        <v>0</v>
      </c>
      <c r="R342" s="175">
        <f t="shared" si="92"/>
        <v>0</v>
      </c>
      <c r="S342" s="175">
        <v>0</v>
      </c>
      <c r="T342" s="176">
        <f t="shared" si="93"/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7" t="s">
        <v>212</v>
      </c>
      <c r="AT342" s="177" t="s">
        <v>147</v>
      </c>
      <c r="AU342" s="177" t="s">
        <v>153</v>
      </c>
      <c r="AY342" s="15" t="s">
        <v>145</v>
      </c>
      <c r="BE342" s="178">
        <f t="shared" si="94"/>
        <v>0</v>
      </c>
      <c r="BF342" s="178">
        <f t="shared" si="95"/>
        <v>0</v>
      </c>
      <c r="BG342" s="178">
        <f t="shared" si="96"/>
        <v>0</v>
      </c>
      <c r="BH342" s="178">
        <f t="shared" si="97"/>
        <v>0</v>
      </c>
      <c r="BI342" s="178">
        <f t="shared" si="98"/>
        <v>0</v>
      </c>
      <c r="BJ342" s="15" t="s">
        <v>75</v>
      </c>
      <c r="BK342" s="178">
        <f t="shared" si="99"/>
        <v>0</v>
      </c>
      <c r="BL342" s="15" t="s">
        <v>212</v>
      </c>
      <c r="BM342" s="177" t="s">
        <v>852</v>
      </c>
    </row>
    <row r="343" spans="1:65" s="2" customFormat="1" ht="14.45" customHeight="1">
      <c r="A343" s="32"/>
      <c r="B343" s="33"/>
      <c r="C343" s="166">
        <v>207</v>
      </c>
      <c r="D343" s="166" t="s">
        <v>147</v>
      </c>
      <c r="E343" s="167" t="s">
        <v>853</v>
      </c>
      <c r="F343" s="168" t="s">
        <v>854</v>
      </c>
      <c r="G343" s="169" t="s">
        <v>150</v>
      </c>
      <c r="H343" s="170">
        <v>1401</v>
      </c>
      <c r="I343" s="171"/>
      <c r="J343" s="172">
        <f t="shared" si="90"/>
        <v>0</v>
      </c>
      <c r="K343" s="168" t="s">
        <v>151</v>
      </c>
      <c r="L343" s="37"/>
      <c r="M343" s="173" t="s">
        <v>17</v>
      </c>
      <c r="N343" s="174" t="s">
        <v>41</v>
      </c>
      <c r="O343" s="62"/>
      <c r="P343" s="175">
        <f t="shared" si="91"/>
        <v>0</v>
      </c>
      <c r="Q343" s="175">
        <v>0</v>
      </c>
      <c r="R343" s="175">
        <f t="shared" si="92"/>
        <v>0</v>
      </c>
      <c r="S343" s="175">
        <v>0</v>
      </c>
      <c r="T343" s="176">
        <f t="shared" si="93"/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7" t="s">
        <v>212</v>
      </c>
      <c r="AT343" s="177" t="s">
        <v>147</v>
      </c>
      <c r="AU343" s="177" t="s">
        <v>153</v>
      </c>
      <c r="AY343" s="15" t="s">
        <v>145</v>
      </c>
      <c r="BE343" s="178">
        <f t="shared" si="94"/>
        <v>0</v>
      </c>
      <c r="BF343" s="178">
        <f t="shared" si="95"/>
        <v>0</v>
      </c>
      <c r="BG343" s="178">
        <f t="shared" si="96"/>
        <v>0</v>
      </c>
      <c r="BH343" s="178">
        <f t="shared" si="97"/>
        <v>0</v>
      </c>
      <c r="BI343" s="178">
        <f t="shared" si="98"/>
        <v>0</v>
      </c>
      <c r="BJ343" s="15" t="s">
        <v>75</v>
      </c>
      <c r="BK343" s="178">
        <f t="shared" si="99"/>
        <v>0</v>
      </c>
      <c r="BL343" s="15" t="s">
        <v>212</v>
      </c>
      <c r="BM343" s="177" t="s">
        <v>855</v>
      </c>
    </row>
    <row r="344" spans="1:65" s="2" customFormat="1" ht="14.45" customHeight="1">
      <c r="A344" s="32"/>
      <c r="B344" s="33"/>
      <c r="C344" s="166">
        <v>208</v>
      </c>
      <c r="D344" s="166" t="s">
        <v>147</v>
      </c>
      <c r="E344" s="167" t="s">
        <v>856</v>
      </c>
      <c r="F344" s="168" t="s">
        <v>857</v>
      </c>
      <c r="G344" s="169" t="s">
        <v>150</v>
      </c>
      <c r="H344" s="170">
        <v>749</v>
      </c>
      <c r="I344" s="171"/>
      <c r="J344" s="172">
        <f t="shared" si="90"/>
        <v>0</v>
      </c>
      <c r="K344" s="168" t="s">
        <v>151</v>
      </c>
      <c r="L344" s="37"/>
      <c r="M344" s="173" t="s">
        <v>17</v>
      </c>
      <c r="N344" s="174" t="s">
        <v>41</v>
      </c>
      <c r="O344" s="62"/>
      <c r="P344" s="175">
        <f t="shared" si="91"/>
        <v>0</v>
      </c>
      <c r="Q344" s="175">
        <v>0</v>
      </c>
      <c r="R344" s="175">
        <f t="shared" si="92"/>
        <v>0</v>
      </c>
      <c r="S344" s="175">
        <v>0.006</v>
      </c>
      <c r="T344" s="176">
        <f t="shared" si="93"/>
        <v>4.494</v>
      </c>
      <c r="U344" s="32"/>
      <c r="V344" s="32"/>
      <c r="W344" s="32"/>
      <c r="X344" s="32"/>
      <c r="Y344" s="32"/>
      <c r="Z344" s="32"/>
      <c r="AA344" s="32"/>
      <c r="AB344" s="32"/>
      <c r="AC344" s="32"/>
      <c r="AD344" s="32"/>
      <c r="AE344" s="32"/>
      <c r="AR344" s="177" t="s">
        <v>212</v>
      </c>
      <c r="AT344" s="177" t="s">
        <v>147</v>
      </c>
      <c r="AU344" s="177" t="s">
        <v>153</v>
      </c>
      <c r="AY344" s="15" t="s">
        <v>145</v>
      </c>
      <c r="BE344" s="178">
        <f t="shared" si="94"/>
        <v>0</v>
      </c>
      <c r="BF344" s="178">
        <f t="shared" si="95"/>
        <v>0</v>
      </c>
      <c r="BG344" s="178">
        <f t="shared" si="96"/>
        <v>0</v>
      </c>
      <c r="BH344" s="178">
        <f t="shared" si="97"/>
        <v>0</v>
      </c>
      <c r="BI344" s="178">
        <f t="shared" si="98"/>
        <v>0</v>
      </c>
      <c r="BJ344" s="15" t="s">
        <v>75</v>
      </c>
      <c r="BK344" s="178">
        <f t="shared" si="99"/>
        <v>0</v>
      </c>
      <c r="BL344" s="15" t="s">
        <v>212</v>
      </c>
      <c r="BM344" s="177" t="s">
        <v>858</v>
      </c>
    </row>
    <row r="345" spans="1:65" s="2" customFormat="1" ht="14.45" customHeight="1">
      <c r="A345" s="32"/>
      <c r="B345" s="33"/>
      <c r="C345" s="166">
        <v>209</v>
      </c>
      <c r="D345" s="166" t="s">
        <v>147</v>
      </c>
      <c r="E345" s="167" t="s">
        <v>859</v>
      </c>
      <c r="F345" s="168" t="s">
        <v>860</v>
      </c>
      <c r="G345" s="169" t="s">
        <v>161</v>
      </c>
      <c r="H345" s="170">
        <v>8</v>
      </c>
      <c r="I345" s="171"/>
      <c r="J345" s="172">
        <f t="shared" si="90"/>
        <v>0</v>
      </c>
      <c r="K345" s="168" t="s">
        <v>151</v>
      </c>
      <c r="L345" s="37"/>
      <c r="M345" s="173" t="s">
        <v>17</v>
      </c>
      <c r="N345" s="174" t="s">
        <v>41</v>
      </c>
      <c r="O345" s="62"/>
      <c r="P345" s="175">
        <f t="shared" si="91"/>
        <v>0</v>
      </c>
      <c r="Q345" s="175">
        <v>0</v>
      </c>
      <c r="R345" s="175">
        <f t="shared" si="92"/>
        <v>0</v>
      </c>
      <c r="S345" s="175">
        <v>0.0003</v>
      </c>
      <c r="T345" s="176">
        <f t="shared" si="93"/>
        <v>0.0024</v>
      </c>
      <c r="U345" s="32"/>
      <c r="V345" s="32"/>
      <c r="W345" s="32"/>
      <c r="X345" s="32"/>
      <c r="Y345" s="32"/>
      <c r="Z345" s="32"/>
      <c r="AA345" s="32"/>
      <c r="AB345" s="32"/>
      <c r="AC345" s="32"/>
      <c r="AD345" s="32"/>
      <c r="AE345" s="32"/>
      <c r="AR345" s="177" t="s">
        <v>212</v>
      </c>
      <c r="AT345" s="177" t="s">
        <v>147</v>
      </c>
      <c r="AU345" s="177" t="s">
        <v>153</v>
      </c>
      <c r="AY345" s="15" t="s">
        <v>145</v>
      </c>
      <c r="BE345" s="178">
        <f t="shared" si="94"/>
        <v>0</v>
      </c>
      <c r="BF345" s="178">
        <f t="shared" si="95"/>
        <v>0</v>
      </c>
      <c r="BG345" s="178">
        <f t="shared" si="96"/>
        <v>0</v>
      </c>
      <c r="BH345" s="178">
        <f t="shared" si="97"/>
        <v>0</v>
      </c>
      <c r="BI345" s="178">
        <f t="shared" si="98"/>
        <v>0</v>
      </c>
      <c r="BJ345" s="15" t="s">
        <v>75</v>
      </c>
      <c r="BK345" s="178">
        <f t="shared" si="99"/>
        <v>0</v>
      </c>
      <c r="BL345" s="15" t="s">
        <v>212</v>
      </c>
      <c r="BM345" s="177" t="s">
        <v>861</v>
      </c>
    </row>
    <row r="346" spans="1:65" s="2" customFormat="1" ht="24.2" customHeight="1">
      <c r="A346" s="32"/>
      <c r="B346" s="33"/>
      <c r="C346" s="166">
        <v>210</v>
      </c>
      <c r="D346" s="166" t="s">
        <v>147</v>
      </c>
      <c r="E346" s="167" t="s">
        <v>862</v>
      </c>
      <c r="F346" s="168" t="s">
        <v>863</v>
      </c>
      <c r="G346" s="169" t="s">
        <v>150</v>
      </c>
      <c r="H346" s="170">
        <v>62.56</v>
      </c>
      <c r="I346" s="171"/>
      <c r="J346" s="172">
        <f t="shared" si="90"/>
        <v>0</v>
      </c>
      <c r="K346" s="168" t="s">
        <v>151</v>
      </c>
      <c r="L346" s="37"/>
      <c r="M346" s="173" t="s">
        <v>17</v>
      </c>
      <c r="N346" s="174" t="s">
        <v>41</v>
      </c>
      <c r="O346" s="62"/>
      <c r="P346" s="175">
        <f t="shared" si="91"/>
        <v>0</v>
      </c>
      <c r="Q346" s="175">
        <v>0</v>
      </c>
      <c r="R346" s="175">
        <f t="shared" si="92"/>
        <v>0</v>
      </c>
      <c r="S346" s="175">
        <v>0</v>
      </c>
      <c r="T346" s="176">
        <f t="shared" si="93"/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7" t="s">
        <v>212</v>
      </c>
      <c r="AT346" s="177" t="s">
        <v>147</v>
      </c>
      <c r="AU346" s="177" t="s">
        <v>153</v>
      </c>
      <c r="AY346" s="15" t="s">
        <v>145</v>
      </c>
      <c r="BE346" s="178">
        <f t="shared" si="94"/>
        <v>0</v>
      </c>
      <c r="BF346" s="178">
        <f t="shared" si="95"/>
        <v>0</v>
      </c>
      <c r="BG346" s="178">
        <f t="shared" si="96"/>
        <v>0</v>
      </c>
      <c r="BH346" s="178">
        <f t="shared" si="97"/>
        <v>0</v>
      </c>
      <c r="BI346" s="178">
        <f t="shared" si="98"/>
        <v>0</v>
      </c>
      <c r="BJ346" s="15" t="s">
        <v>75</v>
      </c>
      <c r="BK346" s="178">
        <f t="shared" si="99"/>
        <v>0</v>
      </c>
      <c r="BL346" s="15" t="s">
        <v>212</v>
      </c>
      <c r="BM346" s="177" t="s">
        <v>864</v>
      </c>
    </row>
    <row r="347" spans="1:65" s="2" customFormat="1" ht="24.2" customHeight="1">
      <c r="A347" s="32"/>
      <c r="B347" s="33"/>
      <c r="C347" s="166">
        <v>211</v>
      </c>
      <c r="D347" s="166" t="s">
        <v>147</v>
      </c>
      <c r="E347" s="167" t="s">
        <v>865</v>
      </c>
      <c r="F347" s="168" t="s">
        <v>866</v>
      </c>
      <c r="G347" s="169" t="s">
        <v>227</v>
      </c>
      <c r="H347" s="170">
        <v>7.373</v>
      </c>
      <c r="I347" s="171"/>
      <c r="J347" s="172">
        <f t="shared" si="90"/>
        <v>0</v>
      </c>
      <c r="K347" s="168" t="s">
        <v>151</v>
      </c>
      <c r="L347" s="37"/>
      <c r="M347" s="173" t="s">
        <v>17</v>
      </c>
      <c r="N347" s="174" t="s">
        <v>41</v>
      </c>
      <c r="O347" s="62"/>
      <c r="P347" s="175">
        <f t="shared" si="91"/>
        <v>0</v>
      </c>
      <c r="Q347" s="175">
        <v>0</v>
      </c>
      <c r="R347" s="175">
        <f t="shared" si="92"/>
        <v>0</v>
      </c>
      <c r="S347" s="175">
        <v>0</v>
      </c>
      <c r="T347" s="176">
        <f t="shared" si="93"/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7" t="s">
        <v>212</v>
      </c>
      <c r="AT347" s="177" t="s">
        <v>147</v>
      </c>
      <c r="AU347" s="177" t="s">
        <v>153</v>
      </c>
      <c r="AY347" s="15" t="s">
        <v>145</v>
      </c>
      <c r="BE347" s="178">
        <f t="shared" si="94"/>
        <v>0</v>
      </c>
      <c r="BF347" s="178">
        <f t="shared" si="95"/>
        <v>0</v>
      </c>
      <c r="BG347" s="178">
        <f t="shared" si="96"/>
        <v>0</v>
      </c>
      <c r="BH347" s="178">
        <f t="shared" si="97"/>
        <v>0</v>
      </c>
      <c r="BI347" s="178">
        <f t="shared" si="98"/>
        <v>0</v>
      </c>
      <c r="BJ347" s="15" t="s">
        <v>75</v>
      </c>
      <c r="BK347" s="178">
        <f t="shared" si="99"/>
        <v>0</v>
      </c>
      <c r="BL347" s="15" t="s">
        <v>212</v>
      </c>
      <c r="BM347" s="177" t="s">
        <v>867</v>
      </c>
    </row>
    <row r="348" spans="1:65" s="2" customFormat="1" ht="24.2" customHeight="1">
      <c r="A348" s="32"/>
      <c r="B348" s="33"/>
      <c r="C348" s="166">
        <v>212</v>
      </c>
      <c r="D348" s="166" t="s">
        <v>147</v>
      </c>
      <c r="E348" s="167" t="s">
        <v>868</v>
      </c>
      <c r="F348" s="168" t="s">
        <v>869</v>
      </c>
      <c r="G348" s="169" t="s">
        <v>227</v>
      </c>
      <c r="H348" s="170">
        <v>7.373</v>
      </c>
      <c r="I348" s="171"/>
      <c r="J348" s="172">
        <f t="shared" si="90"/>
        <v>0</v>
      </c>
      <c r="K348" s="168" t="s">
        <v>151</v>
      </c>
      <c r="L348" s="37"/>
      <c r="M348" s="173" t="s">
        <v>17</v>
      </c>
      <c r="N348" s="174" t="s">
        <v>41</v>
      </c>
      <c r="O348" s="62"/>
      <c r="P348" s="175">
        <f t="shared" si="91"/>
        <v>0</v>
      </c>
      <c r="Q348" s="175">
        <v>0</v>
      </c>
      <c r="R348" s="175">
        <f t="shared" si="92"/>
        <v>0</v>
      </c>
      <c r="S348" s="175">
        <v>0</v>
      </c>
      <c r="T348" s="176">
        <f t="shared" si="93"/>
        <v>0</v>
      </c>
      <c r="U348" s="32"/>
      <c r="V348" s="32"/>
      <c r="W348" s="32"/>
      <c r="X348" s="32"/>
      <c r="Y348" s="32"/>
      <c r="Z348" s="32"/>
      <c r="AA348" s="32"/>
      <c r="AB348" s="32"/>
      <c r="AC348" s="32"/>
      <c r="AD348" s="32"/>
      <c r="AE348" s="32"/>
      <c r="AR348" s="177" t="s">
        <v>212</v>
      </c>
      <c r="AT348" s="177" t="s">
        <v>147</v>
      </c>
      <c r="AU348" s="177" t="s">
        <v>153</v>
      </c>
      <c r="AY348" s="15" t="s">
        <v>145</v>
      </c>
      <c r="BE348" s="178">
        <f t="shared" si="94"/>
        <v>0</v>
      </c>
      <c r="BF348" s="178">
        <f t="shared" si="95"/>
        <v>0</v>
      </c>
      <c r="BG348" s="178">
        <f t="shared" si="96"/>
        <v>0</v>
      </c>
      <c r="BH348" s="178">
        <f t="shared" si="97"/>
        <v>0</v>
      </c>
      <c r="BI348" s="178">
        <f t="shared" si="98"/>
        <v>0</v>
      </c>
      <c r="BJ348" s="15" t="s">
        <v>75</v>
      </c>
      <c r="BK348" s="178">
        <f t="shared" si="99"/>
        <v>0</v>
      </c>
      <c r="BL348" s="15" t="s">
        <v>212</v>
      </c>
      <c r="BM348" s="177" t="s">
        <v>870</v>
      </c>
    </row>
    <row r="349" spans="2:63" s="12" customFormat="1" ht="22.9" customHeight="1">
      <c r="B349" s="150"/>
      <c r="C349" s="151"/>
      <c r="D349" s="152" t="s">
        <v>69</v>
      </c>
      <c r="E349" s="164" t="s">
        <v>871</v>
      </c>
      <c r="F349" s="164" t="s">
        <v>872</v>
      </c>
      <c r="G349" s="151"/>
      <c r="H349" s="151"/>
      <c r="I349" s="154"/>
      <c r="J349" s="165">
        <f>BK349</f>
        <v>0</v>
      </c>
      <c r="K349" s="151"/>
      <c r="L349" s="156"/>
      <c r="M349" s="157"/>
      <c r="N349" s="158"/>
      <c r="O349" s="158"/>
      <c r="P349" s="159">
        <f>SUM(P350:P356)</f>
        <v>0</v>
      </c>
      <c r="Q349" s="158"/>
      <c r="R349" s="159">
        <f>SUM(R350:R356)</f>
        <v>1.4850299999999996</v>
      </c>
      <c r="S349" s="158"/>
      <c r="T349" s="160">
        <f>SUM(T350:T356)</f>
        <v>0</v>
      </c>
      <c r="AR349" s="161" t="s">
        <v>153</v>
      </c>
      <c r="AT349" s="162" t="s">
        <v>69</v>
      </c>
      <c r="AU349" s="162" t="s">
        <v>75</v>
      </c>
      <c r="AY349" s="161" t="s">
        <v>145</v>
      </c>
      <c r="BK349" s="163">
        <f>SUM(BK350:BK356)</f>
        <v>0</v>
      </c>
    </row>
    <row r="350" spans="1:65" s="2" customFormat="1" ht="24.2" customHeight="1">
      <c r="A350" s="32"/>
      <c r="B350" s="33"/>
      <c r="C350" s="166">
        <v>213</v>
      </c>
      <c r="D350" s="166" t="s">
        <v>147</v>
      </c>
      <c r="E350" s="167" t="s">
        <v>873</v>
      </c>
      <c r="F350" s="168" t="s">
        <v>874</v>
      </c>
      <c r="G350" s="169" t="s">
        <v>150</v>
      </c>
      <c r="H350" s="170">
        <v>9.9</v>
      </c>
      <c r="I350" s="171"/>
      <c r="J350" s="172">
        <f aca="true" t="shared" si="100" ref="J350:J356">ROUND(I350*H350,2)</f>
        <v>0</v>
      </c>
      <c r="K350" s="168" t="s">
        <v>151</v>
      </c>
      <c r="L350" s="37"/>
      <c r="M350" s="173" t="s">
        <v>17</v>
      </c>
      <c r="N350" s="174" t="s">
        <v>41</v>
      </c>
      <c r="O350" s="62"/>
      <c r="P350" s="175">
        <f aca="true" t="shared" si="101" ref="P350:P356">O350*H350</f>
        <v>0</v>
      </c>
      <c r="Q350" s="175">
        <v>0</v>
      </c>
      <c r="R350" s="175">
        <f aca="true" t="shared" si="102" ref="R350:R356">Q350*H350</f>
        <v>0</v>
      </c>
      <c r="S350" s="175">
        <v>0</v>
      </c>
      <c r="T350" s="176">
        <f aca="true" t="shared" si="103" ref="T350:T356">S350*H350</f>
        <v>0</v>
      </c>
      <c r="U350" s="32"/>
      <c r="V350" s="32"/>
      <c r="W350" s="32"/>
      <c r="X350" s="32"/>
      <c r="Y350" s="32"/>
      <c r="Z350" s="32"/>
      <c r="AA350" s="32"/>
      <c r="AB350" s="32"/>
      <c r="AC350" s="32"/>
      <c r="AD350" s="32"/>
      <c r="AE350" s="32"/>
      <c r="AR350" s="177" t="s">
        <v>212</v>
      </c>
      <c r="AT350" s="177" t="s">
        <v>147</v>
      </c>
      <c r="AU350" s="177" t="s">
        <v>153</v>
      </c>
      <c r="AY350" s="15" t="s">
        <v>145</v>
      </c>
      <c r="BE350" s="178">
        <f aca="true" t="shared" si="104" ref="BE350:BE356">IF(N350="základní",J350,0)</f>
        <v>0</v>
      </c>
      <c r="BF350" s="178">
        <f aca="true" t="shared" si="105" ref="BF350:BF356">IF(N350="snížená",J350,0)</f>
        <v>0</v>
      </c>
      <c r="BG350" s="178">
        <f aca="true" t="shared" si="106" ref="BG350:BG356">IF(N350="zákl. přenesená",J350,0)</f>
        <v>0</v>
      </c>
      <c r="BH350" s="178">
        <f aca="true" t="shared" si="107" ref="BH350:BH356">IF(N350="sníž. přenesená",J350,0)</f>
        <v>0</v>
      </c>
      <c r="BI350" s="178">
        <f aca="true" t="shared" si="108" ref="BI350:BI356">IF(N350="nulová",J350,0)</f>
        <v>0</v>
      </c>
      <c r="BJ350" s="15" t="s">
        <v>75</v>
      </c>
      <c r="BK350" s="178">
        <f aca="true" t="shared" si="109" ref="BK350:BK356">ROUND(I350*H350,2)</f>
        <v>0</v>
      </c>
      <c r="BL350" s="15" t="s">
        <v>212</v>
      </c>
      <c r="BM350" s="177" t="s">
        <v>875</v>
      </c>
    </row>
    <row r="351" spans="1:65" s="2" customFormat="1" ht="24.2" customHeight="1">
      <c r="A351" s="32"/>
      <c r="B351" s="33"/>
      <c r="C351" s="166">
        <v>214</v>
      </c>
      <c r="D351" s="166" t="s">
        <v>147</v>
      </c>
      <c r="E351" s="167" t="s">
        <v>876</v>
      </c>
      <c r="F351" s="168" t="s">
        <v>877</v>
      </c>
      <c r="G351" s="169" t="s">
        <v>150</v>
      </c>
      <c r="H351" s="170">
        <v>16.5</v>
      </c>
      <c r="I351" s="171"/>
      <c r="J351" s="172">
        <f t="shared" si="100"/>
        <v>0</v>
      </c>
      <c r="K351" s="168" t="s">
        <v>151</v>
      </c>
      <c r="L351" s="37"/>
      <c r="M351" s="173" t="s">
        <v>17</v>
      </c>
      <c r="N351" s="174" t="s">
        <v>41</v>
      </c>
      <c r="O351" s="62"/>
      <c r="P351" s="175">
        <f t="shared" si="101"/>
        <v>0</v>
      </c>
      <c r="Q351" s="175">
        <v>0.00102</v>
      </c>
      <c r="R351" s="175">
        <f t="shared" si="102"/>
        <v>0.01683</v>
      </c>
      <c r="S351" s="175">
        <v>0</v>
      </c>
      <c r="T351" s="176">
        <f t="shared" si="103"/>
        <v>0</v>
      </c>
      <c r="U351" s="32"/>
      <c r="V351" s="32"/>
      <c r="W351" s="32"/>
      <c r="X351" s="32"/>
      <c r="Y351" s="32"/>
      <c r="Z351" s="32"/>
      <c r="AA351" s="32"/>
      <c r="AB351" s="32"/>
      <c r="AC351" s="32"/>
      <c r="AD351" s="32"/>
      <c r="AE351" s="32"/>
      <c r="AR351" s="177" t="s">
        <v>212</v>
      </c>
      <c r="AT351" s="177" t="s">
        <v>147</v>
      </c>
      <c r="AU351" s="177" t="s">
        <v>153</v>
      </c>
      <c r="AY351" s="15" t="s">
        <v>145</v>
      </c>
      <c r="BE351" s="178">
        <f t="shared" si="104"/>
        <v>0</v>
      </c>
      <c r="BF351" s="178">
        <f t="shared" si="105"/>
        <v>0</v>
      </c>
      <c r="BG351" s="178">
        <f t="shared" si="106"/>
        <v>0</v>
      </c>
      <c r="BH351" s="178">
        <f t="shared" si="107"/>
        <v>0</v>
      </c>
      <c r="BI351" s="178">
        <f t="shared" si="108"/>
        <v>0</v>
      </c>
      <c r="BJ351" s="15" t="s">
        <v>75</v>
      </c>
      <c r="BK351" s="178">
        <f t="shared" si="109"/>
        <v>0</v>
      </c>
      <c r="BL351" s="15" t="s">
        <v>212</v>
      </c>
      <c r="BM351" s="177" t="s">
        <v>878</v>
      </c>
    </row>
    <row r="352" spans="1:65" s="2" customFormat="1" ht="24.2" customHeight="1">
      <c r="A352" s="32"/>
      <c r="B352" s="33"/>
      <c r="C352" s="166">
        <v>215</v>
      </c>
      <c r="D352" s="166" t="s">
        <v>147</v>
      </c>
      <c r="E352" s="167" t="s">
        <v>879</v>
      </c>
      <c r="F352" s="168" t="s">
        <v>880</v>
      </c>
      <c r="G352" s="169" t="s">
        <v>150</v>
      </c>
      <c r="H352" s="170">
        <v>304</v>
      </c>
      <c r="I352" s="171"/>
      <c r="J352" s="172">
        <f t="shared" si="100"/>
        <v>0</v>
      </c>
      <c r="K352" s="168" t="s">
        <v>151</v>
      </c>
      <c r="L352" s="37"/>
      <c r="M352" s="173" t="s">
        <v>17</v>
      </c>
      <c r="N352" s="174" t="s">
        <v>41</v>
      </c>
      <c r="O352" s="62"/>
      <c r="P352" s="175">
        <f t="shared" si="101"/>
        <v>0</v>
      </c>
      <c r="Q352" s="175">
        <v>0.0048</v>
      </c>
      <c r="R352" s="175">
        <f t="shared" si="102"/>
        <v>1.4591999999999998</v>
      </c>
      <c r="S352" s="175">
        <v>0</v>
      </c>
      <c r="T352" s="176">
        <f t="shared" si="103"/>
        <v>0</v>
      </c>
      <c r="U352" s="32"/>
      <c r="V352" s="32"/>
      <c r="W352" s="32"/>
      <c r="X352" s="32"/>
      <c r="Y352" s="32"/>
      <c r="Z352" s="32"/>
      <c r="AA352" s="32"/>
      <c r="AB352" s="32"/>
      <c r="AC352" s="32"/>
      <c r="AD352" s="32"/>
      <c r="AE352" s="32"/>
      <c r="AR352" s="177" t="s">
        <v>212</v>
      </c>
      <c r="AT352" s="177" t="s">
        <v>147</v>
      </c>
      <c r="AU352" s="177" t="s">
        <v>153</v>
      </c>
      <c r="AY352" s="15" t="s">
        <v>145</v>
      </c>
      <c r="BE352" s="178">
        <f t="shared" si="104"/>
        <v>0</v>
      </c>
      <c r="BF352" s="178">
        <f t="shared" si="105"/>
        <v>0</v>
      </c>
      <c r="BG352" s="178">
        <f t="shared" si="106"/>
        <v>0</v>
      </c>
      <c r="BH352" s="178">
        <f t="shared" si="107"/>
        <v>0</v>
      </c>
      <c r="BI352" s="178">
        <f t="shared" si="108"/>
        <v>0</v>
      </c>
      <c r="BJ352" s="15" t="s">
        <v>75</v>
      </c>
      <c r="BK352" s="178">
        <f t="shared" si="109"/>
        <v>0</v>
      </c>
      <c r="BL352" s="15" t="s">
        <v>212</v>
      </c>
      <c r="BM352" s="177" t="s">
        <v>881</v>
      </c>
    </row>
    <row r="353" spans="1:65" s="2" customFormat="1" ht="24.2" customHeight="1">
      <c r="A353" s="32"/>
      <c r="B353" s="33"/>
      <c r="C353" s="166">
        <v>216</v>
      </c>
      <c r="D353" s="166" t="s">
        <v>147</v>
      </c>
      <c r="E353" s="167" t="s">
        <v>882</v>
      </c>
      <c r="F353" s="168" t="s">
        <v>883</v>
      </c>
      <c r="G353" s="169" t="s">
        <v>150</v>
      </c>
      <c r="H353" s="170">
        <v>15</v>
      </c>
      <c r="I353" s="171"/>
      <c r="J353" s="172">
        <f t="shared" si="100"/>
        <v>0</v>
      </c>
      <c r="K353" s="168" t="s">
        <v>151</v>
      </c>
      <c r="L353" s="37"/>
      <c r="M353" s="173" t="s">
        <v>17</v>
      </c>
      <c r="N353" s="174" t="s">
        <v>41</v>
      </c>
      <c r="O353" s="62"/>
      <c r="P353" s="175">
        <f t="shared" si="101"/>
        <v>0</v>
      </c>
      <c r="Q353" s="175">
        <v>0.0006</v>
      </c>
      <c r="R353" s="175">
        <f t="shared" si="102"/>
        <v>0.009</v>
      </c>
      <c r="S353" s="175">
        <v>0</v>
      </c>
      <c r="T353" s="176">
        <f t="shared" si="103"/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7" t="s">
        <v>212</v>
      </c>
      <c r="AT353" s="177" t="s">
        <v>147</v>
      </c>
      <c r="AU353" s="177" t="s">
        <v>153</v>
      </c>
      <c r="AY353" s="15" t="s">
        <v>145</v>
      </c>
      <c r="BE353" s="178">
        <f t="shared" si="104"/>
        <v>0</v>
      </c>
      <c r="BF353" s="178">
        <f t="shared" si="105"/>
        <v>0</v>
      </c>
      <c r="BG353" s="178">
        <f t="shared" si="106"/>
        <v>0</v>
      </c>
      <c r="BH353" s="178">
        <f t="shared" si="107"/>
        <v>0</v>
      </c>
      <c r="BI353" s="178">
        <f t="shared" si="108"/>
        <v>0</v>
      </c>
      <c r="BJ353" s="15" t="s">
        <v>75</v>
      </c>
      <c r="BK353" s="178">
        <f t="shared" si="109"/>
        <v>0</v>
      </c>
      <c r="BL353" s="15" t="s">
        <v>212</v>
      </c>
      <c r="BM353" s="177" t="s">
        <v>884</v>
      </c>
    </row>
    <row r="354" spans="1:65" s="2" customFormat="1" ht="24.2" customHeight="1">
      <c r="A354" s="32"/>
      <c r="B354" s="33"/>
      <c r="C354" s="166">
        <v>217</v>
      </c>
      <c r="D354" s="166" t="s">
        <v>147</v>
      </c>
      <c r="E354" s="167" t="s">
        <v>885</v>
      </c>
      <c r="F354" s="168" t="s">
        <v>886</v>
      </c>
      <c r="G354" s="169" t="s">
        <v>161</v>
      </c>
      <c r="H354" s="170">
        <v>16</v>
      </c>
      <c r="I354" s="171"/>
      <c r="J354" s="172">
        <f t="shared" si="100"/>
        <v>0</v>
      </c>
      <c r="K354" s="168" t="s">
        <v>151</v>
      </c>
      <c r="L354" s="37"/>
      <c r="M354" s="173" t="s">
        <v>17</v>
      </c>
      <c r="N354" s="174" t="s">
        <v>41</v>
      </c>
      <c r="O354" s="62"/>
      <c r="P354" s="175">
        <f t="shared" si="101"/>
        <v>0</v>
      </c>
      <c r="Q354" s="175">
        <v>0</v>
      </c>
      <c r="R354" s="175">
        <f t="shared" si="102"/>
        <v>0</v>
      </c>
      <c r="S354" s="175">
        <v>0</v>
      </c>
      <c r="T354" s="176">
        <f t="shared" si="103"/>
        <v>0</v>
      </c>
      <c r="U354" s="32"/>
      <c r="V354" s="32"/>
      <c r="W354" s="32"/>
      <c r="X354" s="32"/>
      <c r="Y354" s="32"/>
      <c r="Z354" s="32"/>
      <c r="AA354" s="32"/>
      <c r="AB354" s="32"/>
      <c r="AC354" s="32"/>
      <c r="AD354" s="32"/>
      <c r="AE354" s="32"/>
      <c r="AR354" s="177" t="s">
        <v>212</v>
      </c>
      <c r="AT354" s="177" t="s">
        <v>147</v>
      </c>
      <c r="AU354" s="177" t="s">
        <v>153</v>
      </c>
      <c r="AY354" s="15" t="s">
        <v>145</v>
      </c>
      <c r="BE354" s="178">
        <f t="shared" si="104"/>
        <v>0</v>
      </c>
      <c r="BF354" s="178">
        <f t="shared" si="105"/>
        <v>0</v>
      </c>
      <c r="BG354" s="178">
        <f t="shared" si="106"/>
        <v>0</v>
      </c>
      <c r="BH354" s="178">
        <f t="shared" si="107"/>
        <v>0</v>
      </c>
      <c r="BI354" s="178">
        <f t="shared" si="108"/>
        <v>0</v>
      </c>
      <c r="BJ354" s="15" t="s">
        <v>75</v>
      </c>
      <c r="BK354" s="178">
        <f t="shared" si="109"/>
        <v>0</v>
      </c>
      <c r="BL354" s="15" t="s">
        <v>212</v>
      </c>
      <c r="BM354" s="177" t="s">
        <v>887</v>
      </c>
    </row>
    <row r="355" spans="1:65" s="2" customFormat="1" ht="24.2" customHeight="1">
      <c r="A355" s="32"/>
      <c r="B355" s="33"/>
      <c r="C355" s="166">
        <v>218</v>
      </c>
      <c r="D355" s="166" t="s">
        <v>147</v>
      </c>
      <c r="E355" s="167" t="s">
        <v>888</v>
      </c>
      <c r="F355" s="168" t="s">
        <v>889</v>
      </c>
      <c r="G355" s="169" t="s">
        <v>227</v>
      </c>
      <c r="H355" s="170">
        <v>1.54</v>
      </c>
      <c r="I355" s="171"/>
      <c r="J355" s="172">
        <f t="shared" si="100"/>
        <v>0</v>
      </c>
      <c r="K355" s="168" t="s">
        <v>151</v>
      </c>
      <c r="L355" s="37"/>
      <c r="M355" s="173" t="s">
        <v>17</v>
      </c>
      <c r="N355" s="174" t="s">
        <v>41</v>
      </c>
      <c r="O355" s="62"/>
      <c r="P355" s="175">
        <f t="shared" si="101"/>
        <v>0</v>
      </c>
      <c r="Q355" s="175">
        <v>0</v>
      </c>
      <c r="R355" s="175">
        <f t="shared" si="102"/>
        <v>0</v>
      </c>
      <c r="S355" s="175">
        <v>0</v>
      </c>
      <c r="T355" s="176">
        <f t="shared" si="103"/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7" t="s">
        <v>212</v>
      </c>
      <c r="AT355" s="177" t="s">
        <v>147</v>
      </c>
      <c r="AU355" s="177" t="s">
        <v>153</v>
      </c>
      <c r="AY355" s="15" t="s">
        <v>145</v>
      </c>
      <c r="BE355" s="178">
        <f t="shared" si="104"/>
        <v>0</v>
      </c>
      <c r="BF355" s="178">
        <f t="shared" si="105"/>
        <v>0</v>
      </c>
      <c r="BG355" s="178">
        <f t="shared" si="106"/>
        <v>0</v>
      </c>
      <c r="BH355" s="178">
        <f t="shared" si="107"/>
        <v>0</v>
      </c>
      <c r="BI355" s="178">
        <f t="shared" si="108"/>
        <v>0</v>
      </c>
      <c r="BJ355" s="15" t="s">
        <v>75</v>
      </c>
      <c r="BK355" s="178">
        <f t="shared" si="109"/>
        <v>0</v>
      </c>
      <c r="BL355" s="15" t="s">
        <v>212</v>
      </c>
      <c r="BM355" s="177" t="s">
        <v>890</v>
      </c>
    </row>
    <row r="356" spans="1:65" s="2" customFormat="1" ht="24.2" customHeight="1">
      <c r="A356" s="32"/>
      <c r="B356" s="33"/>
      <c r="C356" s="166">
        <v>219</v>
      </c>
      <c r="D356" s="166" t="s">
        <v>147</v>
      </c>
      <c r="E356" s="167" t="s">
        <v>891</v>
      </c>
      <c r="F356" s="168" t="s">
        <v>892</v>
      </c>
      <c r="G356" s="169" t="s">
        <v>227</v>
      </c>
      <c r="H356" s="170">
        <v>1.54</v>
      </c>
      <c r="I356" s="171"/>
      <c r="J356" s="172">
        <f t="shared" si="100"/>
        <v>0</v>
      </c>
      <c r="K356" s="168" t="s">
        <v>151</v>
      </c>
      <c r="L356" s="37"/>
      <c r="M356" s="173" t="s">
        <v>17</v>
      </c>
      <c r="N356" s="174" t="s">
        <v>41</v>
      </c>
      <c r="O356" s="62"/>
      <c r="P356" s="175">
        <f t="shared" si="101"/>
        <v>0</v>
      </c>
      <c r="Q356" s="175">
        <v>0</v>
      </c>
      <c r="R356" s="175">
        <f t="shared" si="102"/>
        <v>0</v>
      </c>
      <c r="S356" s="175">
        <v>0</v>
      </c>
      <c r="T356" s="176">
        <f t="shared" si="103"/>
        <v>0</v>
      </c>
      <c r="U356" s="32"/>
      <c r="V356" s="32"/>
      <c r="W356" s="32"/>
      <c r="X356" s="32"/>
      <c r="Y356" s="32"/>
      <c r="Z356" s="32"/>
      <c r="AA356" s="32"/>
      <c r="AB356" s="32"/>
      <c r="AC356" s="32"/>
      <c r="AD356" s="32"/>
      <c r="AE356" s="32"/>
      <c r="AR356" s="177" t="s">
        <v>212</v>
      </c>
      <c r="AT356" s="177" t="s">
        <v>147</v>
      </c>
      <c r="AU356" s="177" t="s">
        <v>153</v>
      </c>
      <c r="AY356" s="15" t="s">
        <v>145</v>
      </c>
      <c r="BE356" s="178">
        <f t="shared" si="104"/>
        <v>0</v>
      </c>
      <c r="BF356" s="178">
        <f t="shared" si="105"/>
        <v>0</v>
      </c>
      <c r="BG356" s="178">
        <f t="shared" si="106"/>
        <v>0</v>
      </c>
      <c r="BH356" s="178">
        <f t="shared" si="107"/>
        <v>0</v>
      </c>
      <c r="BI356" s="178">
        <f t="shared" si="108"/>
        <v>0</v>
      </c>
      <c r="BJ356" s="15" t="s">
        <v>75</v>
      </c>
      <c r="BK356" s="178">
        <f t="shared" si="109"/>
        <v>0</v>
      </c>
      <c r="BL356" s="15" t="s">
        <v>212</v>
      </c>
      <c r="BM356" s="177" t="s">
        <v>893</v>
      </c>
    </row>
    <row r="357" spans="2:63" s="12" customFormat="1" ht="22.9" customHeight="1">
      <c r="B357" s="150"/>
      <c r="C357" s="151"/>
      <c r="D357" s="152" t="s">
        <v>69</v>
      </c>
      <c r="E357" s="164" t="s">
        <v>894</v>
      </c>
      <c r="F357" s="164" t="s">
        <v>895</v>
      </c>
      <c r="G357" s="151"/>
      <c r="H357" s="151"/>
      <c r="I357" s="154"/>
      <c r="J357" s="165">
        <f>BK357</f>
        <v>0</v>
      </c>
      <c r="K357" s="151"/>
      <c r="L357" s="156"/>
      <c r="M357" s="157"/>
      <c r="N357" s="158"/>
      <c r="O357" s="158"/>
      <c r="P357" s="159">
        <f>SUM(P358:P372)</f>
        <v>0</v>
      </c>
      <c r="Q357" s="158"/>
      <c r="R357" s="159">
        <f>SUM(R358:R372)</f>
        <v>0.04152100000000001</v>
      </c>
      <c r="S357" s="158"/>
      <c r="T357" s="160">
        <f>SUM(T358:T372)</f>
        <v>0</v>
      </c>
      <c r="AR357" s="161" t="s">
        <v>153</v>
      </c>
      <c r="AT357" s="162" t="s">
        <v>69</v>
      </c>
      <c r="AU357" s="162" t="s">
        <v>75</v>
      </c>
      <c r="AY357" s="161" t="s">
        <v>145</v>
      </c>
      <c r="BK357" s="163">
        <f>SUM(BK358:BK372)</f>
        <v>0</v>
      </c>
    </row>
    <row r="358" spans="1:65" s="2" customFormat="1" ht="14.45" customHeight="1">
      <c r="A358" s="32"/>
      <c r="B358" s="33"/>
      <c r="C358" s="166">
        <v>220</v>
      </c>
      <c r="D358" s="166" t="s">
        <v>147</v>
      </c>
      <c r="E358" s="167" t="s">
        <v>896</v>
      </c>
      <c r="F358" s="168" t="s">
        <v>897</v>
      </c>
      <c r="G358" s="169" t="s">
        <v>161</v>
      </c>
      <c r="H358" s="170">
        <v>2</v>
      </c>
      <c r="I358" s="171"/>
      <c r="J358" s="172">
        <f aca="true" t="shared" si="110" ref="J358:J372">ROUND(I358*H358,2)</f>
        <v>0</v>
      </c>
      <c r="K358" s="168" t="s">
        <v>151</v>
      </c>
      <c r="L358" s="37"/>
      <c r="M358" s="173" t="s">
        <v>17</v>
      </c>
      <c r="N358" s="174" t="s">
        <v>41</v>
      </c>
      <c r="O358" s="62"/>
      <c r="P358" s="175">
        <f aca="true" t="shared" si="111" ref="P358:P372">O358*H358</f>
        <v>0</v>
      </c>
      <c r="Q358" s="175">
        <v>0.00179</v>
      </c>
      <c r="R358" s="175">
        <f aca="true" t="shared" si="112" ref="R358:R372">Q358*H358</f>
        <v>0.00358</v>
      </c>
      <c r="S358" s="175">
        <v>0</v>
      </c>
      <c r="T358" s="176">
        <f aca="true" t="shared" si="113" ref="T358:T372"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7" t="s">
        <v>212</v>
      </c>
      <c r="AT358" s="177" t="s">
        <v>147</v>
      </c>
      <c r="AU358" s="177" t="s">
        <v>153</v>
      </c>
      <c r="AY358" s="15" t="s">
        <v>145</v>
      </c>
      <c r="BE358" s="178">
        <f aca="true" t="shared" si="114" ref="BE358:BE372">IF(N358="základní",J358,0)</f>
        <v>0</v>
      </c>
      <c r="BF358" s="178">
        <f aca="true" t="shared" si="115" ref="BF358:BF372">IF(N358="snížená",J358,0)</f>
        <v>0</v>
      </c>
      <c r="BG358" s="178">
        <f aca="true" t="shared" si="116" ref="BG358:BG372">IF(N358="zákl. přenesená",J358,0)</f>
        <v>0</v>
      </c>
      <c r="BH358" s="178">
        <f aca="true" t="shared" si="117" ref="BH358:BH372">IF(N358="sníž. přenesená",J358,0)</f>
        <v>0</v>
      </c>
      <c r="BI358" s="178">
        <f aca="true" t="shared" si="118" ref="BI358:BI372">IF(N358="nulová",J358,0)</f>
        <v>0</v>
      </c>
      <c r="BJ358" s="15" t="s">
        <v>75</v>
      </c>
      <c r="BK358" s="178">
        <f aca="true" t="shared" si="119" ref="BK358:BK372">ROUND(I358*H358,2)</f>
        <v>0</v>
      </c>
      <c r="BL358" s="15" t="s">
        <v>212</v>
      </c>
      <c r="BM358" s="177" t="s">
        <v>898</v>
      </c>
    </row>
    <row r="359" spans="1:65" s="2" customFormat="1" ht="14.45" customHeight="1">
      <c r="A359" s="32"/>
      <c r="B359" s="33"/>
      <c r="C359" s="166">
        <v>221</v>
      </c>
      <c r="D359" s="166" t="s">
        <v>147</v>
      </c>
      <c r="E359" s="167" t="s">
        <v>899</v>
      </c>
      <c r="F359" s="168" t="s">
        <v>900</v>
      </c>
      <c r="G359" s="169" t="s">
        <v>161</v>
      </c>
      <c r="H359" s="170">
        <v>2</v>
      </c>
      <c r="I359" s="171"/>
      <c r="J359" s="172">
        <f t="shared" si="110"/>
        <v>0</v>
      </c>
      <c r="K359" s="168" t="s">
        <v>151</v>
      </c>
      <c r="L359" s="37"/>
      <c r="M359" s="173" t="s">
        <v>17</v>
      </c>
      <c r="N359" s="174" t="s">
        <v>41</v>
      </c>
      <c r="O359" s="62"/>
      <c r="P359" s="175">
        <f t="shared" si="111"/>
        <v>0</v>
      </c>
      <c r="Q359" s="175">
        <v>0.001</v>
      </c>
      <c r="R359" s="175">
        <f t="shared" si="112"/>
        <v>0.002</v>
      </c>
      <c r="S359" s="175">
        <v>0</v>
      </c>
      <c r="T359" s="176">
        <f t="shared" si="113"/>
        <v>0</v>
      </c>
      <c r="U359" s="32"/>
      <c r="V359" s="32"/>
      <c r="W359" s="32"/>
      <c r="X359" s="32"/>
      <c r="Y359" s="32"/>
      <c r="Z359" s="32"/>
      <c r="AA359" s="32"/>
      <c r="AB359" s="32"/>
      <c r="AC359" s="32"/>
      <c r="AD359" s="32"/>
      <c r="AE359" s="32"/>
      <c r="AR359" s="177" t="s">
        <v>212</v>
      </c>
      <c r="AT359" s="177" t="s">
        <v>147</v>
      </c>
      <c r="AU359" s="177" t="s">
        <v>153</v>
      </c>
      <c r="AY359" s="15" t="s">
        <v>145</v>
      </c>
      <c r="BE359" s="178">
        <f t="shared" si="114"/>
        <v>0</v>
      </c>
      <c r="BF359" s="178">
        <f t="shared" si="115"/>
        <v>0</v>
      </c>
      <c r="BG359" s="178">
        <f t="shared" si="116"/>
        <v>0</v>
      </c>
      <c r="BH359" s="178">
        <f t="shared" si="117"/>
        <v>0</v>
      </c>
      <c r="BI359" s="178">
        <f t="shared" si="118"/>
        <v>0</v>
      </c>
      <c r="BJ359" s="15" t="s">
        <v>75</v>
      </c>
      <c r="BK359" s="178">
        <f t="shared" si="119"/>
        <v>0</v>
      </c>
      <c r="BL359" s="15" t="s">
        <v>212</v>
      </c>
      <c r="BM359" s="177" t="s">
        <v>901</v>
      </c>
    </row>
    <row r="360" spans="1:65" s="2" customFormat="1" ht="14.45" customHeight="1">
      <c r="A360" s="32"/>
      <c r="B360" s="33"/>
      <c r="C360" s="166">
        <v>222</v>
      </c>
      <c r="D360" s="166" t="s">
        <v>147</v>
      </c>
      <c r="E360" s="167" t="s">
        <v>902</v>
      </c>
      <c r="F360" s="168" t="s">
        <v>903</v>
      </c>
      <c r="G360" s="169" t="s">
        <v>165</v>
      </c>
      <c r="H360" s="170">
        <v>6.5</v>
      </c>
      <c r="I360" s="171"/>
      <c r="J360" s="172">
        <f t="shared" si="110"/>
        <v>0</v>
      </c>
      <c r="K360" s="168" t="s">
        <v>151</v>
      </c>
      <c r="L360" s="37"/>
      <c r="M360" s="173" t="s">
        <v>17</v>
      </c>
      <c r="N360" s="174" t="s">
        <v>41</v>
      </c>
      <c r="O360" s="62"/>
      <c r="P360" s="175">
        <f t="shared" si="111"/>
        <v>0</v>
      </c>
      <c r="Q360" s="175">
        <v>0.00201</v>
      </c>
      <c r="R360" s="175">
        <f t="shared" si="112"/>
        <v>0.013065</v>
      </c>
      <c r="S360" s="175">
        <v>0</v>
      </c>
      <c r="T360" s="176">
        <f t="shared" si="113"/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7" t="s">
        <v>212</v>
      </c>
      <c r="AT360" s="177" t="s">
        <v>147</v>
      </c>
      <c r="AU360" s="177" t="s">
        <v>153</v>
      </c>
      <c r="AY360" s="15" t="s">
        <v>145</v>
      </c>
      <c r="BE360" s="178">
        <f t="shared" si="114"/>
        <v>0</v>
      </c>
      <c r="BF360" s="178">
        <f t="shared" si="115"/>
        <v>0</v>
      </c>
      <c r="BG360" s="178">
        <f t="shared" si="116"/>
        <v>0</v>
      </c>
      <c r="BH360" s="178">
        <f t="shared" si="117"/>
        <v>0</v>
      </c>
      <c r="BI360" s="178">
        <f t="shared" si="118"/>
        <v>0</v>
      </c>
      <c r="BJ360" s="15" t="s">
        <v>75</v>
      </c>
      <c r="BK360" s="178">
        <f t="shared" si="119"/>
        <v>0</v>
      </c>
      <c r="BL360" s="15" t="s">
        <v>212</v>
      </c>
      <c r="BM360" s="177" t="s">
        <v>904</v>
      </c>
    </row>
    <row r="361" spans="1:65" s="2" customFormat="1" ht="14.45" customHeight="1">
      <c r="A361" s="32"/>
      <c r="B361" s="33"/>
      <c r="C361" s="166">
        <v>223</v>
      </c>
      <c r="D361" s="166" t="s">
        <v>147</v>
      </c>
      <c r="E361" s="167" t="s">
        <v>905</v>
      </c>
      <c r="F361" s="168" t="s">
        <v>906</v>
      </c>
      <c r="G361" s="169" t="s">
        <v>165</v>
      </c>
      <c r="H361" s="170">
        <v>35.7</v>
      </c>
      <c r="I361" s="171"/>
      <c r="J361" s="172">
        <f t="shared" si="110"/>
        <v>0</v>
      </c>
      <c r="K361" s="168" t="s">
        <v>151</v>
      </c>
      <c r="L361" s="37"/>
      <c r="M361" s="173" t="s">
        <v>17</v>
      </c>
      <c r="N361" s="174" t="s">
        <v>41</v>
      </c>
      <c r="O361" s="62"/>
      <c r="P361" s="175">
        <f t="shared" si="111"/>
        <v>0</v>
      </c>
      <c r="Q361" s="175">
        <v>0.00048</v>
      </c>
      <c r="R361" s="175">
        <f t="shared" si="112"/>
        <v>0.017136000000000002</v>
      </c>
      <c r="S361" s="175">
        <v>0</v>
      </c>
      <c r="T361" s="176">
        <f t="shared" si="113"/>
        <v>0</v>
      </c>
      <c r="U361" s="32"/>
      <c r="V361" s="32"/>
      <c r="W361" s="32"/>
      <c r="X361" s="32"/>
      <c r="Y361" s="32"/>
      <c r="Z361" s="32"/>
      <c r="AA361" s="32"/>
      <c r="AB361" s="32"/>
      <c r="AC361" s="32"/>
      <c r="AD361" s="32"/>
      <c r="AE361" s="32"/>
      <c r="AR361" s="177" t="s">
        <v>212</v>
      </c>
      <c r="AT361" s="177" t="s">
        <v>147</v>
      </c>
      <c r="AU361" s="177" t="s">
        <v>153</v>
      </c>
      <c r="AY361" s="15" t="s">
        <v>145</v>
      </c>
      <c r="BE361" s="178">
        <f t="shared" si="114"/>
        <v>0</v>
      </c>
      <c r="BF361" s="178">
        <f t="shared" si="115"/>
        <v>0</v>
      </c>
      <c r="BG361" s="178">
        <f t="shared" si="116"/>
        <v>0</v>
      </c>
      <c r="BH361" s="178">
        <f t="shared" si="117"/>
        <v>0</v>
      </c>
      <c r="BI361" s="178">
        <f t="shared" si="118"/>
        <v>0</v>
      </c>
      <c r="BJ361" s="15" t="s">
        <v>75</v>
      </c>
      <c r="BK361" s="178">
        <f t="shared" si="119"/>
        <v>0</v>
      </c>
      <c r="BL361" s="15" t="s">
        <v>212</v>
      </c>
      <c r="BM361" s="177" t="s">
        <v>907</v>
      </c>
    </row>
    <row r="362" spans="1:65" s="2" customFormat="1" ht="14.45" customHeight="1">
      <c r="A362" s="32"/>
      <c r="B362" s="33"/>
      <c r="C362" s="166">
        <v>224</v>
      </c>
      <c r="D362" s="166" t="s">
        <v>147</v>
      </c>
      <c r="E362" s="167" t="s">
        <v>908</v>
      </c>
      <c r="F362" s="168" t="s">
        <v>909</v>
      </c>
      <c r="G362" s="169" t="s">
        <v>161</v>
      </c>
      <c r="H362" s="170">
        <v>2</v>
      </c>
      <c r="I362" s="171"/>
      <c r="J362" s="172">
        <f t="shared" si="110"/>
        <v>0</v>
      </c>
      <c r="K362" s="168" t="s">
        <v>151</v>
      </c>
      <c r="L362" s="37"/>
      <c r="M362" s="173" t="s">
        <v>17</v>
      </c>
      <c r="N362" s="174" t="s">
        <v>41</v>
      </c>
      <c r="O362" s="62"/>
      <c r="P362" s="175">
        <f t="shared" si="111"/>
        <v>0</v>
      </c>
      <c r="Q362" s="175">
        <v>0</v>
      </c>
      <c r="R362" s="175">
        <f t="shared" si="112"/>
        <v>0</v>
      </c>
      <c r="S362" s="175">
        <v>0</v>
      </c>
      <c r="T362" s="176">
        <f t="shared" si="113"/>
        <v>0</v>
      </c>
      <c r="U362" s="32"/>
      <c r="V362" s="32"/>
      <c r="W362" s="32"/>
      <c r="X362" s="32"/>
      <c r="Y362" s="32"/>
      <c r="Z362" s="32"/>
      <c r="AA362" s="32"/>
      <c r="AB362" s="32"/>
      <c r="AC362" s="32"/>
      <c r="AD362" s="32"/>
      <c r="AE362" s="32"/>
      <c r="AR362" s="177" t="s">
        <v>212</v>
      </c>
      <c r="AT362" s="177" t="s">
        <v>147</v>
      </c>
      <c r="AU362" s="177" t="s">
        <v>153</v>
      </c>
      <c r="AY362" s="15" t="s">
        <v>145</v>
      </c>
      <c r="BE362" s="178">
        <f t="shared" si="114"/>
        <v>0</v>
      </c>
      <c r="BF362" s="178">
        <f t="shared" si="115"/>
        <v>0</v>
      </c>
      <c r="BG362" s="178">
        <f t="shared" si="116"/>
        <v>0</v>
      </c>
      <c r="BH362" s="178">
        <f t="shared" si="117"/>
        <v>0</v>
      </c>
      <c r="BI362" s="178">
        <f t="shared" si="118"/>
        <v>0</v>
      </c>
      <c r="BJ362" s="15" t="s">
        <v>75</v>
      </c>
      <c r="BK362" s="178">
        <f t="shared" si="119"/>
        <v>0</v>
      </c>
      <c r="BL362" s="15" t="s">
        <v>212</v>
      </c>
      <c r="BM362" s="177" t="s">
        <v>910</v>
      </c>
    </row>
    <row r="363" spans="1:65" s="2" customFormat="1" ht="14.45" customHeight="1">
      <c r="A363" s="32"/>
      <c r="B363" s="33"/>
      <c r="C363" s="166">
        <v>225</v>
      </c>
      <c r="D363" s="166" t="s">
        <v>147</v>
      </c>
      <c r="E363" s="167" t="s">
        <v>911</v>
      </c>
      <c r="F363" s="168" t="s">
        <v>912</v>
      </c>
      <c r="G363" s="169" t="s">
        <v>161</v>
      </c>
      <c r="H363" s="170">
        <v>3</v>
      </c>
      <c r="I363" s="171"/>
      <c r="J363" s="172">
        <f t="shared" si="110"/>
        <v>0</v>
      </c>
      <c r="K363" s="168" t="s">
        <v>151</v>
      </c>
      <c r="L363" s="37"/>
      <c r="M363" s="173" t="s">
        <v>17</v>
      </c>
      <c r="N363" s="174" t="s">
        <v>41</v>
      </c>
      <c r="O363" s="62"/>
      <c r="P363" s="175">
        <f t="shared" si="111"/>
        <v>0</v>
      </c>
      <c r="Q363" s="175">
        <v>0</v>
      </c>
      <c r="R363" s="175">
        <f t="shared" si="112"/>
        <v>0</v>
      </c>
      <c r="S363" s="175">
        <v>0</v>
      </c>
      <c r="T363" s="176">
        <f t="shared" si="113"/>
        <v>0</v>
      </c>
      <c r="U363" s="32"/>
      <c r="V363" s="32"/>
      <c r="W363" s="32"/>
      <c r="X363" s="32"/>
      <c r="Y363" s="32"/>
      <c r="Z363" s="32"/>
      <c r="AA363" s="32"/>
      <c r="AB363" s="32"/>
      <c r="AC363" s="32"/>
      <c r="AD363" s="32"/>
      <c r="AE363" s="32"/>
      <c r="AR363" s="177" t="s">
        <v>212</v>
      </c>
      <c r="AT363" s="177" t="s">
        <v>147</v>
      </c>
      <c r="AU363" s="177" t="s">
        <v>153</v>
      </c>
      <c r="AY363" s="15" t="s">
        <v>145</v>
      </c>
      <c r="BE363" s="178">
        <f t="shared" si="114"/>
        <v>0</v>
      </c>
      <c r="BF363" s="178">
        <f t="shared" si="115"/>
        <v>0</v>
      </c>
      <c r="BG363" s="178">
        <f t="shared" si="116"/>
        <v>0</v>
      </c>
      <c r="BH363" s="178">
        <f t="shared" si="117"/>
        <v>0</v>
      </c>
      <c r="BI363" s="178">
        <f t="shared" si="118"/>
        <v>0</v>
      </c>
      <c r="BJ363" s="15" t="s">
        <v>75</v>
      </c>
      <c r="BK363" s="178">
        <f t="shared" si="119"/>
        <v>0</v>
      </c>
      <c r="BL363" s="15" t="s">
        <v>212</v>
      </c>
      <c r="BM363" s="177" t="s">
        <v>913</v>
      </c>
    </row>
    <row r="364" spans="1:65" s="2" customFormat="1" ht="14.45" customHeight="1">
      <c r="A364" s="32"/>
      <c r="B364" s="33"/>
      <c r="C364" s="166">
        <v>226</v>
      </c>
      <c r="D364" s="166" t="s">
        <v>147</v>
      </c>
      <c r="E364" s="167" t="s">
        <v>914</v>
      </c>
      <c r="F364" s="168" t="s">
        <v>915</v>
      </c>
      <c r="G364" s="169" t="s">
        <v>161</v>
      </c>
      <c r="H364" s="170">
        <v>2</v>
      </c>
      <c r="I364" s="171"/>
      <c r="J364" s="172">
        <f t="shared" si="110"/>
        <v>0</v>
      </c>
      <c r="K364" s="168" t="s">
        <v>151</v>
      </c>
      <c r="L364" s="37"/>
      <c r="M364" s="173" t="s">
        <v>17</v>
      </c>
      <c r="N364" s="174" t="s">
        <v>41</v>
      </c>
      <c r="O364" s="62"/>
      <c r="P364" s="175">
        <f t="shared" si="111"/>
        <v>0</v>
      </c>
      <c r="Q364" s="175">
        <v>0</v>
      </c>
      <c r="R364" s="175">
        <f t="shared" si="112"/>
        <v>0</v>
      </c>
      <c r="S364" s="175">
        <v>0</v>
      </c>
      <c r="T364" s="176">
        <f t="shared" si="113"/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7" t="s">
        <v>212</v>
      </c>
      <c r="AT364" s="177" t="s">
        <v>147</v>
      </c>
      <c r="AU364" s="177" t="s">
        <v>153</v>
      </c>
      <c r="AY364" s="15" t="s">
        <v>145</v>
      </c>
      <c r="BE364" s="178">
        <f t="shared" si="114"/>
        <v>0</v>
      </c>
      <c r="BF364" s="178">
        <f t="shared" si="115"/>
        <v>0</v>
      </c>
      <c r="BG364" s="178">
        <f t="shared" si="116"/>
        <v>0</v>
      </c>
      <c r="BH364" s="178">
        <f t="shared" si="117"/>
        <v>0</v>
      </c>
      <c r="BI364" s="178">
        <f t="shared" si="118"/>
        <v>0</v>
      </c>
      <c r="BJ364" s="15" t="s">
        <v>75</v>
      </c>
      <c r="BK364" s="178">
        <f t="shared" si="119"/>
        <v>0</v>
      </c>
      <c r="BL364" s="15" t="s">
        <v>212</v>
      </c>
      <c r="BM364" s="177" t="s">
        <v>916</v>
      </c>
    </row>
    <row r="365" spans="1:65" s="2" customFormat="1" ht="14.45" customHeight="1">
      <c r="A365" s="32"/>
      <c r="B365" s="33"/>
      <c r="C365" s="166">
        <v>227</v>
      </c>
      <c r="D365" s="166" t="s">
        <v>147</v>
      </c>
      <c r="E365" s="167" t="s">
        <v>917</v>
      </c>
      <c r="F365" s="168" t="s">
        <v>918</v>
      </c>
      <c r="G365" s="169" t="s">
        <v>161</v>
      </c>
      <c r="H365" s="170">
        <v>1</v>
      </c>
      <c r="I365" s="171"/>
      <c r="J365" s="172">
        <f t="shared" si="110"/>
        <v>0</v>
      </c>
      <c r="K365" s="168" t="s">
        <v>151</v>
      </c>
      <c r="L365" s="37"/>
      <c r="M365" s="173" t="s">
        <v>17</v>
      </c>
      <c r="N365" s="174" t="s">
        <v>41</v>
      </c>
      <c r="O365" s="62"/>
      <c r="P365" s="175">
        <f t="shared" si="111"/>
        <v>0</v>
      </c>
      <c r="Q365" s="175">
        <v>0.00342</v>
      </c>
      <c r="R365" s="175">
        <f t="shared" si="112"/>
        <v>0.00342</v>
      </c>
      <c r="S365" s="175">
        <v>0</v>
      </c>
      <c r="T365" s="176">
        <f t="shared" si="113"/>
        <v>0</v>
      </c>
      <c r="U365" s="32"/>
      <c r="V365" s="32"/>
      <c r="W365" s="32"/>
      <c r="X365" s="32"/>
      <c r="Y365" s="32"/>
      <c r="Z365" s="32"/>
      <c r="AA365" s="32"/>
      <c r="AB365" s="32"/>
      <c r="AC365" s="32"/>
      <c r="AD365" s="32"/>
      <c r="AE365" s="32"/>
      <c r="AR365" s="177" t="s">
        <v>212</v>
      </c>
      <c r="AT365" s="177" t="s">
        <v>147</v>
      </c>
      <c r="AU365" s="177" t="s">
        <v>153</v>
      </c>
      <c r="AY365" s="15" t="s">
        <v>145</v>
      </c>
      <c r="BE365" s="178">
        <f t="shared" si="114"/>
        <v>0</v>
      </c>
      <c r="BF365" s="178">
        <f t="shared" si="115"/>
        <v>0</v>
      </c>
      <c r="BG365" s="178">
        <f t="shared" si="116"/>
        <v>0</v>
      </c>
      <c r="BH365" s="178">
        <f t="shared" si="117"/>
        <v>0</v>
      </c>
      <c r="BI365" s="178">
        <f t="shared" si="118"/>
        <v>0</v>
      </c>
      <c r="BJ365" s="15" t="s">
        <v>75</v>
      </c>
      <c r="BK365" s="178">
        <f t="shared" si="119"/>
        <v>0</v>
      </c>
      <c r="BL365" s="15" t="s">
        <v>212</v>
      </c>
      <c r="BM365" s="177" t="s">
        <v>919</v>
      </c>
    </row>
    <row r="366" spans="1:65" s="2" customFormat="1" ht="14.45" customHeight="1">
      <c r="A366" s="32"/>
      <c r="B366" s="33"/>
      <c r="C366" s="166">
        <v>228</v>
      </c>
      <c r="D366" s="166" t="s">
        <v>147</v>
      </c>
      <c r="E366" s="167" t="s">
        <v>920</v>
      </c>
      <c r="F366" s="168" t="s">
        <v>921</v>
      </c>
      <c r="G366" s="169" t="s">
        <v>161</v>
      </c>
      <c r="H366" s="170">
        <v>8</v>
      </c>
      <c r="I366" s="171"/>
      <c r="J366" s="172">
        <f t="shared" si="110"/>
        <v>0</v>
      </c>
      <c r="K366" s="168" t="s">
        <v>151</v>
      </c>
      <c r="L366" s="37"/>
      <c r="M366" s="173" t="s">
        <v>17</v>
      </c>
      <c r="N366" s="174" t="s">
        <v>41</v>
      </c>
      <c r="O366" s="62"/>
      <c r="P366" s="175">
        <f t="shared" si="111"/>
        <v>0</v>
      </c>
      <c r="Q366" s="175">
        <v>0.00029</v>
      </c>
      <c r="R366" s="175">
        <f t="shared" si="112"/>
        <v>0.00232</v>
      </c>
      <c r="S366" s="175">
        <v>0</v>
      </c>
      <c r="T366" s="176">
        <f t="shared" si="113"/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7" t="s">
        <v>212</v>
      </c>
      <c r="AT366" s="177" t="s">
        <v>147</v>
      </c>
      <c r="AU366" s="177" t="s">
        <v>153</v>
      </c>
      <c r="AY366" s="15" t="s">
        <v>145</v>
      </c>
      <c r="BE366" s="178">
        <f t="shared" si="114"/>
        <v>0</v>
      </c>
      <c r="BF366" s="178">
        <f t="shared" si="115"/>
        <v>0</v>
      </c>
      <c r="BG366" s="178">
        <f t="shared" si="116"/>
        <v>0</v>
      </c>
      <c r="BH366" s="178">
        <f t="shared" si="117"/>
        <v>0</v>
      </c>
      <c r="BI366" s="178">
        <f t="shared" si="118"/>
        <v>0</v>
      </c>
      <c r="BJ366" s="15" t="s">
        <v>75</v>
      </c>
      <c r="BK366" s="178">
        <f t="shared" si="119"/>
        <v>0</v>
      </c>
      <c r="BL366" s="15" t="s">
        <v>212</v>
      </c>
      <c r="BM366" s="177" t="s">
        <v>922</v>
      </c>
    </row>
    <row r="367" spans="1:65" s="2" customFormat="1" ht="14.45" customHeight="1">
      <c r="A367" s="32"/>
      <c r="B367" s="33"/>
      <c r="C367" s="166">
        <v>229</v>
      </c>
      <c r="D367" s="166" t="s">
        <v>147</v>
      </c>
      <c r="E367" s="167" t="s">
        <v>923</v>
      </c>
      <c r="F367" s="168" t="s">
        <v>924</v>
      </c>
      <c r="G367" s="169" t="s">
        <v>165</v>
      </c>
      <c r="H367" s="170">
        <v>21</v>
      </c>
      <c r="I367" s="171"/>
      <c r="J367" s="172">
        <f t="shared" si="110"/>
        <v>0</v>
      </c>
      <c r="K367" s="168" t="s">
        <v>151</v>
      </c>
      <c r="L367" s="37"/>
      <c r="M367" s="173" t="s">
        <v>17</v>
      </c>
      <c r="N367" s="174" t="s">
        <v>41</v>
      </c>
      <c r="O367" s="62"/>
      <c r="P367" s="175">
        <f t="shared" si="111"/>
        <v>0</v>
      </c>
      <c r="Q367" s="175">
        <v>0</v>
      </c>
      <c r="R367" s="175">
        <f t="shared" si="112"/>
        <v>0</v>
      </c>
      <c r="S367" s="175">
        <v>0</v>
      </c>
      <c r="T367" s="176">
        <f t="shared" si="113"/>
        <v>0</v>
      </c>
      <c r="U367" s="32"/>
      <c r="V367" s="32"/>
      <c r="W367" s="32"/>
      <c r="X367" s="32"/>
      <c r="Y367" s="32"/>
      <c r="Z367" s="32"/>
      <c r="AA367" s="32"/>
      <c r="AB367" s="32"/>
      <c r="AC367" s="32"/>
      <c r="AD367" s="32"/>
      <c r="AE367" s="32"/>
      <c r="AR367" s="177" t="s">
        <v>212</v>
      </c>
      <c r="AT367" s="177" t="s">
        <v>147</v>
      </c>
      <c r="AU367" s="177" t="s">
        <v>153</v>
      </c>
      <c r="AY367" s="15" t="s">
        <v>145</v>
      </c>
      <c r="BE367" s="178">
        <f t="shared" si="114"/>
        <v>0</v>
      </c>
      <c r="BF367" s="178">
        <f t="shared" si="115"/>
        <v>0</v>
      </c>
      <c r="BG367" s="178">
        <f t="shared" si="116"/>
        <v>0</v>
      </c>
      <c r="BH367" s="178">
        <f t="shared" si="117"/>
        <v>0</v>
      </c>
      <c r="BI367" s="178">
        <f t="shared" si="118"/>
        <v>0</v>
      </c>
      <c r="BJ367" s="15" t="s">
        <v>75</v>
      </c>
      <c r="BK367" s="178">
        <f t="shared" si="119"/>
        <v>0</v>
      </c>
      <c r="BL367" s="15" t="s">
        <v>212</v>
      </c>
      <c r="BM367" s="177" t="s">
        <v>925</v>
      </c>
    </row>
    <row r="368" spans="1:65" s="2" customFormat="1" ht="14.45" customHeight="1">
      <c r="A368" s="32"/>
      <c r="B368" s="33"/>
      <c r="C368" s="166">
        <v>230</v>
      </c>
      <c r="D368" s="166" t="s">
        <v>147</v>
      </c>
      <c r="E368" s="167" t="s">
        <v>926</v>
      </c>
      <c r="F368" s="168" t="s">
        <v>927</v>
      </c>
      <c r="G368" s="169" t="s">
        <v>165</v>
      </c>
      <c r="H368" s="170">
        <v>441</v>
      </c>
      <c r="I368" s="171"/>
      <c r="J368" s="172">
        <f t="shared" si="110"/>
        <v>0</v>
      </c>
      <c r="K368" s="168" t="s">
        <v>151</v>
      </c>
      <c r="L368" s="37"/>
      <c r="M368" s="173" t="s">
        <v>17</v>
      </c>
      <c r="N368" s="174" t="s">
        <v>41</v>
      </c>
      <c r="O368" s="62"/>
      <c r="P368" s="175">
        <f t="shared" si="111"/>
        <v>0</v>
      </c>
      <c r="Q368" s="175">
        <v>0</v>
      </c>
      <c r="R368" s="175">
        <f t="shared" si="112"/>
        <v>0</v>
      </c>
      <c r="S368" s="175">
        <v>0</v>
      </c>
      <c r="T368" s="176">
        <f t="shared" si="113"/>
        <v>0</v>
      </c>
      <c r="U368" s="32"/>
      <c r="V368" s="32"/>
      <c r="W368" s="32"/>
      <c r="X368" s="32"/>
      <c r="Y368" s="32"/>
      <c r="Z368" s="32"/>
      <c r="AA368" s="32"/>
      <c r="AB368" s="32"/>
      <c r="AC368" s="32"/>
      <c r="AD368" s="32"/>
      <c r="AE368" s="32"/>
      <c r="AR368" s="177" t="s">
        <v>212</v>
      </c>
      <c r="AT368" s="177" t="s">
        <v>147</v>
      </c>
      <c r="AU368" s="177" t="s">
        <v>153</v>
      </c>
      <c r="AY368" s="15" t="s">
        <v>145</v>
      </c>
      <c r="BE368" s="178">
        <f t="shared" si="114"/>
        <v>0</v>
      </c>
      <c r="BF368" s="178">
        <f t="shared" si="115"/>
        <v>0</v>
      </c>
      <c r="BG368" s="178">
        <f t="shared" si="116"/>
        <v>0</v>
      </c>
      <c r="BH368" s="178">
        <f t="shared" si="117"/>
        <v>0</v>
      </c>
      <c r="BI368" s="178">
        <f t="shared" si="118"/>
        <v>0</v>
      </c>
      <c r="BJ368" s="15" t="s">
        <v>75</v>
      </c>
      <c r="BK368" s="178">
        <f t="shared" si="119"/>
        <v>0</v>
      </c>
      <c r="BL368" s="15" t="s">
        <v>212</v>
      </c>
      <c r="BM368" s="177" t="s">
        <v>928</v>
      </c>
    </row>
    <row r="369" spans="1:65" s="2" customFormat="1" ht="14.45" customHeight="1">
      <c r="A369" s="32"/>
      <c r="B369" s="33"/>
      <c r="C369" s="166">
        <v>231</v>
      </c>
      <c r="D369" s="166" t="s">
        <v>147</v>
      </c>
      <c r="E369" s="167" t="s">
        <v>929</v>
      </c>
      <c r="F369" s="168" t="s">
        <v>930</v>
      </c>
      <c r="G369" s="169" t="s">
        <v>161</v>
      </c>
      <c r="H369" s="170">
        <v>6</v>
      </c>
      <c r="I369" s="171"/>
      <c r="J369" s="172">
        <f t="shared" si="110"/>
        <v>0</v>
      </c>
      <c r="K369" s="168" t="s">
        <v>151</v>
      </c>
      <c r="L369" s="37"/>
      <c r="M369" s="173" t="s">
        <v>17</v>
      </c>
      <c r="N369" s="174" t="s">
        <v>41</v>
      </c>
      <c r="O369" s="62"/>
      <c r="P369" s="175">
        <f t="shared" si="111"/>
        <v>0</v>
      </c>
      <c r="Q369" s="175">
        <v>0</v>
      </c>
      <c r="R369" s="175">
        <f t="shared" si="112"/>
        <v>0</v>
      </c>
      <c r="S369" s="175">
        <v>0</v>
      </c>
      <c r="T369" s="176">
        <f t="shared" si="113"/>
        <v>0</v>
      </c>
      <c r="U369" s="32"/>
      <c r="V369" s="32"/>
      <c r="W369" s="32"/>
      <c r="X369" s="32"/>
      <c r="Y369" s="32"/>
      <c r="Z369" s="32"/>
      <c r="AA369" s="32"/>
      <c r="AB369" s="32"/>
      <c r="AC369" s="32"/>
      <c r="AD369" s="32"/>
      <c r="AE369" s="32"/>
      <c r="AR369" s="177" t="s">
        <v>212</v>
      </c>
      <c r="AT369" s="177" t="s">
        <v>147</v>
      </c>
      <c r="AU369" s="177" t="s">
        <v>153</v>
      </c>
      <c r="AY369" s="15" t="s">
        <v>145</v>
      </c>
      <c r="BE369" s="178">
        <f t="shared" si="114"/>
        <v>0</v>
      </c>
      <c r="BF369" s="178">
        <f t="shared" si="115"/>
        <v>0</v>
      </c>
      <c r="BG369" s="178">
        <f t="shared" si="116"/>
        <v>0</v>
      </c>
      <c r="BH369" s="178">
        <f t="shared" si="117"/>
        <v>0</v>
      </c>
      <c r="BI369" s="178">
        <f t="shared" si="118"/>
        <v>0</v>
      </c>
      <c r="BJ369" s="15" t="s">
        <v>75</v>
      </c>
      <c r="BK369" s="178">
        <f t="shared" si="119"/>
        <v>0</v>
      </c>
      <c r="BL369" s="15" t="s">
        <v>212</v>
      </c>
      <c r="BM369" s="177" t="s">
        <v>931</v>
      </c>
    </row>
    <row r="370" spans="1:65" s="2" customFormat="1" ht="14.45" customHeight="1">
      <c r="A370" s="32"/>
      <c r="B370" s="33"/>
      <c r="C370" s="166">
        <v>232</v>
      </c>
      <c r="D370" s="166" t="s">
        <v>147</v>
      </c>
      <c r="E370" s="167" t="s">
        <v>932</v>
      </c>
      <c r="F370" s="168" t="s">
        <v>933</v>
      </c>
      <c r="G370" s="169" t="s">
        <v>161</v>
      </c>
      <c r="H370" s="170">
        <v>3</v>
      </c>
      <c r="I370" s="171"/>
      <c r="J370" s="172">
        <f t="shared" si="110"/>
        <v>0</v>
      </c>
      <c r="K370" s="168" t="s">
        <v>151</v>
      </c>
      <c r="L370" s="37"/>
      <c r="M370" s="173" t="s">
        <v>17</v>
      </c>
      <c r="N370" s="174" t="s">
        <v>41</v>
      </c>
      <c r="O370" s="62"/>
      <c r="P370" s="175">
        <f t="shared" si="111"/>
        <v>0</v>
      </c>
      <c r="Q370" s="175">
        <v>0</v>
      </c>
      <c r="R370" s="175">
        <f t="shared" si="112"/>
        <v>0</v>
      </c>
      <c r="S370" s="175">
        <v>0</v>
      </c>
      <c r="T370" s="176">
        <f t="shared" si="113"/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7" t="s">
        <v>212</v>
      </c>
      <c r="AT370" s="177" t="s">
        <v>147</v>
      </c>
      <c r="AU370" s="177" t="s">
        <v>153</v>
      </c>
      <c r="AY370" s="15" t="s">
        <v>145</v>
      </c>
      <c r="BE370" s="178">
        <f t="shared" si="114"/>
        <v>0</v>
      </c>
      <c r="BF370" s="178">
        <f t="shared" si="115"/>
        <v>0</v>
      </c>
      <c r="BG370" s="178">
        <f t="shared" si="116"/>
        <v>0</v>
      </c>
      <c r="BH370" s="178">
        <f t="shared" si="117"/>
        <v>0</v>
      </c>
      <c r="BI370" s="178">
        <f t="shared" si="118"/>
        <v>0</v>
      </c>
      <c r="BJ370" s="15" t="s">
        <v>75</v>
      </c>
      <c r="BK370" s="178">
        <f t="shared" si="119"/>
        <v>0</v>
      </c>
      <c r="BL370" s="15" t="s">
        <v>212</v>
      </c>
      <c r="BM370" s="177" t="s">
        <v>934</v>
      </c>
    </row>
    <row r="371" spans="1:65" s="2" customFormat="1" ht="24.2" customHeight="1">
      <c r="A371" s="32"/>
      <c r="B371" s="33"/>
      <c r="C371" s="166">
        <v>233</v>
      </c>
      <c r="D371" s="166" t="s">
        <v>147</v>
      </c>
      <c r="E371" s="167" t="s">
        <v>935</v>
      </c>
      <c r="F371" s="168" t="s">
        <v>936</v>
      </c>
      <c r="G371" s="169" t="s">
        <v>227</v>
      </c>
      <c r="H371" s="170">
        <v>0.042</v>
      </c>
      <c r="I371" s="171"/>
      <c r="J371" s="172">
        <f t="shared" si="110"/>
        <v>0</v>
      </c>
      <c r="K371" s="168" t="s">
        <v>151</v>
      </c>
      <c r="L371" s="37"/>
      <c r="M371" s="173" t="s">
        <v>17</v>
      </c>
      <c r="N371" s="174" t="s">
        <v>41</v>
      </c>
      <c r="O371" s="62"/>
      <c r="P371" s="175">
        <f t="shared" si="111"/>
        <v>0</v>
      </c>
      <c r="Q371" s="175">
        <v>0</v>
      </c>
      <c r="R371" s="175">
        <f t="shared" si="112"/>
        <v>0</v>
      </c>
      <c r="S371" s="175">
        <v>0</v>
      </c>
      <c r="T371" s="176">
        <f t="shared" si="113"/>
        <v>0</v>
      </c>
      <c r="U371" s="32"/>
      <c r="V371" s="32"/>
      <c r="W371" s="32"/>
      <c r="X371" s="32"/>
      <c r="Y371" s="32"/>
      <c r="Z371" s="32"/>
      <c r="AA371" s="32"/>
      <c r="AB371" s="32"/>
      <c r="AC371" s="32"/>
      <c r="AD371" s="32"/>
      <c r="AE371" s="32"/>
      <c r="AR371" s="177" t="s">
        <v>212</v>
      </c>
      <c r="AT371" s="177" t="s">
        <v>147</v>
      </c>
      <c r="AU371" s="177" t="s">
        <v>153</v>
      </c>
      <c r="AY371" s="15" t="s">
        <v>145</v>
      </c>
      <c r="BE371" s="178">
        <f t="shared" si="114"/>
        <v>0</v>
      </c>
      <c r="BF371" s="178">
        <f t="shared" si="115"/>
        <v>0</v>
      </c>
      <c r="BG371" s="178">
        <f t="shared" si="116"/>
        <v>0</v>
      </c>
      <c r="BH371" s="178">
        <f t="shared" si="117"/>
        <v>0</v>
      </c>
      <c r="BI371" s="178">
        <f t="shared" si="118"/>
        <v>0</v>
      </c>
      <c r="BJ371" s="15" t="s">
        <v>75</v>
      </c>
      <c r="BK371" s="178">
        <f t="shared" si="119"/>
        <v>0</v>
      </c>
      <c r="BL371" s="15" t="s">
        <v>212</v>
      </c>
      <c r="BM371" s="177" t="s">
        <v>937</v>
      </c>
    </row>
    <row r="372" spans="1:65" s="2" customFormat="1" ht="24.2" customHeight="1">
      <c r="A372" s="32"/>
      <c r="B372" s="33"/>
      <c r="C372" s="166">
        <v>234</v>
      </c>
      <c r="D372" s="166" t="s">
        <v>147</v>
      </c>
      <c r="E372" s="167" t="s">
        <v>938</v>
      </c>
      <c r="F372" s="168" t="s">
        <v>939</v>
      </c>
      <c r="G372" s="169" t="s">
        <v>227</v>
      </c>
      <c r="H372" s="170">
        <v>0.042</v>
      </c>
      <c r="I372" s="171"/>
      <c r="J372" s="172">
        <f t="shared" si="110"/>
        <v>0</v>
      </c>
      <c r="K372" s="168" t="s">
        <v>151</v>
      </c>
      <c r="L372" s="37"/>
      <c r="M372" s="173" t="s">
        <v>17</v>
      </c>
      <c r="N372" s="174" t="s">
        <v>41</v>
      </c>
      <c r="O372" s="62"/>
      <c r="P372" s="175">
        <f t="shared" si="111"/>
        <v>0</v>
      </c>
      <c r="Q372" s="175">
        <v>0</v>
      </c>
      <c r="R372" s="175">
        <f t="shared" si="112"/>
        <v>0</v>
      </c>
      <c r="S372" s="175">
        <v>0</v>
      </c>
      <c r="T372" s="176">
        <f t="shared" si="113"/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7" t="s">
        <v>212</v>
      </c>
      <c r="AT372" s="177" t="s">
        <v>147</v>
      </c>
      <c r="AU372" s="177" t="s">
        <v>153</v>
      </c>
      <c r="AY372" s="15" t="s">
        <v>145</v>
      </c>
      <c r="BE372" s="178">
        <f t="shared" si="114"/>
        <v>0</v>
      </c>
      <c r="BF372" s="178">
        <f t="shared" si="115"/>
        <v>0</v>
      </c>
      <c r="BG372" s="178">
        <f t="shared" si="116"/>
        <v>0</v>
      </c>
      <c r="BH372" s="178">
        <f t="shared" si="117"/>
        <v>0</v>
      </c>
      <c r="BI372" s="178">
        <f t="shared" si="118"/>
        <v>0</v>
      </c>
      <c r="BJ372" s="15" t="s">
        <v>75</v>
      </c>
      <c r="BK372" s="178">
        <f t="shared" si="119"/>
        <v>0</v>
      </c>
      <c r="BL372" s="15" t="s">
        <v>212</v>
      </c>
      <c r="BM372" s="177" t="s">
        <v>940</v>
      </c>
    </row>
    <row r="373" spans="2:63" s="12" customFormat="1" ht="22.9" customHeight="1">
      <c r="B373" s="150"/>
      <c r="C373" s="151"/>
      <c r="D373" s="152" t="s">
        <v>69</v>
      </c>
      <c r="E373" s="164" t="s">
        <v>941</v>
      </c>
      <c r="F373" s="164" t="s">
        <v>942</v>
      </c>
      <c r="G373" s="151"/>
      <c r="H373" s="151"/>
      <c r="I373" s="154"/>
      <c r="J373" s="165">
        <f>BK373</f>
        <v>0</v>
      </c>
      <c r="K373" s="151"/>
      <c r="L373" s="156"/>
      <c r="M373" s="157"/>
      <c r="N373" s="158"/>
      <c r="O373" s="158"/>
      <c r="P373" s="159">
        <f>SUM(P374:P405)</f>
        <v>0</v>
      </c>
      <c r="Q373" s="158"/>
      <c r="R373" s="159">
        <f>SUM(R374:R405)</f>
        <v>2.2338020000000007</v>
      </c>
      <c r="S373" s="158"/>
      <c r="T373" s="160">
        <f>SUM(T374:T405)</f>
        <v>0.0177</v>
      </c>
      <c r="AR373" s="161" t="s">
        <v>153</v>
      </c>
      <c r="AT373" s="162" t="s">
        <v>69</v>
      </c>
      <c r="AU373" s="162" t="s">
        <v>75</v>
      </c>
      <c r="AY373" s="161" t="s">
        <v>145</v>
      </c>
      <c r="BK373" s="163">
        <f>SUM(BK374:BK405)</f>
        <v>0</v>
      </c>
    </row>
    <row r="374" spans="1:65" s="2" customFormat="1" ht="14.45" customHeight="1">
      <c r="A374" s="32"/>
      <c r="B374" s="33"/>
      <c r="C374" s="166">
        <v>235</v>
      </c>
      <c r="D374" s="166" t="s">
        <v>147</v>
      </c>
      <c r="E374" s="167" t="s">
        <v>943</v>
      </c>
      <c r="F374" s="168" t="s">
        <v>944</v>
      </c>
      <c r="G374" s="169" t="s">
        <v>161</v>
      </c>
      <c r="H374" s="170">
        <v>3</v>
      </c>
      <c r="I374" s="171"/>
      <c r="J374" s="172">
        <f aca="true" t="shared" si="120" ref="J374:J405">ROUND(I374*H374,2)</f>
        <v>0</v>
      </c>
      <c r="K374" s="168" t="s">
        <v>151</v>
      </c>
      <c r="L374" s="37"/>
      <c r="M374" s="173" t="s">
        <v>17</v>
      </c>
      <c r="N374" s="174" t="s">
        <v>41</v>
      </c>
      <c r="O374" s="62"/>
      <c r="P374" s="175">
        <f aca="true" t="shared" si="121" ref="P374:P405">O374*H374</f>
        <v>0</v>
      </c>
      <c r="Q374" s="175">
        <v>4E-05</v>
      </c>
      <c r="R374" s="175">
        <f aca="true" t="shared" si="122" ref="R374:R405">Q374*H374</f>
        <v>0.00012000000000000002</v>
      </c>
      <c r="S374" s="175">
        <v>0</v>
      </c>
      <c r="T374" s="176">
        <f aca="true" t="shared" si="123" ref="T374:T405"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7" t="s">
        <v>212</v>
      </c>
      <c r="AT374" s="177" t="s">
        <v>147</v>
      </c>
      <c r="AU374" s="177" t="s">
        <v>153</v>
      </c>
      <c r="AY374" s="15" t="s">
        <v>145</v>
      </c>
      <c r="BE374" s="178">
        <f aca="true" t="shared" si="124" ref="BE374:BE405">IF(N374="základní",J374,0)</f>
        <v>0</v>
      </c>
      <c r="BF374" s="178">
        <f aca="true" t="shared" si="125" ref="BF374:BF405">IF(N374="snížená",J374,0)</f>
        <v>0</v>
      </c>
      <c r="BG374" s="178">
        <f aca="true" t="shared" si="126" ref="BG374:BG405">IF(N374="zákl. přenesená",J374,0)</f>
        <v>0</v>
      </c>
      <c r="BH374" s="178">
        <f aca="true" t="shared" si="127" ref="BH374:BH405">IF(N374="sníž. přenesená",J374,0)</f>
        <v>0</v>
      </c>
      <c r="BI374" s="178">
        <f aca="true" t="shared" si="128" ref="BI374:BI405">IF(N374="nulová",J374,0)</f>
        <v>0</v>
      </c>
      <c r="BJ374" s="15" t="s">
        <v>75</v>
      </c>
      <c r="BK374" s="178">
        <f aca="true" t="shared" si="129" ref="BK374:BK405">ROUND(I374*H374,2)</f>
        <v>0</v>
      </c>
      <c r="BL374" s="15" t="s">
        <v>212</v>
      </c>
      <c r="BM374" s="177" t="s">
        <v>945</v>
      </c>
    </row>
    <row r="375" spans="1:65" s="2" customFormat="1" ht="14.45" customHeight="1">
      <c r="A375" s="32"/>
      <c r="B375" s="33"/>
      <c r="C375" s="166">
        <v>236</v>
      </c>
      <c r="D375" s="166" t="s">
        <v>147</v>
      </c>
      <c r="E375" s="167" t="s">
        <v>946</v>
      </c>
      <c r="F375" s="168" t="s">
        <v>947</v>
      </c>
      <c r="G375" s="169" t="s">
        <v>165</v>
      </c>
      <c r="H375" s="170">
        <v>695</v>
      </c>
      <c r="I375" s="171"/>
      <c r="J375" s="172">
        <f t="shared" si="120"/>
        <v>0</v>
      </c>
      <c r="K375" s="168" t="s">
        <v>151</v>
      </c>
      <c r="L375" s="37"/>
      <c r="M375" s="173" t="s">
        <v>17</v>
      </c>
      <c r="N375" s="174" t="s">
        <v>41</v>
      </c>
      <c r="O375" s="62"/>
      <c r="P375" s="175">
        <f t="shared" si="121"/>
        <v>0</v>
      </c>
      <c r="Q375" s="175">
        <v>0.0005</v>
      </c>
      <c r="R375" s="175">
        <f t="shared" si="122"/>
        <v>0.34750000000000003</v>
      </c>
      <c r="S375" s="175">
        <v>0</v>
      </c>
      <c r="T375" s="176">
        <f t="shared" si="123"/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7" t="s">
        <v>212</v>
      </c>
      <c r="AT375" s="177" t="s">
        <v>147</v>
      </c>
      <c r="AU375" s="177" t="s">
        <v>153</v>
      </c>
      <c r="AY375" s="15" t="s">
        <v>145</v>
      </c>
      <c r="BE375" s="178">
        <f t="shared" si="124"/>
        <v>0</v>
      </c>
      <c r="BF375" s="178">
        <f t="shared" si="125"/>
        <v>0</v>
      </c>
      <c r="BG375" s="178">
        <f t="shared" si="126"/>
        <v>0</v>
      </c>
      <c r="BH375" s="178">
        <f t="shared" si="127"/>
        <v>0</v>
      </c>
      <c r="BI375" s="178">
        <f t="shared" si="128"/>
        <v>0</v>
      </c>
      <c r="BJ375" s="15" t="s">
        <v>75</v>
      </c>
      <c r="BK375" s="178">
        <f t="shared" si="129"/>
        <v>0</v>
      </c>
      <c r="BL375" s="15" t="s">
        <v>212</v>
      </c>
      <c r="BM375" s="177" t="s">
        <v>948</v>
      </c>
    </row>
    <row r="376" spans="1:65" s="2" customFormat="1" ht="14.45" customHeight="1">
      <c r="A376" s="32"/>
      <c r="B376" s="33"/>
      <c r="C376" s="166">
        <v>237</v>
      </c>
      <c r="D376" s="166" t="s">
        <v>147</v>
      </c>
      <c r="E376" s="167" t="s">
        <v>949</v>
      </c>
      <c r="F376" s="168" t="s">
        <v>950</v>
      </c>
      <c r="G376" s="169" t="s">
        <v>165</v>
      </c>
      <c r="H376" s="170">
        <v>244</v>
      </c>
      <c r="I376" s="171"/>
      <c r="J376" s="172">
        <f t="shared" si="120"/>
        <v>0</v>
      </c>
      <c r="K376" s="168" t="s">
        <v>151</v>
      </c>
      <c r="L376" s="37"/>
      <c r="M376" s="173" t="s">
        <v>17</v>
      </c>
      <c r="N376" s="174" t="s">
        <v>41</v>
      </c>
      <c r="O376" s="62"/>
      <c r="P376" s="175">
        <f t="shared" si="121"/>
        <v>0</v>
      </c>
      <c r="Q376" s="175">
        <v>0.00085</v>
      </c>
      <c r="R376" s="175">
        <f t="shared" si="122"/>
        <v>0.2074</v>
      </c>
      <c r="S376" s="175">
        <v>0</v>
      </c>
      <c r="T376" s="176">
        <f t="shared" si="123"/>
        <v>0</v>
      </c>
      <c r="U376" s="32"/>
      <c r="V376" s="32"/>
      <c r="W376" s="32"/>
      <c r="X376" s="32"/>
      <c r="Y376" s="32"/>
      <c r="Z376" s="32"/>
      <c r="AA376" s="32"/>
      <c r="AB376" s="32"/>
      <c r="AC376" s="32"/>
      <c r="AD376" s="32"/>
      <c r="AE376" s="32"/>
      <c r="AR376" s="177" t="s">
        <v>212</v>
      </c>
      <c r="AT376" s="177" t="s">
        <v>147</v>
      </c>
      <c r="AU376" s="177" t="s">
        <v>153</v>
      </c>
      <c r="AY376" s="15" t="s">
        <v>145</v>
      </c>
      <c r="BE376" s="178">
        <f t="shared" si="124"/>
        <v>0</v>
      </c>
      <c r="BF376" s="178">
        <f t="shared" si="125"/>
        <v>0</v>
      </c>
      <c r="BG376" s="178">
        <f t="shared" si="126"/>
        <v>0</v>
      </c>
      <c r="BH376" s="178">
        <f t="shared" si="127"/>
        <v>0</v>
      </c>
      <c r="BI376" s="178">
        <f t="shared" si="128"/>
        <v>0</v>
      </c>
      <c r="BJ376" s="15" t="s">
        <v>75</v>
      </c>
      <c r="BK376" s="178">
        <f t="shared" si="129"/>
        <v>0</v>
      </c>
      <c r="BL376" s="15" t="s">
        <v>212</v>
      </c>
      <c r="BM376" s="177" t="s">
        <v>951</v>
      </c>
    </row>
    <row r="377" spans="1:65" s="2" customFormat="1" ht="14.45" customHeight="1">
      <c r="A377" s="32"/>
      <c r="B377" s="33"/>
      <c r="C377" s="166">
        <v>238</v>
      </c>
      <c r="D377" s="166" t="s">
        <v>147</v>
      </c>
      <c r="E377" s="167" t="s">
        <v>952</v>
      </c>
      <c r="F377" s="168" t="s">
        <v>953</v>
      </c>
      <c r="G377" s="169" t="s">
        <v>165</v>
      </c>
      <c r="H377" s="170">
        <v>42</v>
      </c>
      <c r="I377" s="171"/>
      <c r="J377" s="172">
        <f t="shared" si="120"/>
        <v>0</v>
      </c>
      <c r="K377" s="168" t="s">
        <v>151</v>
      </c>
      <c r="L377" s="37"/>
      <c r="M377" s="173" t="s">
        <v>17</v>
      </c>
      <c r="N377" s="174" t="s">
        <v>41</v>
      </c>
      <c r="O377" s="62"/>
      <c r="P377" s="175">
        <f t="shared" si="121"/>
        <v>0</v>
      </c>
      <c r="Q377" s="175">
        <v>0.00116</v>
      </c>
      <c r="R377" s="175">
        <f t="shared" si="122"/>
        <v>0.04872</v>
      </c>
      <c r="S377" s="175">
        <v>0</v>
      </c>
      <c r="T377" s="176">
        <f t="shared" si="123"/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7" t="s">
        <v>212</v>
      </c>
      <c r="AT377" s="177" t="s">
        <v>147</v>
      </c>
      <c r="AU377" s="177" t="s">
        <v>153</v>
      </c>
      <c r="AY377" s="15" t="s">
        <v>145</v>
      </c>
      <c r="BE377" s="178">
        <f t="shared" si="124"/>
        <v>0</v>
      </c>
      <c r="BF377" s="178">
        <f t="shared" si="125"/>
        <v>0</v>
      </c>
      <c r="BG377" s="178">
        <f t="shared" si="126"/>
        <v>0</v>
      </c>
      <c r="BH377" s="178">
        <f t="shared" si="127"/>
        <v>0</v>
      </c>
      <c r="BI377" s="178">
        <f t="shared" si="128"/>
        <v>0</v>
      </c>
      <c r="BJ377" s="15" t="s">
        <v>75</v>
      </c>
      <c r="BK377" s="178">
        <f t="shared" si="129"/>
        <v>0</v>
      </c>
      <c r="BL377" s="15" t="s">
        <v>212</v>
      </c>
      <c r="BM377" s="177" t="s">
        <v>954</v>
      </c>
    </row>
    <row r="378" spans="1:65" s="2" customFormat="1" ht="14.45" customHeight="1">
      <c r="A378" s="32"/>
      <c r="B378" s="33"/>
      <c r="C378" s="166">
        <v>239</v>
      </c>
      <c r="D378" s="166" t="s">
        <v>147</v>
      </c>
      <c r="E378" s="167" t="s">
        <v>955</v>
      </c>
      <c r="F378" s="168" t="s">
        <v>956</v>
      </c>
      <c r="G378" s="169" t="s">
        <v>165</v>
      </c>
      <c r="H378" s="170">
        <v>540</v>
      </c>
      <c r="I378" s="171"/>
      <c r="J378" s="172">
        <f t="shared" si="120"/>
        <v>0</v>
      </c>
      <c r="K378" s="168" t="s">
        <v>151</v>
      </c>
      <c r="L378" s="37"/>
      <c r="M378" s="173" t="s">
        <v>17</v>
      </c>
      <c r="N378" s="174" t="s">
        <v>41</v>
      </c>
      <c r="O378" s="62"/>
      <c r="P378" s="175">
        <f t="shared" si="121"/>
        <v>0</v>
      </c>
      <c r="Q378" s="175">
        <v>0.00144</v>
      </c>
      <c r="R378" s="175">
        <f t="shared" si="122"/>
        <v>0.7776000000000001</v>
      </c>
      <c r="S378" s="175">
        <v>0</v>
      </c>
      <c r="T378" s="176">
        <f t="shared" si="123"/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7" t="s">
        <v>212</v>
      </c>
      <c r="AT378" s="177" t="s">
        <v>147</v>
      </c>
      <c r="AU378" s="177" t="s">
        <v>153</v>
      </c>
      <c r="AY378" s="15" t="s">
        <v>145</v>
      </c>
      <c r="BE378" s="178">
        <f t="shared" si="124"/>
        <v>0</v>
      </c>
      <c r="BF378" s="178">
        <f t="shared" si="125"/>
        <v>0</v>
      </c>
      <c r="BG378" s="178">
        <f t="shared" si="126"/>
        <v>0</v>
      </c>
      <c r="BH378" s="178">
        <f t="shared" si="127"/>
        <v>0</v>
      </c>
      <c r="BI378" s="178">
        <f t="shared" si="128"/>
        <v>0</v>
      </c>
      <c r="BJ378" s="15" t="s">
        <v>75</v>
      </c>
      <c r="BK378" s="178">
        <f t="shared" si="129"/>
        <v>0</v>
      </c>
      <c r="BL378" s="15" t="s">
        <v>212</v>
      </c>
      <c r="BM378" s="177" t="s">
        <v>957</v>
      </c>
    </row>
    <row r="379" spans="1:65" s="2" customFormat="1" ht="14.45" customHeight="1">
      <c r="A379" s="32"/>
      <c r="B379" s="33"/>
      <c r="C379" s="166">
        <v>240</v>
      </c>
      <c r="D379" s="166" t="s">
        <v>147</v>
      </c>
      <c r="E379" s="167" t="s">
        <v>958</v>
      </c>
      <c r="F379" s="168" t="s">
        <v>959</v>
      </c>
      <c r="G379" s="169" t="s">
        <v>165</v>
      </c>
      <c r="H379" s="170">
        <v>9</v>
      </c>
      <c r="I379" s="171"/>
      <c r="J379" s="172">
        <f t="shared" si="120"/>
        <v>0</v>
      </c>
      <c r="K379" s="168" t="s">
        <v>151</v>
      </c>
      <c r="L379" s="37"/>
      <c r="M379" s="173" t="s">
        <v>17</v>
      </c>
      <c r="N379" s="174" t="s">
        <v>41</v>
      </c>
      <c r="O379" s="62"/>
      <c r="P379" s="175">
        <f t="shared" si="121"/>
        <v>0</v>
      </c>
      <c r="Q379" s="175">
        <v>0.00281</v>
      </c>
      <c r="R379" s="175">
        <f t="shared" si="122"/>
        <v>0.02529</v>
      </c>
      <c r="S379" s="175">
        <v>0</v>
      </c>
      <c r="T379" s="176">
        <f t="shared" si="123"/>
        <v>0</v>
      </c>
      <c r="U379" s="32"/>
      <c r="V379" s="32"/>
      <c r="W379" s="32"/>
      <c r="X379" s="32"/>
      <c r="Y379" s="32"/>
      <c r="Z379" s="32"/>
      <c r="AA379" s="32"/>
      <c r="AB379" s="32"/>
      <c r="AC379" s="32"/>
      <c r="AD379" s="32"/>
      <c r="AE379" s="32"/>
      <c r="AR379" s="177" t="s">
        <v>212</v>
      </c>
      <c r="AT379" s="177" t="s">
        <v>147</v>
      </c>
      <c r="AU379" s="177" t="s">
        <v>153</v>
      </c>
      <c r="AY379" s="15" t="s">
        <v>145</v>
      </c>
      <c r="BE379" s="178">
        <f t="shared" si="124"/>
        <v>0</v>
      </c>
      <c r="BF379" s="178">
        <f t="shared" si="125"/>
        <v>0</v>
      </c>
      <c r="BG379" s="178">
        <f t="shared" si="126"/>
        <v>0</v>
      </c>
      <c r="BH379" s="178">
        <f t="shared" si="127"/>
        <v>0</v>
      </c>
      <c r="BI379" s="178">
        <f t="shared" si="128"/>
        <v>0</v>
      </c>
      <c r="BJ379" s="15" t="s">
        <v>75</v>
      </c>
      <c r="BK379" s="178">
        <f t="shared" si="129"/>
        <v>0</v>
      </c>
      <c r="BL379" s="15" t="s">
        <v>212</v>
      </c>
      <c r="BM379" s="177" t="s">
        <v>960</v>
      </c>
    </row>
    <row r="380" spans="1:65" s="2" customFormat="1" ht="14.45" customHeight="1">
      <c r="A380" s="32"/>
      <c r="B380" s="33"/>
      <c r="C380" s="166">
        <v>241</v>
      </c>
      <c r="D380" s="166" t="s">
        <v>147</v>
      </c>
      <c r="E380" s="167" t="s">
        <v>961</v>
      </c>
      <c r="F380" s="168" t="s">
        <v>962</v>
      </c>
      <c r="G380" s="169" t="s">
        <v>165</v>
      </c>
      <c r="H380" s="170">
        <v>45</v>
      </c>
      <c r="I380" s="171"/>
      <c r="J380" s="172">
        <f t="shared" si="120"/>
        <v>0</v>
      </c>
      <c r="K380" s="168" t="s">
        <v>151</v>
      </c>
      <c r="L380" s="37"/>
      <c r="M380" s="173" t="s">
        <v>17</v>
      </c>
      <c r="N380" s="174" t="s">
        <v>41</v>
      </c>
      <c r="O380" s="62"/>
      <c r="P380" s="175">
        <f t="shared" si="121"/>
        <v>0</v>
      </c>
      <c r="Q380" s="175">
        <v>0.00363</v>
      </c>
      <c r="R380" s="175">
        <f t="shared" si="122"/>
        <v>0.16335</v>
      </c>
      <c r="S380" s="175">
        <v>0</v>
      </c>
      <c r="T380" s="176">
        <f t="shared" si="123"/>
        <v>0</v>
      </c>
      <c r="U380" s="32"/>
      <c r="V380" s="32"/>
      <c r="W380" s="32"/>
      <c r="X380" s="32"/>
      <c r="Y380" s="32"/>
      <c r="Z380" s="32"/>
      <c r="AA380" s="32"/>
      <c r="AB380" s="32"/>
      <c r="AC380" s="32"/>
      <c r="AD380" s="32"/>
      <c r="AE380" s="32"/>
      <c r="AR380" s="177" t="s">
        <v>212</v>
      </c>
      <c r="AT380" s="177" t="s">
        <v>147</v>
      </c>
      <c r="AU380" s="177" t="s">
        <v>153</v>
      </c>
      <c r="AY380" s="15" t="s">
        <v>145</v>
      </c>
      <c r="BE380" s="178">
        <f t="shared" si="124"/>
        <v>0</v>
      </c>
      <c r="BF380" s="178">
        <f t="shared" si="125"/>
        <v>0</v>
      </c>
      <c r="BG380" s="178">
        <f t="shared" si="126"/>
        <v>0</v>
      </c>
      <c r="BH380" s="178">
        <f t="shared" si="127"/>
        <v>0</v>
      </c>
      <c r="BI380" s="178">
        <f t="shared" si="128"/>
        <v>0</v>
      </c>
      <c r="BJ380" s="15" t="s">
        <v>75</v>
      </c>
      <c r="BK380" s="178">
        <f t="shared" si="129"/>
        <v>0</v>
      </c>
      <c r="BL380" s="15" t="s">
        <v>212</v>
      </c>
      <c r="BM380" s="177" t="s">
        <v>963</v>
      </c>
    </row>
    <row r="381" spans="1:65" s="2" customFormat="1" ht="14.45" customHeight="1">
      <c r="A381" s="32"/>
      <c r="B381" s="33"/>
      <c r="C381" s="166">
        <v>242</v>
      </c>
      <c r="D381" s="166" t="s">
        <v>147</v>
      </c>
      <c r="E381" s="167" t="s">
        <v>964</v>
      </c>
      <c r="F381" s="168" t="s">
        <v>965</v>
      </c>
      <c r="G381" s="169" t="s">
        <v>165</v>
      </c>
      <c r="H381" s="170">
        <v>9</v>
      </c>
      <c r="I381" s="171"/>
      <c r="J381" s="172">
        <f t="shared" si="120"/>
        <v>0</v>
      </c>
      <c r="K381" s="168" t="s">
        <v>151</v>
      </c>
      <c r="L381" s="37"/>
      <c r="M381" s="173" t="s">
        <v>17</v>
      </c>
      <c r="N381" s="174" t="s">
        <v>41</v>
      </c>
      <c r="O381" s="62"/>
      <c r="P381" s="175">
        <f t="shared" si="121"/>
        <v>0</v>
      </c>
      <c r="Q381" s="175">
        <v>0.00614</v>
      </c>
      <c r="R381" s="175">
        <f t="shared" si="122"/>
        <v>0.05526</v>
      </c>
      <c r="S381" s="175">
        <v>0</v>
      </c>
      <c r="T381" s="176">
        <f t="shared" si="123"/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7" t="s">
        <v>212</v>
      </c>
      <c r="AT381" s="177" t="s">
        <v>147</v>
      </c>
      <c r="AU381" s="177" t="s">
        <v>153</v>
      </c>
      <c r="AY381" s="15" t="s">
        <v>145</v>
      </c>
      <c r="BE381" s="178">
        <f t="shared" si="124"/>
        <v>0</v>
      </c>
      <c r="BF381" s="178">
        <f t="shared" si="125"/>
        <v>0</v>
      </c>
      <c r="BG381" s="178">
        <f t="shared" si="126"/>
        <v>0</v>
      </c>
      <c r="BH381" s="178">
        <f t="shared" si="127"/>
        <v>0</v>
      </c>
      <c r="BI381" s="178">
        <f t="shared" si="128"/>
        <v>0</v>
      </c>
      <c r="BJ381" s="15" t="s">
        <v>75</v>
      </c>
      <c r="BK381" s="178">
        <f t="shared" si="129"/>
        <v>0</v>
      </c>
      <c r="BL381" s="15" t="s">
        <v>212</v>
      </c>
      <c r="BM381" s="177" t="s">
        <v>966</v>
      </c>
    </row>
    <row r="382" spans="1:65" s="2" customFormat="1" ht="14.45" customHeight="1">
      <c r="A382" s="32"/>
      <c r="B382" s="33"/>
      <c r="C382" s="166">
        <v>243</v>
      </c>
      <c r="D382" s="166" t="s">
        <v>147</v>
      </c>
      <c r="E382" s="167" t="s">
        <v>967</v>
      </c>
      <c r="F382" s="168" t="s">
        <v>968</v>
      </c>
      <c r="G382" s="169" t="s">
        <v>165</v>
      </c>
      <c r="H382" s="170">
        <v>14.8</v>
      </c>
      <c r="I382" s="171"/>
      <c r="J382" s="172">
        <f t="shared" si="120"/>
        <v>0</v>
      </c>
      <c r="K382" s="168" t="s">
        <v>151</v>
      </c>
      <c r="L382" s="37"/>
      <c r="M382" s="173" t="s">
        <v>17</v>
      </c>
      <c r="N382" s="174" t="s">
        <v>41</v>
      </c>
      <c r="O382" s="62"/>
      <c r="P382" s="175">
        <f t="shared" si="121"/>
        <v>0</v>
      </c>
      <c r="Q382" s="175">
        <v>0.00084</v>
      </c>
      <c r="R382" s="175">
        <f t="shared" si="122"/>
        <v>0.012432</v>
      </c>
      <c r="S382" s="175">
        <v>0</v>
      </c>
      <c r="T382" s="176">
        <f t="shared" si="123"/>
        <v>0</v>
      </c>
      <c r="U382" s="32"/>
      <c r="V382" s="32"/>
      <c r="W382" s="32"/>
      <c r="X382" s="32"/>
      <c r="Y382" s="32"/>
      <c r="Z382" s="32"/>
      <c r="AA382" s="32"/>
      <c r="AB382" s="32"/>
      <c r="AC382" s="32"/>
      <c r="AD382" s="32"/>
      <c r="AE382" s="32"/>
      <c r="AR382" s="177" t="s">
        <v>212</v>
      </c>
      <c r="AT382" s="177" t="s">
        <v>147</v>
      </c>
      <c r="AU382" s="177" t="s">
        <v>153</v>
      </c>
      <c r="AY382" s="15" t="s">
        <v>145</v>
      </c>
      <c r="BE382" s="178">
        <f t="shared" si="124"/>
        <v>0</v>
      </c>
      <c r="BF382" s="178">
        <f t="shared" si="125"/>
        <v>0</v>
      </c>
      <c r="BG382" s="178">
        <f t="shared" si="126"/>
        <v>0</v>
      </c>
      <c r="BH382" s="178">
        <f t="shared" si="127"/>
        <v>0</v>
      </c>
      <c r="BI382" s="178">
        <f t="shared" si="128"/>
        <v>0</v>
      </c>
      <c r="BJ382" s="15" t="s">
        <v>75</v>
      </c>
      <c r="BK382" s="178">
        <f t="shared" si="129"/>
        <v>0</v>
      </c>
      <c r="BL382" s="15" t="s">
        <v>212</v>
      </c>
      <c r="BM382" s="177" t="s">
        <v>969</v>
      </c>
    </row>
    <row r="383" spans="1:65" s="2" customFormat="1" ht="24.2" customHeight="1">
      <c r="A383" s="32"/>
      <c r="B383" s="33"/>
      <c r="C383" s="166">
        <v>244</v>
      </c>
      <c r="D383" s="166" t="s">
        <v>147</v>
      </c>
      <c r="E383" s="167" t="s">
        <v>970</v>
      </c>
      <c r="F383" s="168" t="s">
        <v>971</v>
      </c>
      <c r="G383" s="169" t="s">
        <v>165</v>
      </c>
      <c r="H383" s="170">
        <v>937</v>
      </c>
      <c r="I383" s="171"/>
      <c r="J383" s="172">
        <f t="shared" si="120"/>
        <v>0</v>
      </c>
      <c r="K383" s="168" t="s">
        <v>151</v>
      </c>
      <c r="L383" s="37"/>
      <c r="M383" s="173" t="s">
        <v>17</v>
      </c>
      <c r="N383" s="174" t="s">
        <v>41</v>
      </c>
      <c r="O383" s="62"/>
      <c r="P383" s="175">
        <f t="shared" si="121"/>
        <v>0</v>
      </c>
      <c r="Q383" s="175">
        <v>7E-05</v>
      </c>
      <c r="R383" s="175">
        <f t="shared" si="122"/>
        <v>0.06559</v>
      </c>
      <c r="S383" s="175">
        <v>0</v>
      </c>
      <c r="T383" s="176">
        <f t="shared" si="123"/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7" t="s">
        <v>212</v>
      </c>
      <c r="AT383" s="177" t="s">
        <v>147</v>
      </c>
      <c r="AU383" s="177" t="s">
        <v>153</v>
      </c>
      <c r="AY383" s="15" t="s">
        <v>145</v>
      </c>
      <c r="BE383" s="178">
        <f t="shared" si="124"/>
        <v>0</v>
      </c>
      <c r="BF383" s="178">
        <f t="shared" si="125"/>
        <v>0</v>
      </c>
      <c r="BG383" s="178">
        <f t="shared" si="126"/>
        <v>0</v>
      </c>
      <c r="BH383" s="178">
        <f t="shared" si="127"/>
        <v>0</v>
      </c>
      <c r="BI383" s="178">
        <f t="shared" si="128"/>
        <v>0</v>
      </c>
      <c r="BJ383" s="15" t="s">
        <v>75</v>
      </c>
      <c r="BK383" s="178">
        <f t="shared" si="129"/>
        <v>0</v>
      </c>
      <c r="BL383" s="15" t="s">
        <v>212</v>
      </c>
      <c r="BM383" s="177" t="s">
        <v>972</v>
      </c>
    </row>
    <row r="384" spans="1:65" s="2" customFormat="1" ht="24.2" customHeight="1">
      <c r="A384" s="32"/>
      <c r="B384" s="33"/>
      <c r="C384" s="166">
        <v>245</v>
      </c>
      <c r="D384" s="166" t="s">
        <v>147</v>
      </c>
      <c r="E384" s="167" t="s">
        <v>973</v>
      </c>
      <c r="F384" s="168" t="s">
        <v>974</v>
      </c>
      <c r="G384" s="169" t="s">
        <v>165</v>
      </c>
      <c r="H384" s="170">
        <v>591</v>
      </c>
      <c r="I384" s="171"/>
      <c r="J384" s="172">
        <f t="shared" si="120"/>
        <v>0</v>
      </c>
      <c r="K384" s="168" t="s">
        <v>151</v>
      </c>
      <c r="L384" s="37"/>
      <c r="M384" s="173" t="s">
        <v>17</v>
      </c>
      <c r="N384" s="174" t="s">
        <v>41</v>
      </c>
      <c r="O384" s="62"/>
      <c r="P384" s="175">
        <f t="shared" si="121"/>
        <v>0</v>
      </c>
      <c r="Q384" s="175">
        <v>9E-05</v>
      </c>
      <c r="R384" s="175">
        <f t="shared" si="122"/>
        <v>0.05319</v>
      </c>
      <c r="S384" s="175">
        <v>0</v>
      </c>
      <c r="T384" s="176">
        <f t="shared" si="123"/>
        <v>0</v>
      </c>
      <c r="U384" s="32"/>
      <c r="V384" s="32"/>
      <c r="W384" s="32"/>
      <c r="X384" s="32"/>
      <c r="Y384" s="32"/>
      <c r="Z384" s="32"/>
      <c r="AA384" s="32"/>
      <c r="AB384" s="32"/>
      <c r="AC384" s="32"/>
      <c r="AD384" s="32"/>
      <c r="AE384" s="32"/>
      <c r="AR384" s="177" t="s">
        <v>212</v>
      </c>
      <c r="AT384" s="177" t="s">
        <v>147</v>
      </c>
      <c r="AU384" s="177" t="s">
        <v>153</v>
      </c>
      <c r="AY384" s="15" t="s">
        <v>145</v>
      </c>
      <c r="BE384" s="178">
        <f t="shared" si="124"/>
        <v>0</v>
      </c>
      <c r="BF384" s="178">
        <f t="shared" si="125"/>
        <v>0</v>
      </c>
      <c r="BG384" s="178">
        <f t="shared" si="126"/>
        <v>0</v>
      </c>
      <c r="BH384" s="178">
        <f t="shared" si="127"/>
        <v>0</v>
      </c>
      <c r="BI384" s="178">
        <f t="shared" si="128"/>
        <v>0</v>
      </c>
      <c r="BJ384" s="15" t="s">
        <v>75</v>
      </c>
      <c r="BK384" s="178">
        <f t="shared" si="129"/>
        <v>0</v>
      </c>
      <c r="BL384" s="15" t="s">
        <v>212</v>
      </c>
      <c r="BM384" s="177" t="s">
        <v>975</v>
      </c>
    </row>
    <row r="385" spans="1:65" s="2" customFormat="1" ht="24.2" customHeight="1">
      <c r="A385" s="32"/>
      <c r="B385" s="33"/>
      <c r="C385" s="166">
        <v>246</v>
      </c>
      <c r="D385" s="166" t="s">
        <v>147</v>
      </c>
      <c r="E385" s="167" t="s">
        <v>976</v>
      </c>
      <c r="F385" s="168" t="s">
        <v>977</v>
      </c>
      <c r="G385" s="169" t="s">
        <v>165</v>
      </c>
      <c r="H385" s="170">
        <v>54</v>
      </c>
      <c r="I385" s="171"/>
      <c r="J385" s="172">
        <f t="shared" si="120"/>
        <v>0</v>
      </c>
      <c r="K385" s="168" t="s">
        <v>151</v>
      </c>
      <c r="L385" s="37"/>
      <c r="M385" s="173" t="s">
        <v>17</v>
      </c>
      <c r="N385" s="174" t="s">
        <v>41</v>
      </c>
      <c r="O385" s="62"/>
      <c r="P385" s="175">
        <f t="shared" si="121"/>
        <v>0</v>
      </c>
      <c r="Q385" s="175">
        <v>0.00012</v>
      </c>
      <c r="R385" s="175">
        <f t="shared" si="122"/>
        <v>0.0064800000000000005</v>
      </c>
      <c r="S385" s="175">
        <v>0</v>
      </c>
      <c r="T385" s="176">
        <f t="shared" si="123"/>
        <v>0</v>
      </c>
      <c r="U385" s="32"/>
      <c r="V385" s="32"/>
      <c r="W385" s="32"/>
      <c r="X385" s="32"/>
      <c r="Y385" s="32"/>
      <c r="Z385" s="32"/>
      <c r="AA385" s="32"/>
      <c r="AB385" s="32"/>
      <c r="AC385" s="32"/>
      <c r="AD385" s="32"/>
      <c r="AE385" s="32"/>
      <c r="AR385" s="177" t="s">
        <v>212</v>
      </c>
      <c r="AT385" s="177" t="s">
        <v>147</v>
      </c>
      <c r="AU385" s="177" t="s">
        <v>153</v>
      </c>
      <c r="AY385" s="15" t="s">
        <v>145</v>
      </c>
      <c r="BE385" s="178">
        <f t="shared" si="124"/>
        <v>0</v>
      </c>
      <c r="BF385" s="178">
        <f t="shared" si="125"/>
        <v>0</v>
      </c>
      <c r="BG385" s="178">
        <f t="shared" si="126"/>
        <v>0</v>
      </c>
      <c r="BH385" s="178">
        <f t="shared" si="127"/>
        <v>0</v>
      </c>
      <c r="BI385" s="178">
        <f t="shared" si="128"/>
        <v>0</v>
      </c>
      <c r="BJ385" s="15" t="s">
        <v>75</v>
      </c>
      <c r="BK385" s="178">
        <f t="shared" si="129"/>
        <v>0</v>
      </c>
      <c r="BL385" s="15" t="s">
        <v>212</v>
      </c>
      <c r="BM385" s="177" t="s">
        <v>978</v>
      </c>
    </row>
    <row r="386" spans="1:65" s="2" customFormat="1" ht="14.45" customHeight="1">
      <c r="A386" s="32"/>
      <c r="B386" s="33"/>
      <c r="C386" s="166">
        <v>247</v>
      </c>
      <c r="D386" s="166" t="s">
        <v>147</v>
      </c>
      <c r="E386" s="167" t="s">
        <v>979</v>
      </c>
      <c r="F386" s="168" t="s">
        <v>980</v>
      </c>
      <c r="G386" s="169" t="s">
        <v>161</v>
      </c>
      <c r="H386" s="170">
        <v>5</v>
      </c>
      <c r="I386" s="171"/>
      <c r="J386" s="172">
        <f t="shared" si="120"/>
        <v>0</v>
      </c>
      <c r="K386" s="168" t="s">
        <v>151</v>
      </c>
      <c r="L386" s="37"/>
      <c r="M386" s="173" t="s">
        <v>17</v>
      </c>
      <c r="N386" s="174" t="s">
        <v>41</v>
      </c>
      <c r="O386" s="62"/>
      <c r="P386" s="175">
        <f t="shared" si="121"/>
        <v>0</v>
      </c>
      <c r="Q386" s="175">
        <v>0.00013</v>
      </c>
      <c r="R386" s="175">
        <f t="shared" si="122"/>
        <v>0.00065</v>
      </c>
      <c r="S386" s="175">
        <v>0</v>
      </c>
      <c r="T386" s="176">
        <f t="shared" si="123"/>
        <v>0</v>
      </c>
      <c r="U386" s="32"/>
      <c r="V386" s="32"/>
      <c r="W386" s="32"/>
      <c r="X386" s="32"/>
      <c r="Y386" s="32"/>
      <c r="Z386" s="32"/>
      <c r="AA386" s="32"/>
      <c r="AB386" s="32"/>
      <c r="AC386" s="32"/>
      <c r="AD386" s="32"/>
      <c r="AE386" s="32"/>
      <c r="AR386" s="177" t="s">
        <v>212</v>
      </c>
      <c r="AT386" s="177" t="s">
        <v>147</v>
      </c>
      <c r="AU386" s="177" t="s">
        <v>153</v>
      </c>
      <c r="AY386" s="15" t="s">
        <v>145</v>
      </c>
      <c r="BE386" s="178">
        <f t="shared" si="124"/>
        <v>0</v>
      </c>
      <c r="BF386" s="178">
        <f t="shared" si="125"/>
        <v>0</v>
      </c>
      <c r="BG386" s="178">
        <f t="shared" si="126"/>
        <v>0</v>
      </c>
      <c r="BH386" s="178">
        <f t="shared" si="127"/>
        <v>0</v>
      </c>
      <c r="BI386" s="178">
        <f t="shared" si="128"/>
        <v>0</v>
      </c>
      <c r="BJ386" s="15" t="s">
        <v>75</v>
      </c>
      <c r="BK386" s="178">
        <f t="shared" si="129"/>
        <v>0</v>
      </c>
      <c r="BL386" s="15" t="s">
        <v>212</v>
      </c>
      <c r="BM386" s="177" t="s">
        <v>981</v>
      </c>
    </row>
    <row r="387" spans="1:65" s="2" customFormat="1" ht="14.45" customHeight="1">
      <c r="A387" s="32"/>
      <c r="B387" s="33"/>
      <c r="C387" s="166">
        <v>248</v>
      </c>
      <c r="D387" s="166" t="s">
        <v>147</v>
      </c>
      <c r="E387" s="167" t="s">
        <v>982</v>
      </c>
      <c r="F387" s="168" t="s">
        <v>983</v>
      </c>
      <c r="G387" s="169" t="s">
        <v>984</v>
      </c>
      <c r="H387" s="170">
        <v>6</v>
      </c>
      <c r="I387" s="171"/>
      <c r="J387" s="172">
        <f t="shared" si="120"/>
        <v>0</v>
      </c>
      <c r="K387" s="168" t="s">
        <v>151</v>
      </c>
      <c r="L387" s="37"/>
      <c r="M387" s="173" t="s">
        <v>17</v>
      </c>
      <c r="N387" s="174" t="s">
        <v>41</v>
      </c>
      <c r="O387" s="62"/>
      <c r="P387" s="175">
        <f t="shared" si="121"/>
        <v>0</v>
      </c>
      <c r="Q387" s="175">
        <v>0.00025</v>
      </c>
      <c r="R387" s="175">
        <f t="shared" si="122"/>
        <v>0.0015</v>
      </c>
      <c r="S387" s="175">
        <v>0</v>
      </c>
      <c r="T387" s="176">
        <f t="shared" si="123"/>
        <v>0</v>
      </c>
      <c r="U387" s="32"/>
      <c r="V387" s="32"/>
      <c r="W387" s="32"/>
      <c r="X387" s="32"/>
      <c r="Y387" s="32"/>
      <c r="Z387" s="32"/>
      <c r="AA387" s="32"/>
      <c r="AB387" s="32"/>
      <c r="AC387" s="32"/>
      <c r="AD387" s="32"/>
      <c r="AE387" s="32"/>
      <c r="AR387" s="177" t="s">
        <v>212</v>
      </c>
      <c r="AT387" s="177" t="s">
        <v>147</v>
      </c>
      <c r="AU387" s="177" t="s">
        <v>153</v>
      </c>
      <c r="AY387" s="15" t="s">
        <v>145</v>
      </c>
      <c r="BE387" s="178">
        <f t="shared" si="124"/>
        <v>0</v>
      </c>
      <c r="BF387" s="178">
        <f t="shared" si="125"/>
        <v>0</v>
      </c>
      <c r="BG387" s="178">
        <f t="shared" si="126"/>
        <v>0</v>
      </c>
      <c r="BH387" s="178">
        <f t="shared" si="127"/>
        <v>0</v>
      </c>
      <c r="BI387" s="178">
        <f t="shared" si="128"/>
        <v>0</v>
      </c>
      <c r="BJ387" s="15" t="s">
        <v>75</v>
      </c>
      <c r="BK387" s="178">
        <f t="shared" si="129"/>
        <v>0</v>
      </c>
      <c r="BL387" s="15" t="s">
        <v>212</v>
      </c>
      <c r="BM387" s="177" t="s">
        <v>985</v>
      </c>
    </row>
    <row r="388" spans="1:65" s="2" customFormat="1" ht="24.2" customHeight="1">
      <c r="A388" s="32"/>
      <c r="B388" s="33"/>
      <c r="C388" s="166">
        <v>249</v>
      </c>
      <c r="D388" s="166" t="s">
        <v>147</v>
      </c>
      <c r="E388" s="167" t="s">
        <v>986</v>
      </c>
      <c r="F388" s="168" t="s">
        <v>987</v>
      </c>
      <c r="G388" s="169" t="s">
        <v>161</v>
      </c>
      <c r="H388" s="170">
        <v>2</v>
      </c>
      <c r="I388" s="171"/>
      <c r="J388" s="172">
        <f t="shared" si="120"/>
        <v>0</v>
      </c>
      <c r="K388" s="168" t="s">
        <v>151</v>
      </c>
      <c r="L388" s="37"/>
      <c r="M388" s="173" t="s">
        <v>17</v>
      </c>
      <c r="N388" s="174" t="s">
        <v>41</v>
      </c>
      <c r="O388" s="62"/>
      <c r="P388" s="175">
        <f t="shared" si="121"/>
        <v>0</v>
      </c>
      <c r="Q388" s="175">
        <v>0.00036</v>
      </c>
      <c r="R388" s="175">
        <f t="shared" si="122"/>
        <v>0.00072</v>
      </c>
      <c r="S388" s="175">
        <v>0</v>
      </c>
      <c r="T388" s="176">
        <f t="shared" si="123"/>
        <v>0</v>
      </c>
      <c r="U388" s="32"/>
      <c r="V388" s="32"/>
      <c r="W388" s="32"/>
      <c r="X388" s="32"/>
      <c r="Y388" s="32"/>
      <c r="Z388" s="32"/>
      <c r="AA388" s="32"/>
      <c r="AB388" s="32"/>
      <c r="AC388" s="32"/>
      <c r="AD388" s="32"/>
      <c r="AE388" s="32"/>
      <c r="AR388" s="177" t="s">
        <v>212</v>
      </c>
      <c r="AT388" s="177" t="s">
        <v>147</v>
      </c>
      <c r="AU388" s="177" t="s">
        <v>153</v>
      </c>
      <c r="AY388" s="15" t="s">
        <v>145</v>
      </c>
      <c r="BE388" s="178">
        <f t="shared" si="124"/>
        <v>0</v>
      </c>
      <c r="BF388" s="178">
        <f t="shared" si="125"/>
        <v>0</v>
      </c>
      <c r="BG388" s="178">
        <f t="shared" si="126"/>
        <v>0</v>
      </c>
      <c r="BH388" s="178">
        <f t="shared" si="127"/>
        <v>0</v>
      </c>
      <c r="BI388" s="178">
        <f t="shared" si="128"/>
        <v>0</v>
      </c>
      <c r="BJ388" s="15" t="s">
        <v>75</v>
      </c>
      <c r="BK388" s="178">
        <f t="shared" si="129"/>
        <v>0</v>
      </c>
      <c r="BL388" s="15" t="s">
        <v>212</v>
      </c>
      <c r="BM388" s="177" t="s">
        <v>988</v>
      </c>
    </row>
    <row r="389" spans="1:65" s="2" customFormat="1" ht="14.45" customHeight="1">
      <c r="A389" s="32"/>
      <c r="B389" s="33"/>
      <c r="C389" s="166">
        <v>250</v>
      </c>
      <c r="D389" s="166" t="s">
        <v>147</v>
      </c>
      <c r="E389" s="167" t="s">
        <v>989</v>
      </c>
      <c r="F389" s="168" t="s">
        <v>990</v>
      </c>
      <c r="G389" s="169" t="s">
        <v>161</v>
      </c>
      <c r="H389" s="170">
        <v>3</v>
      </c>
      <c r="I389" s="171"/>
      <c r="J389" s="172">
        <f t="shared" si="120"/>
        <v>0</v>
      </c>
      <c r="K389" s="168" t="s">
        <v>151</v>
      </c>
      <c r="L389" s="37"/>
      <c r="M389" s="173" t="s">
        <v>17</v>
      </c>
      <c r="N389" s="174" t="s">
        <v>41</v>
      </c>
      <c r="O389" s="62"/>
      <c r="P389" s="175">
        <f t="shared" si="121"/>
        <v>0</v>
      </c>
      <c r="Q389" s="175">
        <v>0.00022</v>
      </c>
      <c r="R389" s="175">
        <f t="shared" si="122"/>
        <v>0.00066</v>
      </c>
      <c r="S389" s="175">
        <v>0</v>
      </c>
      <c r="T389" s="176">
        <f t="shared" si="123"/>
        <v>0</v>
      </c>
      <c r="U389" s="32"/>
      <c r="V389" s="32"/>
      <c r="W389" s="32"/>
      <c r="X389" s="32"/>
      <c r="Y389" s="32"/>
      <c r="Z389" s="32"/>
      <c r="AA389" s="32"/>
      <c r="AB389" s="32"/>
      <c r="AC389" s="32"/>
      <c r="AD389" s="32"/>
      <c r="AE389" s="32"/>
      <c r="AR389" s="177" t="s">
        <v>212</v>
      </c>
      <c r="AT389" s="177" t="s">
        <v>147</v>
      </c>
      <c r="AU389" s="177" t="s">
        <v>153</v>
      </c>
      <c r="AY389" s="15" t="s">
        <v>145</v>
      </c>
      <c r="BE389" s="178">
        <f t="shared" si="124"/>
        <v>0</v>
      </c>
      <c r="BF389" s="178">
        <f t="shared" si="125"/>
        <v>0</v>
      </c>
      <c r="BG389" s="178">
        <f t="shared" si="126"/>
        <v>0</v>
      </c>
      <c r="BH389" s="178">
        <f t="shared" si="127"/>
        <v>0</v>
      </c>
      <c r="BI389" s="178">
        <f t="shared" si="128"/>
        <v>0</v>
      </c>
      <c r="BJ389" s="15" t="s">
        <v>75</v>
      </c>
      <c r="BK389" s="178">
        <f t="shared" si="129"/>
        <v>0</v>
      </c>
      <c r="BL389" s="15" t="s">
        <v>212</v>
      </c>
      <c r="BM389" s="177" t="s">
        <v>991</v>
      </c>
    </row>
    <row r="390" spans="1:65" s="2" customFormat="1" ht="14.45" customHeight="1">
      <c r="A390" s="32"/>
      <c r="B390" s="33"/>
      <c r="C390" s="166">
        <v>251</v>
      </c>
      <c r="D390" s="166" t="s">
        <v>147</v>
      </c>
      <c r="E390" s="167" t="s">
        <v>992</v>
      </c>
      <c r="F390" s="168" t="s">
        <v>993</v>
      </c>
      <c r="G390" s="169" t="s">
        <v>161</v>
      </c>
      <c r="H390" s="170">
        <v>1</v>
      </c>
      <c r="I390" s="171"/>
      <c r="J390" s="172">
        <f t="shared" si="120"/>
        <v>0</v>
      </c>
      <c r="K390" s="168" t="s">
        <v>151</v>
      </c>
      <c r="L390" s="37"/>
      <c r="M390" s="173" t="s">
        <v>17</v>
      </c>
      <c r="N390" s="174" t="s">
        <v>41</v>
      </c>
      <c r="O390" s="62"/>
      <c r="P390" s="175">
        <f t="shared" si="121"/>
        <v>0</v>
      </c>
      <c r="Q390" s="175">
        <v>0.00017</v>
      </c>
      <c r="R390" s="175">
        <f t="shared" si="122"/>
        <v>0.00017</v>
      </c>
      <c r="S390" s="175">
        <v>0</v>
      </c>
      <c r="T390" s="176">
        <f t="shared" si="123"/>
        <v>0</v>
      </c>
      <c r="U390" s="32"/>
      <c r="V390" s="32"/>
      <c r="W390" s="32"/>
      <c r="X390" s="32"/>
      <c r="Y390" s="32"/>
      <c r="Z390" s="32"/>
      <c r="AA390" s="32"/>
      <c r="AB390" s="32"/>
      <c r="AC390" s="32"/>
      <c r="AD390" s="32"/>
      <c r="AE390" s="32"/>
      <c r="AR390" s="177" t="s">
        <v>212</v>
      </c>
      <c r="AT390" s="177" t="s">
        <v>147</v>
      </c>
      <c r="AU390" s="177" t="s">
        <v>153</v>
      </c>
      <c r="AY390" s="15" t="s">
        <v>145</v>
      </c>
      <c r="BE390" s="178">
        <f t="shared" si="124"/>
        <v>0</v>
      </c>
      <c r="BF390" s="178">
        <f t="shared" si="125"/>
        <v>0</v>
      </c>
      <c r="BG390" s="178">
        <f t="shared" si="126"/>
        <v>0</v>
      </c>
      <c r="BH390" s="178">
        <f t="shared" si="127"/>
        <v>0</v>
      </c>
      <c r="BI390" s="178">
        <f t="shared" si="128"/>
        <v>0</v>
      </c>
      <c r="BJ390" s="15" t="s">
        <v>75</v>
      </c>
      <c r="BK390" s="178">
        <f t="shared" si="129"/>
        <v>0</v>
      </c>
      <c r="BL390" s="15" t="s">
        <v>212</v>
      </c>
      <c r="BM390" s="177" t="s">
        <v>994</v>
      </c>
    </row>
    <row r="391" spans="1:65" s="2" customFormat="1" ht="14.45" customHeight="1">
      <c r="A391" s="32"/>
      <c r="B391" s="33"/>
      <c r="C391" s="166">
        <v>252</v>
      </c>
      <c r="D391" s="166" t="s">
        <v>147</v>
      </c>
      <c r="E391" s="167" t="s">
        <v>995</v>
      </c>
      <c r="F391" s="168" t="s">
        <v>996</v>
      </c>
      <c r="G391" s="169" t="s">
        <v>161</v>
      </c>
      <c r="H391" s="170">
        <v>1</v>
      </c>
      <c r="I391" s="171"/>
      <c r="J391" s="172">
        <f t="shared" si="120"/>
        <v>0</v>
      </c>
      <c r="K391" s="168" t="s">
        <v>151</v>
      </c>
      <c r="L391" s="37"/>
      <c r="M391" s="173" t="s">
        <v>17</v>
      </c>
      <c r="N391" s="174" t="s">
        <v>41</v>
      </c>
      <c r="O391" s="62"/>
      <c r="P391" s="175">
        <f t="shared" si="121"/>
        <v>0</v>
      </c>
      <c r="Q391" s="175">
        <v>0.00034</v>
      </c>
      <c r="R391" s="175">
        <f t="shared" si="122"/>
        <v>0.00034</v>
      </c>
      <c r="S391" s="175">
        <v>0</v>
      </c>
      <c r="T391" s="176">
        <f t="shared" si="123"/>
        <v>0</v>
      </c>
      <c r="U391" s="32"/>
      <c r="V391" s="32"/>
      <c r="W391" s="32"/>
      <c r="X391" s="32"/>
      <c r="Y391" s="32"/>
      <c r="Z391" s="32"/>
      <c r="AA391" s="32"/>
      <c r="AB391" s="32"/>
      <c r="AC391" s="32"/>
      <c r="AD391" s="32"/>
      <c r="AE391" s="32"/>
      <c r="AR391" s="177" t="s">
        <v>212</v>
      </c>
      <c r="AT391" s="177" t="s">
        <v>147</v>
      </c>
      <c r="AU391" s="177" t="s">
        <v>153</v>
      </c>
      <c r="AY391" s="15" t="s">
        <v>145</v>
      </c>
      <c r="BE391" s="178">
        <f t="shared" si="124"/>
        <v>0</v>
      </c>
      <c r="BF391" s="178">
        <f t="shared" si="125"/>
        <v>0</v>
      </c>
      <c r="BG391" s="178">
        <f t="shared" si="126"/>
        <v>0</v>
      </c>
      <c r="BH391" s="178">
        <f t="shared" si="127"/>
        <v>0</v>
      </c>
      <c r="BI391" s="178">
        <f t="shared" si="128"/>
        <v>0</v>
      </c>
      <c r="BJ391" s="15" t="s">
        <v>75</v>
      </c>
      <c r="BK391" s="178">
        <f t="shared" si="129"/>
        <v>0</v>
      </c>
      <c r="BL391" s="15" t="s">
        <v>212</v>
      </c>
      <c r="BM391" s="177" t="s">
        <v>997</v>
      </c>
    </row>
    <row r="392" spans="1:65" s="2" customFormat="1" ht="14.45" customHeight="1">
      <c r="A392" s="32"/>
      <c r="B392" s="33"/>
      <c r="C392" s="166">
        <v>253</v>
      </c>
      <c r="D392" s="166" t="s">
        <v>147</v>
      </c>
      <c r="E392" s="167" t="s">
        <v>998</v>
      </c>
      <c r="F392" s="168" t="s">
        <v>999</v>
      </c>
      <c r="G392" s="169" t="s">
        <v>161</v>
      </c>
      <c r="H392" s="170">
        <v>7</v>
      </c>
      <c r="I392" s="171"/>
      <c r="J392" s="172">
        <f t="shared" si="120"/>
        <v>0</v>
      </c>
      <c r="K392" s="168" t="s">
        <v>151</v>
      </c>
      <c r="L392" s="37"/>
      <c r="M392" s="173" t="s">
        <v>17</v>
      </c>
      <c r="N392" s="174" t="s">
        <v>41</v>
      </c>
      <c r="O392" s="62"/>
      <c r="P392" s="175">
        <f t="shared" si="121"/>
        <v>0</v>
      </c>
      <c r="Q392" s="175">
        <v>0.0005</v>
      </c>
      <c r="R392" s="175">
        <f t="shared" si="122"/>
        <v>0.0035</v>
      </c>
      <c r="S392" s="175">
        <v>0</v>
      </c>
      <c r="T392" s="176">
        <f t="shared" si="123"/>
        <v>0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7" t="s">
        <v>212</v>
      </c>
      <c r="AT392" s="177" t="s">
        <v>147</v>
      </c>
      <c r="AU392" s="177" t="s">
        <v>153</v>
      </c>
      <c r="AY392" s="15" t="s">
        <v>145</v>
      </c>
      <c r="BE392" s="178">
        <f t="shared" si="124"/>
        <v>0</v>
      </c>
      <c r="BF392" s="178">
        <f t="shared" si="125"/>
        <v>0</v>
      </c>
      <c r="BG392" s="178">
        <f t="shared" si="126"/>
        <v>0</v>
      </c>
      <c r="BH392" s="178">
        <f t="shared" si="127"/>
        <v>0</v>
      </c>
      <c r="BI392" s="178">
        <f t="shared" si="128"/>
        <v>0</v>
      </c>
      <c r="BJ392" s="15" t="s">
        <v>75</v>
      </c>
      <c r="BK392" s="178">
        <f t="shared" si="129"/>
        <v>0</v>
      </c>
      <c r="BL392" s="15" t="s">
        <v>212</v>
      </c>
      <c r="BM392" s="177" t="s">
        <v>1000</v>
      </c>
    </row>
    <row r="393" spans="1:65" s="2" customFormat="1" ht="14.45" customHeight="1">
      <c r="A393" s="32"/>
      <c r="B393" s="33"/>
      <c r="C393" s="166">
        <v>254</v>
      </c>
      <c r="D393" s="166" t="s">
        <v>147</v>
      </c>
      <c r="E393" s="167" t="s">
        <v>1001</v>
      </c>
      <c r="F393" s="168" t="s">
        <v>1002</v>
      </c>
      <c r="G393" s="169" t="s">
        <v>161</v>
      </c>
      <c r="H393" s="170">
        <v>4</v>
      </c>
      <c r="I393" s="171"/>
      <c r="J393" s="172">
        <f t="shared" si="120"/>
        <v>0</v>
      </c>
      <c r="K393" s="168" t="s">
        <v>151</v>
      </c>
      <c r="L393" s="37"/>
      <c r="M393" s="173" t="s">
        <v>17</v>
      </c>
      <c r="N393" s="174" t="s">
        <v>41</v>
      </c>
      <c r="O393" s="62"/>
      <c r="P393" s="175">
        <f t="shared" si="121"/>
        <v>0</v>
      </c>
      <c r="Q393" s="175">
        <v>0.0007</v>
      </c>
      <c r="R393" s="175">
        <f t="shared" si="122"/>
        <v>0.0028</v>
      </c>
      <c r="S393" s="175">
        <v>0</v>
      </c>
      <c r="T393" s="176">
        <f t="shared" si="123"/>
        <v>0</v>
      </c>
      <c r="U393" s="32"/>
      <c r="V393" s="32"/>
      <c r="W393" s="32"/>
      <c r="X393" s="32"/>
      <c r="Y393" s="32"/>
      <c r="Z393" s="32"/>
      <c r="AA393" s="32"/>
      <c r="AB393" s="32"/>
      <c r="AC393" s="32"/>
      <c r="AD393" s="32"/>
      <c r="AE393" s="32"/>
      <c r="AR393" s="177" t="s">
        <v>212</v>
      </c>
      <c r="AT393" s="177" t="s">
        <v>147</v>
      </c>
      <c r="AU393" s="177" t="s">
        <v>153</v>
      </c>
      <c r="AY393" s="15" t="s">
        <v>145</v>
      </c>
      <c r="BE393" s="178">
        <f t="shared" si="124"/>
        <v>0</v>
      </c>
      <c r="BF393" s="178">
        <f t="shared" si="125"/>
        <v>0</v>
      </c>
      <c r="BG393" s="178">
        <f t="shared" si="126"/>
        <v>0</v>
      </c>
      <c r="BH393" s="178">
        <f t="shared" si="127"/>
        <v>0</v>
      </c>
      <c r="BI393" s="178">
        <f t="shared" si="128"/>
        <v>0</v>
      </c>
      <c r="BJ393" s="15" t="s">
        <v>75</v>
      </c>
      <c r="BK393" s="178">
        <f t="shared" si="129"/>
        <v>0</v>
      </c>
      <c r="BL393" s="15" t="s">
        <v>212</v>
      </c>
      <c r="BM393" s="177" t="s">
        <v>1003</v>
      </c>
    </row>
    <row r="394" spans="1:65" s="2" customFormat="1" ht="14.45" customHeight="1">
      <c r="A394" s="32"/>
      <c r="B394" s="33"/>
      <c r="C394" s="166">
        <v>255</v>
      </c>
      <c r="D394" s="166" t="s">
        <v>147</v>
      </c>
      <c r="E394" s="167" t="s">
        <v>1004</v>
      </c>
      <c r="F394" s="168" t="s">
        <v>1005</v>
      </c>
      <c r="G394" s="169" t="s">
        <v>161</v>
      </c>
      <c r="H394" s="170">
        <v>2</v>
      </c>
      <c r="I394" s="171"/>
      <c r="J394" s="172">
        <f t="shared" si="120"/>
        <v>0</v>
      </c>
      <c r="K394" s="168" t="s">
        <v>151</v>
      </c>
      <c r="L394" s="37"/>
      <c r="M394" s="173" t="s">
        <v>17</v>
      </c>
      <c r="N394" s="174" t="s">
        <v>41</v>
      </c>
      <c r="O394" s="62"/>
      <c r="P394" s="175">
        <f t="shared" si="121"/>
        <v>0</v>
      </c>
      <c r="Q394" s="175">
        <v>0.00031</v>
      </c>
      <c r="R394" s="175">
        <f t="shared" si="122"/>
        <v>0.00062</v>
      </c>
      <c r="S394" s="175">
        <v>0</v>
      </c>
      <c r="T394" s="176">
        <f t="shared" si="123"/>
        <v>0</v>
      </c>
      <c r="U394" s="32"/>
      <c r="V394" s="32"/>
      <c r="W394" s="32"/>
      <c r="X394" s="32"/>
      <c r="Y394" s="32"/>
      <c r="Z394" s="32"/>
      <c r="AA394" s="32"/>
      <c r="AB394" s="32"/>
      <c r="AC394" s="32"/>
      <c r="AD394" s="32"/>
      <c r="AE394" s="32"/>
      <c r="AR394" s="177" t="s">
        <v>212</v>
      </c>
      <c r="AT394" s="177" t="s">
        <v>147</v>
      </c>
      <c r="AU394" s="177" t="s">
        <v>153</v>
      </c>
      <c r="AY394" s="15" t="s">
        <v>145</v>
      </c>
      <c r="BE394" s="178">
        <f t="shared" si="124"/>
        <v>0</v>
      </c>
      <c r="BF394" s="178">
        <f t="shared" si="125"/>
        <v>0</v>
      </c>
      <c r="BG394" s="178">
        <f t="shared" si="126"/>
        <v>0</v>
      </c>
      <c r="BH394" s="178">
        <f t="shared" si="127"/>
        <v>0</v>
      </c>
      <c r="BI394" s="178">
        <f t="shared" si="128"/>
        <v>0</v>
      </c>
      <c r="BJ394" s="15" t="s">
        <v>75</v>
      </c>
      <c r="BK394" s="178">
        <f t="shared" si="129"/>
        <v>0</v>
      </c>
      <c r="BL394" s="15" t="s">
        <v>212</v>
      </c>
      <c r="BM394" s="177" t="s">
        <v>1006</v>
      </c>
    </row>
    <row r="395" spans="1:65" s="2" customFormat="1" ht="14.45" customHeight="1">
      <c r="A395" s="32"/>
      <c r="B395" s="33"/>
      <c r="C395" s="166">
        <v>256</v>
      </c>
      <c r="D395" s="166" t="s">
        <v>147</v>
      </c>
      <c r="E395" s="167" t="s">
        <v>1007</v>
      </c>
      <c r="F395" s="168" t="s">
        <v>1008</v>
      </c>
      <c r="G395" s="169" t="s">
        <v>161</v>
      </c>
      <c r="H395" s="170">
        <v>38</v>
      </c>
      <c r="I395" s="171"/>
      <c r="J395" s="172">
        <f t="shared" si="120"/>
        <v>0</v>
      </c>
      <c r="K395" s="168" t="s">
        <v>151</v>
      </c>
      <c r="L395" s="37"/>
      <c r="M395" s="173" t="s">
        <v>17</v>
      </c>
      <c r="N395" s="174" t="s">
        <v>41</v>
      </c>
      <c r="O395" s="62"/>
      <c r="P395" s="175">
        <f t="shared" si="121"/>
        <v>0</v>
      </c>
      <c r="Q395" s="175">
        <v>0.0006</v>
      </c>
      <c r="R395" s="175">
        <f t="shared" si="122"/>
        <v>0.022799999999999997</v>
      </c>
      <c r="S395" s="175">
        <v>0</v>
      </c>
      <c r="T395" s="176">
        <f t="shared" si="123"/>
        <v>0</v>
      </c>
      <c r="U395" s="32"/>
      <c r="V395" s="32"/>
      <c r="W395" s="32"/>
      <c r="X395" s="32"/>
      <c r="Y395" s="32"/>
      <c r="Z395" s="32"/>
      <c r="AA395" s="32"/>
      <c r="AB395" s="32"/>
      <c r="AC395" s="32"/>
      <c r="AD395" s="32"/>
      <c r="AE395" s="32"/>
      <c r="AR395" s="177" t="s">
        <v>212</v>
      </c>
      <c r="AT395" s="177" t="s">
        <v>147</v>
      </c>
      <c r="AU395" s="177" t="s">
        <v>153</v>
      </c>
      <c r="AY395" s="15" t="s">
        <v>145</v>
      </c>
      <c r="BE395" s="178">
        <f t="shared" si="124"/>
        <v>0</v>
      </c>
      <c r="BF395" s="178">
        <f t="shared" si="125"/>
        <v>0</v>
      </c>
      <c r="BG395" s="178">
        <f t="shared" si="126"/>
        <v>0</v>
      </c>
      <c r="BH395" s="178">
        <f t="shared" si="127"/>
        <v>0</v>
      </c>
      <c r="BI395" s="178">
        <f t="shared" si="128"/>
        <v>0</v>
      </c>
      <c r="BJ395" s="15" t="s">
        <v>75</v>
      </c>
      <c r="BK395" s="178">
        <f t="shared" si="129"/>
        <v>0</v>
      </c>
      <c r="BL395" s="15" t="s">
        <v>212</v>
      </c>
      <c r="BM395" s="177" t="s">
        <v>1009</v>
      </c>
    </row>
    <row r="396" spans="1:65" s="2" customFormat="1" ht="14.45" customHeight="1">
      <c r="A396" s="32"/>
      <c r="B396" s="33"/>
      <c r="C396" s="166">
        <v>257</v>
      </c>
      <c r="D396" s="166" t="s">
        <v>147</v>
      </c>
      <c r="E396" s="167" t="s">
        <v>1010</v>
      </c>
      <c r="F396" s="168" t="s">
        <v>1011</v>
      </c>
      <c r="G396" s="169" t="s">
        <v>161</v>
      </c>
      <c r="H396" s="170">
        <v>119</v>
      </c>
      <c r="I396" s="171"/>
      <c r="J396" s="172">
        <f t="shared" si="120"/>
        <v>0</v>
      </c>
      <c r="K396" s="168" t="s">
        <v>151</v>
      </c>
      <c r="L396" s="37"/>
      <c r="M396" s="173" t="s">
        <v>17</v>
      </c>
      <c r="N396" s="174" t="s">
        <v>41</v>
      </c>
      <c r="O396" s="62"/>
      <c r="P396" s="175">
        <f t="shared" si="121"/>
        <v>0</v>
      </c>
      <c r="Q396" s="175">
        <v>0.00075</v>
      </c>
      <c r="R396" s="175">
        <f t="shared" si="122"/>
        <v>0.08925</v>
      </c>
      <c r="S396" s="175">
        <v>0</v>
      </c>
      <c r="T396" s="176">
        <f t="shared" si="123"/>
        <v>0</v>
      </c>
      <c r="U396" s="32"/>
      <c r="V396" s="32"/>
      <c r="W396" s="32"/>
      <c r="X396" s="32"/>
      <c r="Y396" s="32"/>
      <c r="Z396" s="32"/>
      <c r="AA396" s="32"/>
      <c r="AB396" s="32"/>
      <c r="AC396" s="32"/>
      <c r="AD396" s="32"/>
      <c r="AE396" s="32"/>
      <c r="AR396" s="177" t="s">
        <v>212</v>
      </c>
      <c r="AT396" s="177" t="s">
        <v>147</v>
      </c>
      <c r="AU396" s="177" t="s">
        <v>153</v>
      </c>
      <c r="AY396" s="15" t="s">
        <v>145</v>
      </c>
      <c r="BE396" s="178">
        <f t="shared" si="124"/>
        <v>0</v>
      </c>
      <c r="BF396" s="178">
        <f t="shared" si="125"/>
        <v>0</v>
      </c>
      <c r="BG396" s="178">
        <f t="shared" si="126"/>
        <v>0</v>
      </c>
      <c r="BH396" s="178">
        <f t="shared" si="127"/>
        <v>0</v>
      </c>
      <c r="BI396" s="178">
        <f t="shared" si="128"/>
        <v>0</v>
      </c>
      <c r="BJ396" s="15" t="s">
        <v>75</v>
      </c>
      <c r="BK396" s="178">
        <f t="shared" si="129"/>
        <v>0</v>
      </c>
      <c r="BL396" s="15" t="s">
        <v>212</v>
      </c>
      <c r="BM396" s="177" t="s">
        <v>1012</v>
      </c>
    </row>
    <row r="397" spans="1:65" s="2" customFormat="1" ht="14.45" customHeight="1">
      <c r="A397" s="32"/>
      <c r="B397" s="33"/>
      <c r="C397" s="166">
        <v>258</v>
      </c>
      <c r="D397" s="166" t="s">
        <v>147</v>
      </c>
      <c r="E397" s="167" t="s">
        <v>1013</v>
      </c>
      <c r="F397" s="168" t="s">
        <v>1014</v>
      </c>
      <c r="G397" s="169" t="s">
        <v>161</v>
      </c>
      <c r="H397" s="170">
        <v>2</v>
      </c>
      <c r="I397" s="171"/>
      <c r="J397" s="172">
        <f t="shared" si="120"/>
        <v>0</v>
      </c>
      <c r="K397" s="168" t="s">
        <v>151</v>
      </c>
      <c r="L397" s="37"/>
      <c r="M397" s="173" t="s">
        <v>17</v>
      </c>
      <c r="N397" s="174" t="s">
        <v>41</v>
      </c>
      <c r="O397" s="62"/>
      <c r="P397" s="175">
        <f t="shared" si="121"/>
        <v>0</v>
      </c>
      <c r="Q397" s="175">
        <v>0.00097</v>
      </c>
      <c r="R397" s="175">
        <f t="shared" si="122"/>
        <v>0.00194</v>
      </c>
      <c r="S397" s="175">
        <v>0</v>
      </c>
      <c r="T397" s="176">
        <f t="shared" si="123"/>
        <v>0</v>
      </c>
      <c r="U397" s="32"/>
      <c r="V397" s="32"/>
      <c r="W397" s="32"/>
      <c r="X397" s="32"/>
      <c r="Y397" s="32"/>
      <c r="Z397" s="32"/>
      <c r="AA397" s="32"/>
      <c r="AB397" s="32"/>
      <c r="AC397" s="32"/>
      <c r="AD397" s="32"/>
      <c r="AE397" s="32"/>
      <c r="AR397" s="177" t="s">
        <v>212</v>
      </c>
      <c r="AT397" s="177" t="s">
        <v>147</v>
      </c>
      <c r="AU397" s="177" t="s">
        <v>153</v>
      </c>
      <c r="AY397" s="15" t="s">
        <v>145</v>
      </c>
      <c r="BE397" s="178">
        <f t="shared" si="124"/>
        <v>0</v>
      </c>
      <c r="BF397" s="178">
        <f t="shared" si="125"/>
        <v>0</v>
      </c>
      <c r="BG397" s="178">
        <f t="shared" si="126"/>
        <v>0</v>
      </c>
      <c r="BH397" s="178">
        <f t="shared" si="127"/>
        <v>0</v>
      </c>
      <c r="BI397" s="178">
        <f t="shared" si="128"/>
        <v>0</v>
      </c>
      <c r="BJ397" s="15" t="s">
        <v>75</v>
      </c>
      <c r="BK397" s="178">
        <f t="shared" si="129"/>
        <v>0</v>
      </c>
      <c r="BL397" s="15" t="s">
        <v>212</v>
      </c>
      <c r="BM397" s="177" t="s">
        <v>1015</v>
      </c>
    </row>
    <row r="398" spans="1:65" s="2" customFormat="1" ht="14.45" customHeight="1">
      <c r="A398" s="32"/>
      <c r="B398" s="33"/>
      <c r="C398" s="166">
        <v>259</v>
      </c>
      <c r="D398" s="166" t="s">
        <v>147</v>
      </c>
      <c r="E398" s="167" t="s">
        <v>1016</v>
      </c>
      <c r="F398" s="168" t="s">
        <v>1017</v>
      </c>
      <c r="G398" s="169" t="s">
        <v>161</v>
      </c>
      <c r="H398" s="170">
        <v>20</v>
      </c>
      <c r="I398" s="171"/>
      <c r="J398" s="172">
        <f t="shared" si="120"/>
        <v>0</v>
      </c>
      <c r="K398" s="168" t="s">
        <v>151</v>
      </c>
      <c r="L398" s="37"/>
      <c r="M398" s="173" t="s">
        <v>17</v>
      </c>
      <c r="N398" s="174" t="s">
        <v>41</v>
      </c>
      <c r="O398" s="62"/>
      <c r="P398" s="175">
        <f t="shared" si="121"/>
        <v>0</v>
      </c>
      <c r="Q398" s="175">
        <v>0.00123</v>
      </c>
      <c r="R398" s="175">
        <f t="shared" si="122"/>
        <v>0.0246</v>
      </c>
      <c r="S398" s="175">
        <v>0</v>
      </c>
      <c r="T398" s="176">
        <f t="shared" si="123"/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7" t="s">
        <v>212</v>
      </c>
      <c r="AT398" s="177" t="s">
        <v>147</v>
      </c>
      <c r="AU398" s="177" t="s">
        <v>153</v>
      </c>
      <c r="AY398" s="15" t="s">
        <v>145</v>
      </c>
      <c r="BE398" s="178">
        <f t="shared" si="124"/>
        <v>0</v>
      </c>
      <c r="BF398" s="178">
        <f t="shared" si="125"/>
        <v>0</v>
      </c>
      <c r="BG398" s="178">
        <f t="shared" si="126"/>
        <v>0</v>
      </c>
      <c r="BH398" s="178">
        <f t="shared" si="127"/>
        <v>0</v>
      </c>
      <c r="BI398" s="178">
        <f t="shared" si="128"/>
        <v>0</v>
      </c>
      <c r="BJ398" s="15" t="s">
        <v>75</v>
      </c>
      <c r="BK398" s="178">
        <f t="shared" si="129"/>
        <v>0</v>
      </c>
      <c r="BL398" s="15" t="s">
        <v>212</v>
      </c>
      <c r="BM398" s="177" t="s">
        <v>1018</v>
      </c>
    </row>
    <row r="399" spans="1:65" s="2" customFormat="1" ht="14.45" customHeight="1">
      <c r="A399" s="32"/>
      <c r="B399" s="33"/>
      <c r="C399" s="166">
        <v>260</v>
      </c>
      <c r="D399" s="166" t="s">
        <v>147</v>
      </c>
      <c r="E399" s="167" t="s">
        <v>1019</v>
      </c>
      <c r="F399" s="168" t="s">
        <v>1020</v>
      </c>
      <c r="G399" s="169" t="s">
        <v>161</v>
      </c>
      <c r="H399" s="170">
        <v>1</v>
      </c>
      <c r="I399" s="171"/>
      <c r="J399" s="172">
        <f t="shared" si="120"/>
        <v>0</v>
      </c>
      <c r="K399" s="168" t="s">
        <v>151</v>
      </c>
      <c r="L399" s="37"/>
      <c r="M399" s="173" t="s">
        <v>17</v>
      </c>
      <c r="N399" s="174" t="s">
        <v>41</v>
      </c>
      <c r="O399" s="62"/>
      <c r="P399" s="175">
        <f t="shared" si="121"/>
        <v>0</v>
      </c>
      <c r="Q399" s="175">
        <v>0.00238</v>
      </c>
      <c r="R399" s="175">
        <f t="shared" si="122"/>
        <v>0.00238</v>
      </c>
      <c r="S399" s="175">
        <v>0</v>
      </c>
      <c r="T399" s="176">
        <f t="shared" si="123"/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7" t="s">
        <v>212</v>
      </c>
      <c r="AT399" s="177" t="s">
        <v>147</v>
      </c>
      <c r="AU399" s="177" t="s">
        <v>153</v>
      </c>
      <c r="AY399" s="15" t="s">
        <v>145</v>
      </c>
      <c r="BE399" s="178">
        <f t="shared" si="124"/>
        <v>0</v>
      </c>
      <c r="BF399" s="178">
        <f t="shared" si="125"/>
        <v>0</v>
      </c>
      <c r="BG399" s="178">
        <f t="shared" si="126"/>
        <v>0</v>
      </c>
      <c r="BH399" s="178">
        <f t="shared" si="127"/>
        <v>0</v>
      </c>
      <c r="BI399" s="178">
        <f t="shared" si="128"/>
        <v>0</v>
      </c>
      <c r="BJ399" s="15" t="s">
        <v>75</v>
      </c>
      <c r="BK399" s="178">
        <f t="shared" si="129"/>
        <v>0</v>
      </c>
      <c r="BL399" s="15" t="s">
        <v>212</v>
      </c>
      <c r="BM399" s="177" t="s">
        <v>1021</v>
      </c>
    </row>
    <row r="400" spans="1:65" s="2" customFormat="1" ht="14.45" customHeight="1">
      <c r="A400" s="32"/>
      <c r="B400" s="33"/>
      <c r="C400" s="166">
        <v>261</v>
      </c>
      <c r="D400" s="166" t="s">
        <v>147</v>
      </c>
      <c r="E400" s="167" t="s">
        <v>1022</v>
      </c>
      <c r="F400" s="168" t="s">
        <v>1023</v>
      </c>
      <c r="G400" s="169" t="s">
        <v>161</v>
      </c>
      <c r="H400" s="170">
        <v>2</v>
      </c>
      <c r="I400" s="171"/>
      <c r="J400" s="172">
        <f t="shared" si="120"/>
        <v>0</v>
      </c>
      <c r="K400" s="168" t="s">
        <v>151</v>
      </c>
      <c r="L400" s="37"/>
      <c r="M400" s="173" t="s">
        <v>17</v>
      </c>
      <c r="N400" s="174" t="s">
        <v>41</v>
      </c>
      <c r="O400" s="62"/>
      <c r="P400" s="175">
        <f t="shared" si="121"/>
        <v>0</v>
      </c>
      <c r="Q400" s="175">
        <v>0</v>
      </c>
      <c r="R400" s="175">
        <f t="shared" si="122"/>
        <v>0</v>
      </c>
      <c r="S400" s="175">
        <v>0.00885</v>
      </c>
      <c r="T400" s="176">
        <f t="shared" si="123"/>
        <v>0.0177</v>
      </c>
      <c r="U400" s="32"/>
      <c r="V400" s="32"/>
      <c r="W400" s="32"/>
      <c r="X400" s="32"/>
      <c r="Y400" s="32"/>
      <c r="Z400" s="32"/>
      <c r="AA400" s="32"/>
      <c r="AB400" s="32"/>
      <c r="AC400" s="32"/>
      <c r="AD400" s="32"/>
      <c r="AE400" s="32"/>
      <c r="AR400" s="177" t="s">
        <v>212</v>
      </c>
      <c r="AT400" s="177" t="s">
        <v>147</v>
      </c>
      <c r="AU400" s="177" t="s">
        <v>153</v>
      </c>
      <c r="AY400" s="15" t="s">
        <v>145</v>
      </c>
      <c r="BE400" s="178">
        <f t="shared" si="124"/>
        <v>0</v>
      </c>
      <c r="BF400" s="178">
        <f t="shared" si="125"/>
        <v>0</v>
      </c>
      <c r="BG400" s="178">
        <f t="shared" si="126"/>
        <v>0</v>
      </c>
      <c r="BH400" s="178">
        <f t="shared" si="127"/>
        <v>0</v>
      </c>
      <c r="BI400" s="178">
        <f t="shared" si="128"/>
        <v>0</v>
      </c>
      <c r="BJ400" s="15" t="s">
        <v>75</v>
      </c>
      <c r="BK400" s="178">
        <f t="shared" si="129"/>
        <v>0</v>
      </c>
      <c r="BL400" s="15" t="s">
        <v>212</v>
      </c>
      <c r="BM400" s="177" t="s">
        <v>1024</v>
      </c>
    </row>
    <row r="401" spans="1:65" s="2" customFormat="1" ht="14.45" customHeight="1">
      <c r="A401" s="32"/>
      <c r="B401" s="33"/>
      <c r="C401" s="166">
        <v>262</v>
      </c>
      <c r="D401" s="166" t="s">
        <v>147</v>
      </c>
      <c r="E401" s="167" t="s">
        <v>1025</v>
      </c>
      <c r="F401" s="168" t="s">
        <v>1026</v>
      </c>
      <c r="G401" s="169" t="s">
        <v>161</v>
      </c>
      <c r="H401" s="170">
        <v>2</v>
      </c>
      <c r="I401" s="171"/>
      <c r="J401" s="172">
        <f t="shared" si="120"/>
        <v>0</v>
      </c>
      <c r="K401" s="168" t="s">
        <v>151</v>
      </c>
      <c r="L401" s="37"/>
      <c r="M401" s="173" t="s">
        <v>17</v>
      </c>
      <c r="N401" s="174" t="s">
        <v>41</v>
      </c>
      <c r="O401" s="62"/>
      <c r="P401" s="175">
        <f t="shared" si="121"/>
        <v>0</v>
      </c>
      <c r="Q401" s="175">
        <v>0.00127</v>
      </c>
      <c r="R401" s="175">
        <f t="shared" si="122"/>
        <v>0.00254</v>
      </c>
      <c r="S401" s="175">
        <v>0</v>
      </c>
      <c r="T401" s="176">
        <f t="shared" si="123"/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7" t="s">
        <v>212</v>
      </c>
      <c r="AT401" s="177" t="s">
        <v>147</v>
      </c>
      <c r="AU401" s="177" t="s">
        <v>153</v>
      </c>
      <c r="AY401" s="15" t="s">
        <v>145</v>
      </c>
      <c r="BE401" s="178">
        <f t="shared" si="124"/>
        <v>0</v>
      </c>
      <c r="BF401" s="178">
        <f t="shared" si="125"/>
        <v>0</v>
      </c>
      <c r="BG401" s="178">
        <f t="shared" si="126"/>
        <v>0</v>
      </c>
      <c r="BH401" s="178">
        <f t="shared" si="127"/>
        <v>0</v>
      </c>
      <c r="BI401" s="178">
        <f t="shared" si="128"/>
        <v>0</v>
      </c>
      <c r="BJ401" s="15" t="s">
        <v>75</v>
      </c>
      <c r="BK401" s="178">
        <f t="shared" si="129"/>
        <v>0</v>
      </c>
      <c r="BL401" s="15" t="s">
        <v>212</v>
      </c>
      <c r="BM401" s="177" t="s">
        <v>1027</v>
      </c>
    </row>
    <row r="402" spans="1:65" s="2" customFormat="1" ht="14.45" customHeight="1">
      <c r="A402" s="32"/>
      <c r="B402" s="33"/>
      <c r="C402" s="166">
        <v>263</v>
      </c>
      <c r="D402" s="166" t="s">
        <v>147</v>
      </c>
      <c r="E402" s="167" t="s">
        <v>1028</v>
      </c>
      <c r="F402" s="168" t="s">
        <v>1029</v>
      </c>
      <c r="G402" s="169" t="s">
        <v>165</v>
      </c>
      <c r="H402" s="170">
        <v>1582</v>
      </c>
      <c r="I402" s="171"/>
      <c r="J402" s="172">
        <f t="shared" si="120"/>
        <v>0</v>
      </c>
      <c r="K402" s="168" t="s">
        <v>151</v>
      </c>
      <c r="L402" s="37"/>
      <c r="M402" s="173" t="s">
        <v>17</v>
      </c>
      <c r="N402" s="174" t="s">
        <v>41</v>
      </c>
      <c r="O402" s="62"/>
      <c r="P402" s="175">
        <f t="shared" si="121"/>
        <v>0</v>
      </c>
      <c r="Q402" s="175">
        <v>0.00019</v>
      </c>
      <c r="R402" s="175">
        <f t="shared" si="122"/>
        <v>0.30058</v>
      </c>
      <c r="S402" s="175">
        <v>0</v>
      </c>
      <c r="T402" s="176">
        <f t="shared" si="123"/>
        <v>0</v>
      </c>
      <c r="U402" s="32"/>
      <c r="V402" s="32"/>
      <c r="W402" s="32"/>
      <c r="X402" s="32"/>
      <c r="Y402" s="32"/>
      <c r="Z402" s="32"/>
      <c r="AA402" s="32"/>
      <c r="AB402" s="32"/>
      <c r="AC402" s="32"/>
      <c r="AD402" s="32"/>
      <c r="AE402" s="32"/>
      <c r="AR402" s="177" t="s">
        <v>212</v>
      </c>
      <c r="AT402" s="177" t="s">
        <v>147</v>
      </c>
      <c r="AU402" s="177" t="s">
        <v>153</v>
      </c>
      <c r="AY402" s="15" t="s">
        <v>145</v>
      </c>
      <c r="BE402" s="178">
        <f t="shared" si="124"/>
        <v>0</v>
      </c>
      <c r="BF402" s="178">
        <f t="shared" si="125"/>
        <v>0</v>
      </c>
      <c r="BG402" s="178">
        <f t="shared" si="126"/>
        <v>0</v>
      </c>
      <c r="BH402" s="178">
        <f t="shared" si="127"/>
        <v>0</v>
      </c>
      <c r="BI402" s="178">
        <f t="shared" si="128"/>
        <v>0</v>
      </c>
      <c r="BJ402" s="15" t="s">
        <v>75</v>
      </c>
      <c r="BK402" s="178">
        <f t="shared" si="129"/>
        <v>0</v>
      </c>
      <c r="BL402" s="15" t="s">
        <v>212</v>
      </c>
      <c r="BM402" s="177" t="s">
        <v>1030</v>
      </c>
    </row>
    <row r="403" spans="1:65" s="2" customFormat="1" ht="14.45" customHeight="1">
      <c r="A403" s="32"/>
      <c r="B403" s="33"/>
      <c r="C403" s="166">
        <v>264</v>
      </c>
      <c r="D403" s="166" t="s">
        <v>147</v>
      </c>
      <c r="E403" s="167" t="s">
        <v>1031</v>
      </c>
      <c r="F403" s="168" t="s">
        <v>1032</v>
      </c>
      <c r="G403" s="169" t="s">
        <v>165</v>
      </c>
      <c r="H403" s="170">
        <v>1582</v>
      </c>
      <c r="I403" s="171"/>
      <c r="J403" s="172">
        <f t="shared" si="120"/>
        <v>0</v>
      </c>
      <c r="K403" s="168" t="s">
        <v>151</v>
      </c>
      <c r="L403" s="37"/>
      <c r="M403" s="173" t="s">
        <v>17</v>
      </c>
      <c r="N403" s="174" t="s">
        <v>41</v>
      </c>
      <c r="O403" s="62"/>
      <c r="P403" s="175">
        <f t="shared" si="121"/>
        <v>0</v>
      </c>
      <c r="Q403" s="175">
        <v>1E-05</v>
      </c>
      <c r="R403" s="175">
        <f t="shared" si="122"/>
        <v>0.01582</v>
      </c>
      <c r="S403" s="175">
        <v>0</v>
      </c>
      <c r="T403" s="176">
        <f t="shared" si="123"/>
        <v>0</v>
      </c>
      <c r="U403" s="32"/>
      <c r="V403" s="32"/>
      <c r="W403" s="32"/>
      <c r="X403" s="32"/>
      <c r="Y403" s="32"/>
      <c r="Z403" s="32"/>
      <c r="AA403" s="32"/>
      <c r="AB403" s="32"/>
      <c r="AC403" s="32"/>
      <c r="AD403" s="32"/>
      <c r="AE403" s="32"/>
      <c r="AR403" s="177" t="s">
        <v>212</v>
      </c>
      <c r="AT403" s="177" t="s">
        <v>147</v>
      </c>
      <c r="AU403" s="177" t="s">
        <v>153</v>
      </c>
      <c r="AY403" s="15" t="s">
        <v>145</v>
      </c>
      <c r="BE403" s="178">
        <f t="shared" si="124"/>
        <v>0</v>
      </c>
      <c r="BF403" s="178">
        <f t="shared" si="125"/>
        <v>0</v>
      </c>
      <c r="BG403" s="178">
        <f t="shared" si="126"/>
        <v>0</v>
      </c>
      <c r="BH403" s="178">
        <f t="shared" si="127"/>
        <v>0</v>
      </c>
      <c r="BI403" s="178">
        <f t="shared" si="128"/>
        <v>0</v>
      </c>
      <c r="BJ403" s="15" t="s">
        <v>75</v>
      </c>
      <c r="BK403" s="178">
        <f t="shared" si="129"/>
        <v>0</v>
      </c>
      <c r="BL403" s="15" t="s">
        <v>212</v>
      </c>
      <c r="BM403" s="177" t="s">
        <v>1033</v>
      </c>
    </row>
    <row r="404" spans="1:65" s="2" customFormat="1" ht="24.2" customHeight="1">
      <c r="A404" s="32"/>
      <c r="B404" s="33"/>
      <c r="C404" s="166">
        <v>265</v>
      </c>
      <c r="D404" s="166" t="s">
        <v>147</v>
      </c>
      <c r="E404" s="167" t="s">
        <v>1034</v>
      </c>
      <c r="F404" s="168" t="s">
        <v>1035</v>
      </c>
      <c r="G404" s="169" t="s">
        <v>227</v>
      </c>
      <c r="H404" s="170">
        <v>2.234</v>
      </c>
      <c r="I404" s="171"/>
      <c r="J404" s="172">
        <f t="shared" si="120"/>
        <v>0</v>
      </c>
      <c r="K404" s="168" t="s">
        <v>151</v>
      </c>
      <c r="L404" s="37"/>
      <c r="M404" s="173" t="s">
        <v>17</v>
      </c>
      <c r="N404" s="174" t="s">
        <v>41</v>
      </c>
      <c r="O404" s="62"/>
      <c r="P404" s="175">
        <f t="shared" si="121"/>
        <v>0</v>
      </c>
      <c r="Q404" s="175">
        <v>0</v>
      </c>
      <c r="R404" s="175">
        <f t="shared" si="122"/>
        <v>0</v>
      </c>
      <c r="S404" s="175">
        <v>0</v>
      </c>
      <c r="T404" s="176">
        <f t="shared" si="123"/>
        <v>0</v>
      </c>
      <c r="U404" s="32"/>
      <c r="V404" s="32"/>
      <c r="W404" s="32"/>
      <c r="X404" s="32"/>
      <c r="Y404" s="32"/>
      <c r="Z404" s="32"/>
      <c r="AA404" s="32"/>
      <c r="AB404" s="32"/>
      <c r="AC404" s="32"/>
      <c r="AD404" s="32"/>
      <c r="AE404" s="32"/>
      <c r="AR404" s="177" t="s">
        <v>212</v>
      </c>
      <c r="AT404" s="177" t="s">
        <v>147</v>
      </c>
      <c r="AU404" s="177" t="s">
        <v>153</v>
      </c>
      <c r="AY404" s="15" t="s">
        <v>145</v>
      </c>
      <c r="BE404" s="178">
        <f t="shared" si="124"/>
        <v>0</v>
      </c>
      <c r="BF404" s="178">
        <f t="shared" si="125"/>
        <v>0</v>
      </c>
      <c r="BG404" s="178">
        <f t="shared" si="126"/>
        <v>0</v>
      </c>
      <c r="BH404" s="178">
        <f t="shared" si="127"/>
        <v>0</v>
      </c>
      <c r="BI404" s="178">
        <f t="shared" si="128"/>
        <v>0</v>
      </c>
      <c r="BJ404" s="15" t="s">
        <v>75</v>
      </c>
      <c r="BK404" s="178">
        <f t="shared" si="129"/>
        <v>0</v>
      </c>
      <c r="BL404" s="15" t="s">
        <v>212</v>
      </c>
      <c r="BM404" s="177" t="s">
        <v>1036</v>
      </c>
    </row>
    <row r="405" spans="1:65" s="2" customFormat="1" ht="24.2" customHeight="1">
      <c r="A405" s="32"/>
      <c r="B405" s="33"/>
      <c r="C405" s="166">
        <v>266</v>
      </c>
      <c r="D405" s="166" t="s">
        <v>147</v>
      </c>
      <c r="E405" s="167" t="s">
        <v>1037</v>
      </c>
      <c r="F405" s="168" t="s">
        <v>1038</v>
      </c>
      <c r="G405" s="169" t="s">
        <v>227</v>
      </c>
      <c r="H405" s="170">
        <v>2.234</v>
      </c>
      <c r="I405" s="171"/>
      <c r="J405" s="172">
        <f t="shared" si="120"/>
        <v>0</v>
      </c>
      <c r="K405" s="168" t="s">
        <v>151</v>
      </c>
      <c r="L405" s="37"/>
      <c r="M405" s="173" t="s">
        <v>17</v>
      </c>
      <c r="N405" s="174" t="s">
        <v>41</v>
      </c>
      <c r="O405" s="62"/>
      <c r="P405" s="175">
        <f t="shared" si="121"/>
        <v>0</v>
      </c>
      <c r="Q405" s="175">
        <v>0</v>
      </c>
      <c r="R405" s="175">
        <f t="shared" si="122"/>
        <v>0</v>
      </c>
      <c r="S405" s="175">
        <v>0</v>
      </c>
      <c r="T405" s="176">
        <f t="shared" si="123"/>
        <v>0</v>
      </c>
      <c r="U405" s="32"/>
      <c r="V405" s="32"/>
      <c r="W405" s="32"/>
      <c r="X405" s="32"/>
      <c r="Y405" s="32"/>
      <c r="Z405" s="32"/>
      <c r="AA405" s="32"/>
      <c r="AB405" s="32"/>
      <c r="AC405" s="32"/>
      <c r="AD405" s="32"/>
      <c r="AE405" s="32"/>
      <c r="AR405" s="177" t="s">
        <v>212</v>
      </c>
      <c r="AT405" s="177" t="s">
        <v>147</v>
      </c>
      <c r="AU405" s="177" t="s">
        <v>153</v>
      </c>
      <c r="AY405" s="15" t="s">
        <v>145</v>
      </c>
      <c r="BE405" s="178">
        <f t="shared" si="124"/>
        <v>0</v>
      </c>
      <c r="BF405" s="178">
        <f t="shared" si="125"/>
        <v>0</v>
      </c>
      <c r="BG405" s="178">
        <f t="shared" si="126"/>
        <v>0</v>
      </c>
      <c r="BH405" s="178">
        <f t="shared" si="127"/>
        <v>0</v>
      </c>
      <c r="BI405" s="178">
        <f t="shared" si="128"/>
        <v>0</v>
      </c>
      <c r="BJ405" s="15" t="s">
        <v>75</v>
      </c>
      <c r="BK405" s="178">
        <f t="shared" si="129"/>
        <v>0</v>
      </c>
      <c r="BL405" s="15" t="s">
        <v>212</v>
      </c>
      <c r="BM405" s="177" t="s">
        <v>1039</v>
      </c>
    </row>
    <row r="406" spans="2:63" s="12" customFormat="1" ht="22.9" customHeight="1">
      <c r="B406" s="150"/>
      <c r="C406" s="151"/>
      <c r="D406" s="152" t="s">
        <v>69</v>
      </c>
      <c r="E406" s="164" t="s">
        <v>1040</v>
      </c>
      <c r="F406" s="164" t="s">
        <v>1041</v>
      </c>
      <c r="G406" s="151"/>
      <c r="H406" s="151"/>
      <c r="I406" s="154"/>
      <c r="J406" s="165">
        <f>BK406</f>
        <v>0</v>
      </c>
      <c r="K406" s="151"/>
      <c r="L406" s="156"/>
      <c r="M406" s="157"/>
      <c r="N406" s="158"/>
      <c r="O406" s="158"/>
      <c r="P406" s="159">
        <f>SUM(P407:P434)</f>
        <v>0</v>
      </c>
      <c r="Q406" s="158"/>
      <c r="R406" s="159">
        <f>SUM(R407:R434)</f>
        <v>0.7174999999999998</v>
      </c>
      <c r="S406" s="158"/>
      <c r="T406" s="160">
        <f>SUM(T407:T434)</f>
        <v>2.50066</v>
      </c>
      <c r="AR406" s="161" t="s">
        <v>153</v>
      </c>
      <c r="AT406" s="162" t="s">
        <v>69</v>
      </c>
      <c r="AU406" s="162" t="s">
        <v>75</v>
      </c>
      <c r="AY406" s="161" t="s">
        <v>145</v>
      </c>
      <c r="BK406" s="163">
        <f>SUM(BK407:BK434)</f>
        <v>0</v>
      </c>
    </row>
    <row r="407" spans="1:65" s="2" customFormat="1" ht="14.45" customHeight="1">
      <c r="A407" s="32"/>
      <c r="B407" s="33"/>
      <c r="C407" s="166">
        <v>267</v>
      </c>
      <c r="D407" s="166" t="s">
        <v>147</v>
      </c>
      <c r="E407" s="167" t="s">
        <v>1042</v>
      </c>
      <c r="F407" s="168" t="s">
        <v>1043</v>
      </c>
      <c r="G407" s="169" t="s">
        <v>161</v>
      </c>
      <c r="H407" s="170">
        <v>11</v>
      </c>
      <c r="I407" s="171"/>
      <c r="J407" s="172">
        <f aca="true" t="shared" si="130" ref="J407:J434">ROUND(I407*H407,2)</f>
        <v>0</v>
      </c>
      <c r="K407" s="168" t="s">
        <v>151</v>
      </c>
      <c r="L407" s="37"/>
      <c r="M407" s="173" t="s">
        <v>17</v>
      </c>
      <c r="N407" s="174" t="s">
        <v>41</v>
      </c>
      <c r="O407" s="62"/>
      <c r="P407" s="175">
        <f aca="true" t="shared" si="131" ref="P407:P434">O407*H407</f>
        <v>0</v>
      </c>
      <c r="Q407" s="175">
        <v>0</v>
      </c>
      <c r="R407" s="175">
        <f aca="true" t="shared" si="132" ref="R407:R434">Q407*H407</f>
        <v>0</v>
      </c>
      <c r="S407" s="175">
        <v>0.0342</v>
      </c>
      <c r="T407" s="176">
        <f aca="true" t="shared" si="133" ref="T407:T434">S407*H407</f>
        <v>0.37620000000000003</v>
      </c>
      <c r="U407" s="32"/>
      <c r="V407" s="32"/>
      <c r="W407" s="32"/>
      <c r="X407" s="32"/>
      <c r="Y407" s="32"/>
      <c r="Z407" s="32"/>
      <c r="AA407" s="32"/>
      <c r="AB407" s="32"/>
      <c r="AC407" s="32"/>
      <c r="AD407" s="32"/>
      <c r="AE407" s="32"/>
      <c r="AR407" s="177" t="s">
        <v>212</v>
      </c>
      <c r="AT407" s="177" t="s">
        <v>147</v>
      </c>
      <c r="AU407" s="177" t="s">
        <v>153</v>
      </c>
      <c r="AY407" s="15" t="s">
        <v>145</v>
      </c>
      <c r="BE407" s="178">
        <f aca="true" t="shared" si="134" ref="BE407:BE434">IF(N407="základní",J407,0)</f>
        <v>0</v>
      </c>
      <c r="BF407" s="178">
        <f aca="true" t="shared" si="135" ref="BF407:BF434">IF(N407="snížená",J407,0)</f>
        <v>0</v>
      </c>
      <c r="BG407" s="178">
        <f aca="true" t="shared" si="136" ref="BG407:BG434">IF(N407="zákl. přenesená",J407,0)</f>
        <v>0</v>
      </c>
      <c r="BH407" s="178">
        <f aca="true" t="shared" si="137" ref="BH407:BH434">IF(N407="sníž. přenesená",J407,0)</f>
        <v>0</v>
      </c>
      <c r="BI407" s="178">
        <f aca="true" t="shared" si="138" ref="BI407:BI434">IF(N407="nulová",J407,0)</f>
        <v>0</v>
      </c>
      <c r="BJ407" s="15" t="s">
        <v>75</v>
      </c>
      <c r="BK407" s="178">
        <f aca="true" t="shared" si="139" ref="BK407:BK434">ROUND(I407*H407,2)</f>
        <v>0</v>
      </c>
      <c r="BL407" s="15" t="s">
        <v>212</v>
      </c>
      <c r="BM407" s="177" t="s">
        <v>1044</v>
      </c>
    </row>
    <row r="408" spans="1:65" s="2" customFormat="1" ht="14.45" customHeight="1">
      <c r="A408" s="32"/>
      <c r="B408" s="33"/>
      <c r="C408" s="166">
        <v>268</v>
      </c>
      <c r="D408" s="166" t="s">
        <v>147</v>
      </c>
      <c r="E408" s="167" t="s">
        <v>1045</v>
      </c>
      <c r="F408" s="168" t="s">
        <v>1046</v>
      </c>
      <c r="G408" s="169" t="s">
        <v>161</v>
      </c>
      <c r="H408" s="170">
        <v>8</v>
      </c>
      <c r="I408" s="171"/>
      <c r="J408" s="172">
        <f t="shared" si="130"/>
        <v>0</v>
      </c>
      <c r="K408" s="168" t="s">
        <v>151</v>
      </c>
      <c r="L408" s="37"/>
      <c r="M408" s="173" t="s">
        <v>17</v>
      </c>
      <c r="N408" s="174" t="s">
        <v>41</v>
      </c>
      <c r="O408" s="62"/>
      <c r="P408" s="175">
        <f t="shared" si="131"/>
        <v>0</v>
      </c>
      <c r="Q408" s="175">
        <v>0.03192</v>
      </c>
      <c r="R408" s="175">
        <f t="shared" si="132"/>
        <v>0.25536</v>
      </c>
      <c r="S408" s="175">
        <v>0</v>
      </c>
      <c r="T408" s="176">
        <f t="shared" si="133"/>
        <v>0</v>
      </c>
      <c r="U408" s="32"/>
      <c r="V408" s="32"/>
      <c r="W408" s="32"/>
      <c r="X408" s="32"/>
      <c r="Y408" s="32"/>
      <c r="Z408" s="32"/>
      <c r="AA408" s="32"/>
      <c r="AB408" s="32"/>
      <c r="AC408" s="32"/>
      <c r="AD408" s="32"/>
      <c r="AE408" s="32"/>
      <c r="AR408" s="177" t="s">
        <v>212</v>
      </c>
      <c r="AT408" s="177" t="s">
        <v>147</v>
      </c>
      <c r="AU408" s="177" t="s">
        <v>153</v>
      </c>
      <c r="AY408" s="15" t="s">
        <v>145</v>
      </c>
      <c r="BE408" s="178">
        <f t="shared" si="134"/>
        <v>0</v>
      </c>
      <c r="BF408" s="178">
        <f t="shared" si="135"/>
        <v>0</v>
      </c>
      <c r="BG408" s="178">
        <f t="shared" si="136"/>
        <v>0</v>
      </c>
      <c r="BH408" s="178">
        <f t="shared" si="137"/>
        <v>0</v>
      </c>
      <c r="BI408" s="178">
        <f t="shared" si="138"/>
        <v>0</v>
      </c>
      <c r="BJ408" s="15" t="s">
        <v>75</v>
      </c>
      <c r="BK408" s="178">
        <f t="shared" si="139"/>
        <v>0</v>
      </c>
      <c r="BL408" s="15" t="s">
        <v>212</v>
      </c>
      <c r="BM408" s="177" t="s">
        <v>1047</v>
      </c>
    </row>
    <row r="409" spans="1:65" s="2" customFormat="1" ht="14.45" customHeight="1">
      <c r="A409" s="32"/>
      <c r="B409" s="33"/>
      <c r="C409" s="166">
        <v>269</v>
      </c>
      <c r="D409" s="166" t="s">
        <v>147</v>
      </c>
      <c r="E409" s="167" t="s">
        <v>1048</v>
      </c>
      <c r="F409" s="168" t="s">
        <v>1049</v>
      </c>
      <c r="G409" s="169" t="s">
        <v>161</v>
      </c>
      <c r="H409" s="170">
        <v>5</v>
      </c>
      <c r="I409" s="171"/>
      <c r="J409" s="172">
        <f t="shared" si="130"/>
        <v>0</v>
      </c>
      <c r="K409" s="168" t="s">
        <v>151</v>
      </c>
      <c r="L409" s="37"/>
      <c r="M409" s="173" t="s">
        <v>17</v>
      </c>
      <c r="N409" s="174" t="s">
        <v>41</v>
      </c>
      <c r="O409" s="62"/>
      <c r="P409" s="175">
        <f t="shared" si="131"/>
        <v>0</v>
      </c>
      <c r="Q409" s="175">
        <v>0.00183</v>
      </c>
      <c r="R409" s="175">
        <f t="shared" si="132"/>
        <v>0.00915</v>
      </c>
      <c r="S409" s="175">
        <v>0</v>
      </c>
      <c r="T409" s="176">
        <f t="shared" si="133"/>
        <v>0</v>
      </c>
      <c r="U409" s="32"/>
      <c r="V409" s="32"/>
      <c r="W409" s="32"/>
      <c r="X409" s="32"/>
      <c r="Y409" s="32"/>
      <c r="Z409" s="32"/>
      <c r="AA409" s="32"/>
      <c r="AB409" s="32"/>
      <c r="AC409" s="32"/>
      <c r="AD409" s="32"/>
      <c r="AE409" s="32"/>
      <c r="AR409" s="177" t="s">
        <v>212</v>
      </c>
      <c r="AT409" s="177" t="s">
        <v>147</v>
      </c>
      <c r="AU409" s="177" t="s">
        <v>153</v>
      </c>
      <c r="AY409" s="15" t="s">
        <v>145</v>
      </c>
      <c r="BE409" s="178">
        <f t="shared" si="134"/>
        <v>0</v>
      </c>
      <c r="BF409" s="178">
        <f t="shared" si="135"/>
        <v>0</v>
      </c>
      <c r="BG409" s="178">
        <f t="shared" si="136"/>
        <v>0</v>
      </c>
      <c r="BH409" s="178">
        <f t="shared" si="137"/>
        <v>0</v>
      </c>
      <c r="BI409" s="178">
        <f t="shared" si="138"/>
        <v>0</v>
      </c>
      <c r="BJ409" s="15" t="s">
        <v>75</v>
      </c>
      <c r="BK409" s="178">
        <f t="shared" si="139"/>
        <v>0</v>
      </c>
      <c r="BL409" s="15" t="s">
        <v>212</v>
      </c>
      <c r="BM409" s="177" t="s">
        <v>1050</v>
      </c>
    </row>
    <row r="410" spans="1:65" s="2" customFormat="1" ht="14.45" customHeight="1">
      <c r="A410" s="32"/>
      <c r="B410" s="33"/>
      <c r="C410" s="166">
        <v>270</v>
      </c>
      <c r="D410" s="166" t="s">
        <v>147</v>
      </c>
      <c r="E410" s="167" t="s">
        <v>1051</v>
      </c>
      <c r="F410" s="168" t="s">
        <v>1052</v>
      </c>
      <c r="G410" s="169" t="s">
        <v>161</v>
      </c>
      <c r="H410" s="170">
        <v>1</v>
      </c>
      <c r="I410" s="171"/>
      <c r="J410" s="172">
        <f t="shared" si="130"/>
        <v>0</v>
      </c>
      <c r="K410" s="168" t="s">
        <v>151</v>
      </c>
      <c r="L410" s="37"/>
      <c r="M410" s="173" t="s">
        <v>17</v>
      </c>
      <c r="N410" s="174" t="s">
        <v>41</v>
      </c>
      <c r="O410" s="62"/>
      <c r="P410" s="175">
        <f t="shared" si="131"/>
        <v>0</v>
      </c>
      <c r="Q410" s="175">
        <v>0</v>
      </c>
      <c r="R410" s="175">
        <f t="shared" si="132"/>
        <v>0</v>
      </c>
      <c r="S410" s="175">
        <v>0.01946</v>
      </c>
      <c r="T410" s="176">
        <f t="shared" si="133"/>
        <v>0.01946</v>
      </c>
      <c r="U410" s="32"/>
      <c r="V410" s="32"/>
      <c r="W410" s="32"/>
      <c r="X410" s="32"/>
      <c r="Y410" s="32"/>
      <c r="Z410" s="32"/>
      <c r="AA410" s="32"/>
      <c r="AB410" s="32"/>
      <c r="AC410" s="32"/>
      <c r="AD410" s="32"/>
      <c r="AE410" s="32"/>
      <c r="AR410" s="177" t="s">
        <v>212</v>
      </c>
      <c r="AT410" s="177" t="s">
        <v>147</v>
      </c>
      <c r="AU410" s="177" t="s">
        <v>153</v>
      </c>
      <c r="AY410" s="15" t="s">
        <v>145</v>
      </c>
      <c r="BE410" s="178">
        <f t="shared" si="134"/>
        <v>0</v>
      </c>
      <c r="BF410" s="178">
        <f t="shared" si="135"/>
        <v>0</v>
      </c>
      <c r="BG410" s="178">
        <f t="shared" si="136"/>
        <v>0</v>
      </c>
      <c r="BH410" s="178">
        <f t="shared" si="137"/>
        <v>0</v>
      </c>
      <c r="BI410" s="178">
        <f t="shared" si="138"/>
        <v>0</v>
      </c>
      <c r="BJ410" s="15" t="s">
        <v>75</v>
      </c>
      <c r="BK410" s="178">
        <f t="shared" si="139"/>
        <v>0</v>
      </c>
      <c r="BL410" s="15" t="s">
        <v>212</v>
      </c>
      <c r="BM410" s="177" t="s">
        <v>1053</v>
      </c>
    </row>
    <row r="411" spans="1:65" s="2" customFormat="1" ht="24.2" customHeight="1">
      <c r="A411" s="32"/>
      <c r="B411" s="33"/>
      <c r="C411" s="166">
        <v>271</v>
      </c>
      <c r="D411" s="166" t="s">
        <v>147</v>
      </c>
      <c r="E411" s="167" t="s">
        <v>1054</v>
      </c>
      <c r="F411" s="168" t="s">
        <v>1055</v>
      </c>
      <c r="G411" s="169" t="s">
        <v>161</v>
      </c>
      <c r="H411" s="170">
        <v>2</v>
      </c>
      <c r="I411" s="171"/>
      <c r="J411" s="172">
        <f t="shared" si="130"/>
        <v>0</v>
      </c>
      <c r="K411" s="168" t="s">
        <v>151</v>
      </c>
      <c r="L411" s="37"/>
      <c r="M411" s="173" t="s">
        <v>17</v>
      </c>
      <c r="N411" s="174" t="s">
        <v>41</v>
      </c>
      <c r="O411" s="62"/>
      <c r="P411" s="175">
        <f t="shared" si="131"/>
        <v>0</v>
      </c>
      <c r="Q411" s="175">
        <v>0.02073</v>
      </c>
      <c r="R411" s="175">
        <f t="shared" si="132"/>
        <v>0.04146</v>
      </c>
      <c r="S411" s="175">
        <v>0</v>
      </c>
      <c r="T411" s="176">
        <f t="shared" si="133"/>
        <v>0</v>
      </c>
      <c r="U411" s="32"/>
      <c r="V411" s="32"/>
      <c r="W411" s="32"/>
      <c r="X411" s="32"/>
      <c r="Y411" s="32"/>
      <c r="Z411" s="32"/>
      <c r="AA411" s="32"/>
      <c r="AB411" s="32"/>
      <c r="AC411" s="32"/>
      <c r="AD411" s="32"/>
      <c r="AE411" s="32"/>
      <c r="AR411" s="177" t="s">
        <v>212</v>
      </c>
      <c r="AT411" s="177" t="s">
        <v>147</v>
      </c>
      <c r="AU411" s="177" t="s">
        <v>153</v>
      </c>
      <c r="AY411" s="15" t="s">
        <v>145</v>
      </c>
      <c r="BE411" s="178">
        <f t="shared" si="134"/>
        <v>0</v>
      </c>
      <c r="BF411" s="178">
        <f t="shared" si="135"/>
        <v>0</v>
      </c>
      <c r="BG411" s="178">
        <f t="shared" si="136"/>
        <v>0</v>
      </c>
      <c r="BH411" s="178">
        <f t="shared" si="137"/>
        <v>0</v>
      </c>
      <c r="BI411" s="178">
        <f t="shared" si="138"/>
        <v>0</v>
      </c>
      <c r="BJ411" s="15" t="s">
        <v>75</v>
      </c>
      <c r="BK411" s="178">
        <f t="shared" si="139"/>
        <v>0</v>
      </c>
      <c r="BL411" s="15" t="s">
        <v>212</v>
      </c>
      <c r="BM411" s="177" t="s">
        <v>1056</v>
      </c>
    </row>
    <row r="412" spans="1:65" s="2" customFormat="1" ht="14.45" customHeight="1">
      <c r="A412" s="32"/>
      <c r="B412" s="33"/>
      <c r="C412" s="166">
        <v>272</v>
      </c>
      <c r="D412" s="166" t="s">
        <v>147</v>
      </c>
      <c r="E412" s="167" t="s">
        <v>1057</v>
      </c>
      <c r="F412" s="168" t="s">
        <v>1058</v>
      </c>
      <c r="G412" s="169" t="s">
        <v>161</v>
      </c>
      <c r="H412" s="170">
        <v>1</v>
      </c>
      <c r="I412" s="171"/>
      <c r="J412" s="172">
        <f t="shared" si="130"/>
        <v>0</v>
      </c>
      <c r="K412" s="168" t="s">
        <v>151</v>
      </c>
      <c r="L412" s="37"/>
      <c r="M412" s="173" t="s">
        <v>17</v>
      </c>
      <c r="N412" s="174" t="s">
        <v>41</v>
      </c>
      <c r="O412" s="62"/>
      <c r="P412" s="175">
        <f t="shared" si="131"/>
        <v>0</v>
      </c>
      <c r="Q412" s="175">
        <v>0.0007</v>
      </c>
      <c r="R412" s="175">
        <f t="shared" si="132"/>
        <v>0.0007</v>
      </c>
      <c r="S412" s="175">
        <v>0</v>
      </c>
      <c r="T412" s="176">
        <f t="shared" si="133"/>
        <v>0</v>
      </c>
      <c r="U412" s="32"/>
      <c r="V412" s="32"/>
      <c r="W412" s="32"/>
      <c r="X412" s="32"/>
      <c r="Y412" s="32"/>
      <c r="Z412" s="32"/>
      <c r="AA412" s="32"/>
      <c r="AB412" s="32"/>
      <c r="AC412" s="32"/>
      <c r="AD412" s="32"/>
      <c r="AE412" s="32"/>
      <c r="AR412" s="177" t="s">
        <v>212</v>
      </c>
      <c r="AT412" s="177" t="s">
        <v>147</v>
      </c>
      <c r="AU412" s="177" t="s">
        <v>153</v>
      </c>
      <c r="AY412" s="15" t="s">
        <v>145</v>
      </c>
      <c r="BE412" s="178">
        <f t="shared" si="134"/>
        <v>0</v>
      </c>
      <c r="BF412" s="178">
        <f t="shared" si="135"/>
        <v>0</v>
      </c>
      <c r="BG412" s="178">
        <f t="shared" si="136"/>
        <v>0</v>
      </c>
      <c r="BH412" s="178">
        <f t="shared" si="137"/>
        <v>0</v>
      </c>
      <c r="BI412" s="178">
        <f t="shared" si="138"/>
        <v>0</v>
      </c>
      <c r="BJ412" s="15" t="s">
        <v>75</v>
      </c>
      <c r="BK412" s="178">
        <f t="shared" si="139"/>
        <v>0</v>
      </c>
      <c r="BL412" s="15" t="s">
        <v>212</v>
      </c>
      <c r="BM412" s="177" t="s">
        <v>1059</v>
      </c>
    </row>
    <row r="413" spans="1:65" s="2" customFormat="1" ht="14.45" customHeight="1">
      <c r="A413" s="32"/>
      <c r="B413" s="33"/>
      <c r="C413" s="166">
        <v>273</v>
      </c>
      <c r="D413" s="166" t="s">
        <v>147</v>
      </c>
      <c r="E413" s="167" t="s">
        <v>1060</v>
      </c>
      <c r="F413" s="168" t="s">
        <v>1061</v>
      </c>
      <c r="G413" s="169" t="s">
        <v>161</v>
      </c>
      <c r="H413" s="170">
        <v>2</v>
      </c>
      <c r="I413" s="171"/>
      <c r="J413" s="172">
        <f t="shared" si="130"/>
        <v>0</v>
      </c>
      <c r="K413" s="168" t="s">
        <v>151</v>
      </c>
      <c r="L413" s="37"/>
      <c r="M413" s="173" t="s">
        <v>17</v>
      </c>
      <c r="N413" s="174" t="s">
        <v>41</v>
      </c>
      <c r="O413" s="62"/>
      <c r="P413" s="175">
        <f t="shared" si="131"/>
        <v>0</v>
      </c>
      <c r="Q413" s="175">
        <v>0</v>
      </c>
      <c r="R413" s="175">
        <f t="shared" si="132"/>
        <v>0</v>
      </c>
      <c r="S413" s="175">
        <v>0.69347</v>
      </c>
      <c r="T413" s="176">
        <f t="shared" si="133"/>
        <v>1.38694</v>
      </c>
      <c r="U413" s="32"/>
      <c r="V413" s="32"/>
      <c r="W413" s="32"/>
      <c r="X413" s="32"/>
      <c r="Y413" s="32"/>
      <c r="Z413" s="32"/>
      <c r="AA413" s="32"/>
      <c r="AB413" s="32"/>
      <c r="AC413" s="32"/>
      <c r="AD413" s="32"/>
      <c r="AE413" s="32"/>
      <c r="AR413" s="177" t="s">
        <v>212</v>
      </c>
      <c r="AT413" s="177" t="s">
        <v>147</v>
      </c>
      <c r="AU413" s="177" t="s">
        <v>153</v>
      </c>
      <c r="AY413" s="15" t="s">
        <v>145</v>
      </c>
      <c r="BE413" s="178">
        <f t="shared" si="134"/>
        <v>0</v>
      </c>
      <c r="BF413" s="178">
        <f t="shared" si="135"/>
        <v>0</v>
      </c>
      <c r="BG413" s="178">
        <f t="shared" si="136"/>
        <v>0</v>
      </c>
      <c r="BH413" s="178">
        <f t="shared" si="137"/>
        <v>0</v>
      </c>
      <c r="BI413" s="178">
        <f t="shared" si="138"/>
        <v>0</v>
      </c>
      <c r="BJ413" s="15" t="s">
        <v>75</v>
      </c>
      <c r="BK413" s="178">
        <f t="shared" si="139"/>
        <v>0</v>
      </c>
      <c r="BL413" s="15" t="s">
        <v>212</v>
      </c>
      <c r="BM413" s="177" t="s">
        <v>1062</v>
      </c>
    </row>
    <row r="414" spans="1:65" s="2" customFormat="1" ht="24.2" customHeight="1">
      <c r="A414" s="32"/>
      <c r="B414" s="33"/>
      <c r="C414" s="166">
        <v>274</v>
      </c>
      <c r="D414" s="166" t="s">
        <v>147</v>
      </c>
      <c r="E414" s="167" t="s">
        <v>1063</v>
      </c>
      <c r="F414" s="168" t="s">
        <v>1064</v>
      </c>
      <c r="G414" s="169" t="s">
        <v>161</v>
      </c>
      <c r="H414" s="170">
        <v>1</v>
      </c>
      <c r="I414" s="171"/>
      <c r="J414" s="172">
        <f t="shared" si="130"/>
        <v>0</v>
      </c>
      <c r="K414" s="168" t="s">
        <v>151</v>
      </c>
      <c r="L414" s="37"/>
      <c r="M414" s="173" t="s">
        <v>17</v>
      </c>
      <c r="N414" s="174" t="s">
        <v>41</v>
      </c>
      <c r="O414" s="62"/>
      <c r="P414" s="175">
        <f t="shared" si="131"/>
        <v>0</v>
      </c>
      <c r="Q414" s="175">
        <v>0.07234</v>
      </c>
      <c r="R414" s="175">
        <f t="shared" si="132"/>
        <v>0.07234</v>
      </c>
      <c r="S414" s="175">
        <v>0</v>
      </c>
      <c r="T414" s="176">
        <f t="shared" si="133"/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77" t="s">
        <v>212</v>
      </c>
      <c r="AT414" s="177" t="s">
        <v>147</v>
      </c>
      <c r="AU414" s="177" t="s">
        <v>153</v>
      </c>
      <c r="AY414" s="15" t="s">
        <v>145</v>
      </c>
      <c r="BE414" s="178">
        <f t="shared" si="134"/>
        <v>0</v>
      </c>
      <c r="BF414" s="178">
        <f t="shared" si="135"/>
        <v>0</v>
      </c>
      <c r="BG414" s="178">
        <f t="shared" si="136"/>
        <v>0</v>
      </c>
      <c r="BH414" s="178">
        <f t="shared" si="137"/>
        <v>0</v>
      </c>
      <c r="BI414" s="178">
        <f t="shared" si="138"/>
        <v>0</v>
      </c>
      <c r="BJ414" s="15" t="s">
        <v>75</v>
      </c>
      <c r="BK414" s="178">
        <f t="shared" si="139"/>
        <v>0</v>
      </c>
      <c r="BL414" s="15" t="s">
        <v>212</v>
      </c>
      <c r="BM414" s="177" t="s">
        <v>1065</v>
      </c>
    </row>
    <row r="415" spans="1:65" s="2" customFormat="1" ht="24.2" customHeight="1">
      <c r="A415" s="32"/>
      <c r="B415" s="33"/>
      <c r="C415" s="166">
        <v>275</v>
      </c>
      <c r="D415" s="166" t="s">
        <v>147</v>
      </c>
      <c r="E415" s="167" t="s">
        <v>1066</v>
      </c>
      <c r="F415" s="168" t="s">
        <v>1067</v>
      </c>
      <c r="G415" s="169" t="s">
        <v>161</v>
      </c>
      <c r="H415" s="170">
        <v>3</v>
      </c>
      <c r="I415" s="171"/>
      <c r="J415" s="172">
        <f t="shared" si="130"/>
        <v>0</v>
      </c>
      <c r="K415" s="168" t="s">
        <v>151</v>
      </c>
      <c r="L415" s="37"/>
      <c r="M415" s="173" t="s">
        <v>17</v>
      </c>
      <c r="N415" s="174" t="s">
        <v>41</v>
      </c>
      <c r="O415" s="62"/>
      <c r="P415" s="175">
        <f t="shared" si="131"/>
        <v>0</v>
      </c>
      <c r="Q415" s="175">
        <v>0.08334</v>
      </c>
      <c r="R415" s="175">
        <f t="shared" si="132"/>
        <v>0.25002</v>
      </c>
      <c r="S415" s="175">
        <v>0</v>
      </c>
      <c r="T415" s="176">
        <f t="shared" si="133"/>
        <v>0</v>
      </c>
      <c r="U415" s="32"/>
      <c r="V415" s="32"/>
      <c r="W415" s="32"/>
      <c r="X415" s="32"/>
      <c r="Y415" s="32"/>
      <c r="Z415" s="32"/>
      <c r="AA415" s="32"/>
      <c r="AB415" s="32"/>
      <c r="AC415" s="32"/>
      <c r="AD415" s="32"/>
      <c r="AE415" s="32"/>
      <c r="AR415" s="177" t="s">
        <v>212</v>
      </c>
      <c r="AT415" s="177" t="s">
        <v>147</v>
      </c>
      <c r="AU415" s="177" t="s">
        <v>153</v>
      </c>
      <c r="AY415" s="15" t="s">
        <v>145</v>
      </c>
      <c r="BE415" s="178">
        <f t="shared" si="134"/>
        <v>0</v>
      </c>
      <c r="BF415" s="178">
        <f t="shared" si="135"/>
        <v>0</v>
      </c>
      <c r="BG415" s="178">
        <f t="shared" si="136"/>
        <v>0</v>
      </c>
      <c r="BH415" s="178">
        <f t="shared" si="137"/>
        <v>0</v>
      </c>
      <c r="BI415" s="178">
        <f t="shared" si="138"/>
        <v>0</v>
      </c>
      <c r="BJ415" s="15" t="s">
        <v>75</v>
      </c>
      <c r="BK415" s="178">
        <f t="shared" si="139"/>
        <v>0</v>
      </c>
      <c r="BL415" s="15" t="s">
        <v>212</v>
      </c>
      <c r="BM415" s="177" t="s">
        <v>1068</v>
      </c>
    </row>
    <row r="416" spans="1:65" s="2" customFormat="1" ht="14.45" customHeight="1">
      <c r="A416" s="32"/>
      <c r="B416" s="33"/>
      <c r="C416" s="166">
        <v>276</v>
      </c>
      <c r="D416" s="166" t="s">
        <v>147</v>
      </c>
      <c r="E416" s="167" t="s">
        <v>1069</v>
      </c>
      <c r="F416" s="168" t="s">
        <v>1070</v>
      </c>
      <c r="G416" s="169" t="s">
        <v>161</v>
      </c>
      <c r="H416" s="170">
        <v>3</v>
      </c>
      <c r="I416" s="171"/>
      <c r="J416" s="172">
        <f t="shared" si="130"/>
        <v>0</v>
      </c>
      <c r="K416" s="168" t="s">
        <v>151</v>
      </c>
      <c r="L416" s="37"/>
      <c r="M416" s="173" t="s">
        <v>17</v>
      </c>
      <c r="N416" s="174" t="s">
        <v>41</v>
      </c>
      <c r="O416" s="62"/>
      <c r="P416" s="175">
        <f t="shared" si="131"/>
        <v>0</v>
      </c>
      <c r="Q416" s="175">
        <v>0.00198</v>
      </c>
      <c r="R416" s="175">
        <f t="shared" si="132"/>
        <v>0.00594</v>
      </c>
      <c r="S416" s="175">
        <v>0</v>
      </c>
      <c r="T416" s="176">
        <f t="shared" si="133"/>
        <v>0</v>
      </c>
      <c r="U416" s="32"/>
      <c r="V416" s="32"/>
      <c r="W416" s="32"/>
      <c r="X416" s="32"/>
      <c r="Y416" s="32"/>
      <c r="Z416" s="32"/>
      <c r="AA416" s="32"/>
      <c r="AB416" s="32"/>
      <c r="AC416" s="32"/>
      <c r="AD416" s="32"/>
      <c r="AE416" s="32"/>
      <c r="AR416" s="177" t="s">
        <v>212</v>
      </c>
      <c r="AT416" s="177" t="s">
        <v>147</v>
      </c>
      <c r="AU416" s="177" t="s">
        <v>153</v>
      </c>
      <c r="AY416" s="15" t="s">
        <v>145</v>
      </c>
      <c r="BE416" s="178">
        <f t="shared" si="134"/>
        <v>0</v>
      </c>
      <c r="BF416" s="178">
        <f t="shared" si="135"/>
        <v>0</v>
      </c>
      <c r="BG416" s="178">
        <f t="shared" si="136"/>
        <v>0</v>
      </c>
      <c r="BH416" s="178">
        <f t="shared" si="137"/>
        <v>0</v>
      </c>
      <c r="BI416" s="178">
        <f t="shared" si="138"/>
        <v>0</v>
      </c>
      <c r="BJ416" s="15" t="s">
        <v>75</v>
      </c>
      <c r="BK416" s="178">
        <f t="shared" si="139"/>
        <v>0</v>
      </c>
      <c r="BL416" s="15" t="s">
        <v>212</v>
      </c>
      <c r="BM416" s="177" t="s">
        <v>1071</v>
      </c>
    </row>
    <row r="417" spans="1:65" s="2" customFormat="1" ht="14.45" customHeight="1">
      <c r="A417" s="32"/>
      <c r="B417" s="33"/>
      <c r="C417" s="166">
        <v>277</v>
      </c>
      <c r="D417" s="166" t="s">
        <v>147</v>
      </c>
      <c r="E417" s="167" t="s">
        <v>1072</v>
      </c>
      <c r="F417" s="168" t="s">
        <v>1073</v>
      </c>
      <c r="G417" s="169" t="s">
        <v>161</v>
      </c>
      <c r="H417" s="170">
        <v>86</v>
      </c>
      <c r="I417" s="171"/>
      <c r="J417" s="172">
        <f t="shared" si="130"/>
        <v>0</v>
      </c>
      <c r="K417" s="168" t="s">
        <v>151</v>
      </c>
      <c r="L417" s="37"/>
      <c r="M417" s="173" t="s">
        <v>17</v>
      </c>
      <c r="N417" s="174" t="s">
        <v>41</v>
      </c>
      <c r="O417" s="62"/>
      <c r="P417" s="175">
        <f t="shared" si="131"/>
        <v>0</v>
      </c>
      <c r="Q417" s="175">
        <v>0.00024</v>
      </c>
      <c r="R417" s="175">
        <f t="shared" si="132"/>
        <v>0.020640000000000002</v>
      </c>
      <c r="S417" s="175">
        <v>0</v>
      </c>
      <c r="T417" s="176">
        <f t="shared" si="133"/>
        <v>0</v>
      </c>
      <c r="U417" s="32"/>
      <c r="V417" s="32"/>
      <c r="W417" s="32"/>
      <c r="X417" s="32"/>
      <c r="Y417" s="32"/>
      <c r="Z417" s="32"/>
      <c r="AA417" s="32"/>
      <c r="AB417" s="32"/>
      <c r="AC417" s="32"/>
      <c r="AD417" s="32"/>
      <c r="AE417" s="32"/>
      <c r="AR417" s="177" t="s">
        <v>212</v>
      </c>
      <c r="AT417" s="177" t="s">
        <v>147</v>
      </c>
      <c r="AU417" s="177" t="s">
        <v>153</v>
      </c>
      <c r="AY417" s="15" t="s">
        <v>145</v>
      </c>
      <c r="BE417" s="178">
        <f t="shared" si="134"/>
        <v>0</v>
      </c>
      <c r="BF417" s="178">
        <f t="shared" si="135"/>
        <v>0</v>
      </c>
      <c r="BG417" s="178">
        <f t="shared" si="136"/>
        <v>0</v>
      </c>
      <c r="BH417" s="178">
        <f t="shared" si="137"/>
        <v>0</v>
      </c>
      <c r="BI417" s="178">
        <f t="shared" si="138"/>
        <v>0</v>
      </c>
      <c r="BJ417" s="15" t="s">
        <v>75</v>
      </c>
      <c r="BK417" s="178">
        <f t="shared" si="139"/>
        <v>0</v>
      </c>
      <c r="BL417" s="15" t="s">
        <v>212</v>
      </c>
      <c r="BM417" s="177" t="s">
        <v>1074</v>
      </c>
    </row>
    <row r="418" spans="1:65" s="2" customFormat="1" ht="14.45" customHeight="1">
      <c r="A418" s="32"/>
      <c r="B418" s="33"/>
      <c r="C418" s="166">
        <v>278</v>
      </c>
      <c r="D418" s="166" t="s">
        <v>147</v>
      </c>
      <c r="E418" s="167" t="s">
        <v>1075</v>
      </c>
      <c r="F418" s="168" t="s">
        <v>1076</v>
      </c>
      <c r="G418" s="169" t="s">
        <v>161</v>
      </c>
      <c r="H418" s="170">
        <v>12</v>
      </c>
      <c r="I418" s="171"/>
      <c r="J418" s="172">
        <f t="shared" si="130"/>
        <v>0</v>
      </c>
      <c r="K418" s="168" t="s">
        <v>151</v>
      </c>
      <c r="L418" s="37"/>
      <c r="M418" s="173" t="s">
        <v>17</v>
      </c>
      <c r="N418" s="174" t="s">
        <v>41</v>
      </c>
      <c r="O418" s="62"/>
      <c r="P418" s="175">
        <f t="shared" si="131"/>
        <v>0</v>
      </c>
      <c r="Q418" s="175">
        <v>0</v>
      </c>
      <c r="R418" s="175">
        <f t="shared" si="132"/>
        <v>0</v>
      </c>
      <c r="S418" s="175">
        <v>0.00156</v>
      </c>
      <c r="T418" s="176">
        <f t="shared" si="133"/>
        <v>0.01872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7" t="s">
        <v>212</v>
      </c>
      <c r="AT418" s="177" t="s">
        <v>147</v>
      </c>
      <c r="AU418" s="177" t="s">
        <v>153</v>
      </c>
      <c r="AY418" s="15" t="s">
        <v>145</v>
      </c>
      <c r="BE418" s="178">
        <f t="shared" si="134"/>
        <v>0</v>
      </c>
      <c r="BF418" s="178">
        <f t="shared" si="135"/>
        <v>0</v>
      </c>
      <c r="BG418" s="178">
        <f t="shared" si="136"/>
        <v>0</v>
      </c>
      <c r="BH418" s="178">
        <f t="shared" si="137"/>
        <v>0</v>
      </c>
      <c r="BI418" s="178">
        <f t="shared" si="138"/>
        <v>0</v>
      </c>
      <c r="BJ418" s="15" t="s">
        <v>75</v>
      </c>
      <c r="BK418" s="178">
        <f t="shared" si="139"/>
        <v>0</v>
      </c>
      <c r="BL418" s="15" t="s">
        <v>212</v>
      </c>
      <c r="BM418" s="177" t="s">
        <v>1077</v>
      </c>
    </row>
    <row r="419" spans="1:65" s="2" customFormat="1" ht="14.45" customHeight="1">
      <c r="A419" s="32"/>
      <c r="B419" s="33"/>
      <c r="C419" s="166">
        <v>279</v>
      </c>
      <c r="D419" s="166" t="s">
        <v>147</v>
      </c>
      <c r="E419" s="167" t="s">
        <v>1078</v>
      </c>
      <c r="F419" s="168" t="s">
        <v>1079</v>
      </c>
      <c r="G419" s="169" t="s">
        <v>161</v>
      </c>
      <c r="H419" s="170">
        <v>19</v>
      </c>
      <c r="I419" s="171"/>
      <c r="J419" s="172">
        <f t="shared" si="130"/>
        <v>0</v>
      </c>
      <c r="K419" s="168" t="s">
        <v>151</v>
      </c>
      <c r="L419" s="37"/>
      <c r="M419" s="173" t="s">
        <v>17</v>
      </c>
      <c r="N419" s="174" t="s">
        <v>41</v>
      </c>
      <c r="O419" s="62"/>
      <c r="P419" s="175">
        <f t="shared" si="131"/>
        <v>0</v>
      </c>
      <c r="Q419" s="175">
        <v>0</v>
      </c>
      <c r="R419" s="175">
        <f t="shared" si="132"/>
        <v>0</v>
      </c>
      <c r="S419" s="175">
        <v>0.00086</v>
      </c>
      <c r="T419" s="176">
        <f t="shared" si="133"/>
        <v>0.01634</v>
      </c>
      <c r="U419" s="32"/>
      <c r="V419" s="32"/>
      <c r="W419" s="32"/>
      <c r="X419" s="32"/>
      <c r="Y419" s="32"/>
      <c r="Z419" s="32"/>
      <c r="AA419" s="32"/>
      <c r="AB419" s="32"/>
      <c r="AC419" s="32"/>
      <c r="AD419" s="32"/>
      <c r="AE419" s="32"/>
      <c r="AR419" s="177" t="s">
        <v>212</v>
      </c>
      <c r="AT419" s="177" t="s">
        <v>147</v>
      </c>
      <c r="AU419" s="177" t="s">
        <v>153</v>
      </c>
      <c r="AY419" s="15" t="s">
        <v>145</v>
      </c>
      <c r="BE419" s="178">
        <f t="shared" si="134"/>
        <v>0</v>
      </c>
      <c r="BF419" s="178">
        <f t="shared" si="135"/>
        <v>0</v>
      </c>
      <c r="BG419" s="178">
        <f t="shared" si="136"/>
        <v>0</v>
      </c>
      <c r="BH419" s="178">
        <f t="shared" si="137"/>
        <v>0</v>
      </c>
      <c r="BI419" s="178">
        <f t="shared" si="138"/>
        <v>0</v>
      </c>
      <c r="BJ419" s="15" t="s">
        <v>75</v>
      </c>
      <c r="BK419" s="178">
        <f t="shared" si="139"/>
        <v>0</v>
      </c>
      <c r="BL419" s="15" t="s">
        <v>212</v>
      </c>
      <c r="BM419" s="177" t="s">
        <v>1080</v>
      </c>
    </row>
    <row r="420" spans="1:65" s="2" customFormat="1" ht="14.45" customHeight="1">
      <c r="A420" s="32"/>
      <c r="B420" s="33"/>
      <c r="C420" s="166">
        <v>280</v>
      </c>
      <c r="D420" s="166" t="s">
        <v>147</v>
      </c>
      <c r="E420" s="167" t="s">
        <v>1081</v>
      </c>
      <c r="F420" s="168" t="s">
        <v>1082</v>
      </c>
      <c r="G420" s="169" t="s">
        <v>161</v>
      </c>
      <c r="H420" s="170">
        <v>15</v>
      </c>
      <c r="I420" s="171"/>
      <c r="J420" s="172">
        <f t="shared" si="130"/>
        <v>0</v>
      </c>
      <c r="K420" s="168" t="s">
        <v>151</v>
      </c>
      <c r="L420" s="37"/>
      <c r="M420" s="173" t="s">
        <v>17</v>
      </c>
      <c r="N420" s="174" t="s">
        <v>41</v>
      </c>
      <c r="O420" s="62"/>
      <c r="P420" s="175">
        <f t="shared" si="131"/>
        <v>0</v>
      </c>
      <c r="Q420" s="175">
        <v>0.0018</v>
      </c>
      <c r="R420" s="175">
        <f t="shared" si="132"/>
        <v>0.027</v>
      </c>
      <c r="S420" s="175">
        <v>0</v>
      </c>
      <c r="T420" s="176">
        <f t="shared" si="133"/>
        <v>0</v>
      </c>
      <c r="U420" s="32"/>
      <c r="V420" s="32"/>
      <c r="W420" s="32"/>
      <c r="X420" s="32"/>
      <c r="Y420" s="32"/>
      <c r="Z420" s="32"/>
      <c r="AA420" s="32"/>
      <c r="AB420" s="32"/>
      <c r="AC420" s="32"/>
      <c r="AD420" s="32"/>
      <c r="AE420" s="32"/>
      <c r="AR420" s="177" t="s">
        <v>212</v>
      </c>
      <c r="AT420" s="177" t="s">
        <v>147</v>
      </c>
      <c r="AU420" s="177" t="s">
        <v>153</v>
      </c>
      <c r="AY420" s="15" t="s">
        <v>145</v>
      </c>
      <c r="BE420" s="178">
        <f t="shared" si="134"/>
        <v>0</v>
      </c>
      <c r="BF420" s="178">
        <f t="shared" si="135"/>
        <v>0</v>
      </c>
      <c r="BG420" s="178">
        <f t="shared" si="136"/>
        <v>0</v>
      </c>
      <c r="BH420" s="178">
        <f t="shared" si="137"/>
        <v>0</v>
      </c>
      <c r="BI420" s="178">
        <f t="shared" si="138"/>
        <v>0</v>
      </c>
      <c r="BJ420" s="15" t="s">
        <v>75</v>
      </c>
      <c r="BK420" s="178">
        <f t="shared" si="139"/>
        <v>0</v>
      </c>
      <c r="BL420" s="15" t="s">
        <v>212</v>
      </c>
      <c r="BM420" s="177" t="s">
        <v>1083</v>
      </c>
    </row>
    <row r="421" spans="1:65" s="2" customFormat="1" ht="14.45" customHeight="1">
      <c r="A421" s="32"/>
      <c r="B421" s="33"/>
      <c r="C421" s="166">
        <v>281</v>
      </c>
      <c r="D421" s="166" t="s">
        <v>147</v>
      </c>
      <c r="E421" s="167" t="s">
        <v>1084</v>
      </c>
      <c r="F421" s="168" t="s">
        <v>1085</v>
      </c>
      <c r="G421" s="169" t="s">
        <v>161</v>
      </c>
      <c r="H421" s="170">
        <v>5</v>
      </c>
      <c r="I421" s="171"/>
      <c r="J421" s="172">
        <f t="shared" si="130"/>
        <v>0</v>
      </c>
      <c r="K421" s="168" t="s">
        <v>151</v>
      </c>
      <c r="L421" s="37"/>
      <c r="M421" s="173" t="s">
        <v>17</v>
      </c>
      <c r="N421" s="174" t="s">
        <v>41</v>
      </c>
      <c r="O421" s="62"/>
      <c r="P421" s="175">
        <f t="shared" si="131"/>
        <v>0</v>
      </c>
      <c r="Q421" s="175">
        <v>0.00184</v>
      </c>
      <c r="R421" s="175">
        <f t="shared" si="132"/>
        <v>0.0092</v>
      </c>
      <c r="S421" s="175">
        <v>0</v>
      </c>
      <c r="T421" s="176">
        <f t="shared" si="133"/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7" t="s">
        <v>212</v>
      </c>
      <c r="AT421" s="177" t="s">
        <v>147</v>
      </c>
      <c r="AU421" s="177" t="s">
        <v>153</v>
      </c>
      <c r="AY421" s="15" t="s">
        <v>145</v>
      </c>
      <c r="BE421" s="178">
        <f t="shared" si="134"/>
        <v>0</v>
      </c>
      <c r="BF421" s="178">
        <f t="shared" si="135"/>
        <v>0</v>
      </c>
      <c r="BG421" s="178">
        <f t="shared" si="136"/>
        <v>0</v>
      </c>
      <c r="BH421" s="178">
        <f t="shared" si="137"/>
        <v>0</v>
      </c>
      <c r="BI421" s="178">
        <f t="shared" si="138"/>
        <v>0</v>
      </c>
      <c r="BJ421" s="15" t="s">
        <v>75</v>
      </c>
      <c r="BK421" s="178">
        <f t="shared" si="139"/>
        <v>0</v>
      </c>
      <c r="BL421" s="15" t="s">
        <v>212</v>
      </c>
      <c r="BM421" s="177" t="s">
        <v>1086</v>
      </c>
    </row>
    <row r="422" spans="1:65" s="2" customFormat="1" ht="14.45" customHeight="1">
      <c r="A422" s="32"/>
      <c r="B422" s="33"/>
      <c r="C422" s="166">
        <v>282</v>
      </c>
      <c r="D422" s="166" t="s">
        <v>147</v>
      </c>
      <c r="E422" s="167" t="s">
        <v>1087</v>
      </c>
      <c r="F422" s="168" t="s">
        <v>1088</v>
      </c>
      <c r="G422" s="169" t="s">
        <v>161</v>
      </c>
      <c r="H422" s="170">
        <v>4</v>
      </c>
      <c r="I422" s="171"/>
      <c r="J422" s="172">
        <f t="shared" si="130"/>
        <v>0</v>
      </c>
      <c r="K422" s="168" t="s">
        <v>151</v>
      </c>
      <c r="L422" s="37"/>
      <c r="M422" s="173" t="s">
        <v>17</v>
      </c>
      <c r="N422" s="174" t="s">
        <v>41</v>
      </c>
      <c r="O422" s="62"/>
      <c r="P422" s="175">
        <f t="shared" si="131"/>
        <v>0</v>
      </c>
      <c r="Q422" s="175">
        <v>0.00196</v>
      </c>
      <c r="R422" s="175">
        <f t="shared" si="132"/>
        <v>0.00784</v>
      </c>
      <c r="S422" s="175">
        <v>0</v>
      </c>
      <c r="T422" s="176">
        <f t="shared" si="133"/>
        <v>0</v>
      </c>
      <c r="U422" s="32"/>
      <c r="V422" s="32"/>
      <c r="W422" s="32"/>
      <c r="X422" s="32"/>
      <c r="Y422" s="32"/>
      <c r="Z422" s="32"/>
      <c r="AA422" s="32"/>
      <c r="AB422" s="32"/>
      <c r="AC422" s="32"/>
      <c r="AD422" s="32"/>
      <c r="AE422" s="32"/>
      <c r="AR422" s="177" t="s">
        <v>212</v>
      </c>
      <c r="AT422" s="177" t="s">
        <v>147</v>
      </c>
      <c r="AU422" s="177" t="s">
        <v>153</v>
      </c>
      <c r="AY422" s="15" t="s">
        <v>145</v>
      </c>
      <c r="BE422" s="178">
        <f t="shared" si="134"/>
        <v>0</v>
      </c>
      <c r="BF422" s="178">
        <f t="shared" si="135"/>
        <v>0</v>
      </c>
      <c r="BG422" s="178">
        <f t="shared" si="136"/>
        <v>0</v>
      </c>
      <c r="BH422" s="178">
        <f t="shared" si="137"/>
        <v>0</v>
      </c>
      <c r="BI422" s="178">
        <f t="shared" si="138"/>
        <v>0</v>
      </c>
      <c r="BJ422" s="15" t="s">
        <v>75</v>
      </c>
      <c r="BK422" s="178">
        <f t="shared" si="139"/>
        <v>0</v>
      </c>
      <c r="BL422" s="15" t="s">
        <v>212</v>
      </c>
      <c r="BM422" s="177" t="s">
        <v>1089</v>
      </c>
    </row>
    <row r="423" spans="1:65" s="2" customFormat="1" ht="14.45" customHeight="1">
      <c r="A423" s="32"/>
      <c r="B423" s="33"/>
      <c r="C423" s="166">
        <v>283</v>
      </c>
      <c r="D423" s="166" t="s">
        <v>147</v>
      </c>
      <c r="E423" s="167" t="s">
        <v>1090</v>
      </c>
      <c r="F423" s="168" t="s">
        <v>1091</v>
      </c>
      <c r="G423" s="169" t="s">
        <v>161</v>
      </c>
      <c r="H423" s="170">
        <v>7</v>
      </c>
      <c r="I423" s="171"/>
      <c r="J423" s="172">
        <f t="shared" si="130"/>
        <v>0</v>
      </c>
      <c r="K423" s="168" t="s">
        <v>151</v>
      </c>
      <c r="L423" s="37"/>
      <c r="M423" s="173" t="s">
        <v>17</v>
      </c>
      <c r="N423" s="174" t="s">
        <v>41</v>
      </c>
      <c r="O423" s="62"/>
      <c r="P423" s="175">
        <f t="shared" si="131"/>
        <v>0</v>
      </c>
      <c r="Q423" s="175">
        <v>0.00184</v>
      </c>
      <c r="R423" s="175">
        <f t="shared" si="132"/>
        <v>0.01288</v>
      </c>
      <c r="S423" s="175">
        <v>0</v>
      </c>
      <c r="T423" s="176">
        <f t="shared" si="133"/>
        <v>0</v>
      </c>
      <c r="U423" s="32"/>
      <c r="V423" s="32"/>
      <c r="W423" s="32"/>
      <c r="X423" s="32"/>
      <c r="Y423" s="32"/>
      <c r="Z423" s="32"/>
      <c r="AA423" s="32"/>
      <c r="AB423" s="32"/>
      <c r="AC423" s="32"/>
      <c r="AD423" s="32"/>
      <c r="AE423" s="32"/>
      <c r="AR423" s="177" t="s">
        <v>212</v>
      </c>
      <c r="AT423" s="177" t="s">
        <v>147</v>
      </c>
      <c r="AU423" s="177" t="s">
        <v>153</v>
      </c>
      <c r="AY423" s="15" t="s">
        <v>145</v>
      </c>
      <c r="BE423" s="178">
        <f t="shared" si="134"/>
        <v>0</v>
      </c>
      <c r="BF423" s="178">
        <f t="shared" si="135"/>
        <v>0</v>
      </c>
      <c r="BG423" s="178">
        <f t="shared" si="136"/>
        <v>0</v>
      </c>
      <c r="BH423" s="178">
        <f t="shared" si="137"/>
        <v>0</v>
      </c>
      <c r="BI423" s="178">
        <f t="shared" si="138"/>
        <v>0</v>
      </c>
      <c r="BJ423" s="15" t="s">
        <v>75</v>
      </c>
      <c r="BK423" s="178">
        <f t="shared" si="139"/>
        <v>0</v>
      </c>
      <c r="BL423" s="15" t="s">
        <v>212</v>
      </c>
      <c r="BM423" s="177" t="s">
        <v>1092</v>
      </c>
    </row>
    <row r="424" spans="1:65" s="2" customFormat="1" ht="14.45" customHeight="1">
      <c r="A424" s="32"/>
      <c r="B424" s="33"/>
      <c r="C424" s="166">
        <v>284</v>
      </c>
      <c r="D424" s="166" t="s">
        <v>147</v>
      </c>
      <c r="E424" s="167" t="s">
        <v>1093</v>
      </c>
      <c r="F424" s="168" t="s">
        <v>1094</v>
      </c>
      <c r="G424" s="169" t="s">
        <v>161</v>
      </c>
      <c r="H424" s="170">
        <v>4</v>
      </c>
      <c r="I424" s="171"/>
      <c r="J424" s="172">
        <f t="shared" si="130"/>
        <v>0</v>
      </c>
      <c r="K424" s="168" t="s">
        <v>151</v>
      </c>
      <c r="L424" s="37"/>
      <c r="M424" s="173" t="s">
        <v>17</v>
      </c>
      <c r="N424" s="174" t="s">
        <v>41</v>
      </c>
      <c r="O424" s="62"/>
      <c r="P424" s="175">
        <f t="shared" si="131"/>
        <v>0</v>
      </c>
      <c r="Q424" s="175">
        <v>0.00024</v>
      </c>
      <c r="R424" s="175">
        <f t="shared" si="132"/>
        <v>0.00096</v>
      </c>
      <c r="S424" s="175">
        <v>0</v>
      </c>
      <c r="T424" s="176">
        <f t="shared" si="133"/>
        <v>0</v>
      </c>
      <c r="U424" s="32"/>
      <c r="V424" s="32"/>
      <c r="W424" s="32"/>
      <c r="X424" s="32"/>
      <c r="Y424" s="32"/>
      <c r="Z424" s="32"/>
      <c r="AA424" s="32"/>
      <c r="AB424" s="32"/>
      <c r="AC424" s="32"/>
      <c r="AD424" s="32"/>
      <c r="AE424" s="32"/>
      <c r="AR424" s="177" t="s">
        <v>212</v>
      </c>
      <c r="AT424" s="177" t="s">
        <v>147</v>
      </c>
      <c r="AU424" s="177" t="s">
        <v>153</v>
      </c>
      <c r="AY424" s="15" t="s">
        <v>145</v>
      </c>
      <c r="BE424" s="178">
        <f t="shared" si="134"/>
        <v>0</v>
      </c>
      <c r="BF424" s="178">
        <f t="shared" si="135"/>
        <v>0</v>
      </c>
      <c r="BG424" s="178">
        <f t="shared" si="136"/>
        <v>0</v>
      </c>
      <c r="BH424" s="178">
        <f t="shared" si="137"/>
        <v>0</v>
      </c>
      <c r="BI424" s="178">
        <f t="shared" si="138"/>
        <v>0</v>
      </c>
      <c r="BJ424" s="15" t="s">
        <v>75</v>
      </c>
      <c r="BK424" s="178">
        <f t="shared" si="139"/>
        <v>0</v>
      </c>
      <c r="BL424" s="15" t="s">
        <v>212</v>
      </c>
      <c r="BM424" s="177" t="s">
        <v>1095</v>
      </c>
    </row>
    <row r="425" spans="1:65" s="2" customFormat="1" ht="14.45" customHeight="1">
      <c r="A425" s="32"/>
      <c r="B425" s="33"/>
      <c r="C425" s="166">
        <v>285</v>
      </c>
      <c r="D425" s="166" t="s">
        <v>147</v>
      </c>
      <c r="E425" s="167" t="s">
        <v>1096</v>
      </c>
      <c r="F425" s="168" t="s">
        <v>1097</v>
      </c>
      <c r="G425" s="169" t="s">
        <v>161</v>
      </c>
      <c r="H425" s="170">
        <v>4</v>
      </c>
      <c r="I425" s="171"/>
      <c r="J425" s="172">
        <f t="shared" si="130"/>
        <v>0</v>
      </c>
      <c r="K425" s="168" t="s">
        <v>151</v>
      </c>
      <c r="L425" s="37"/>
      <c r="M425" s="173" t="s">
        <v>17</v>
      </c>
      <c r="N425" s="174" t="s">
        <v>41</v>
      </c>
      <c r="O425" s="62"/>
      <c r="P425" s="175">
        <f t="shared" si="131"/>
        <v>0</v>
      </c>
      <c r="Q425" s="175">
        <v>0.00028</v>
      </c>
      <c r="R425" s="175">
        <f t="shared" si="132"/>
        <v>0.00112</v>
      </c>
      <c r="S425" s="175">
        <v>0</v>
      </c>
      <c r="T425" s="176">
        <f t="shared" si="133"/>
        <v>0</v>
      </c>
      <c r="U425" s="32"/>
      <c r="V425" s="32"/>
      <c r="W425" s="32"/>
      <c r="X425" s="32"/>
      <c r="Y425" s="32"/>
      <c r="Z425" s="32"/>
      <c r="AA425" s="32"/>
      <c r="AB425" s="32"/>
      <c r="AC425" s="32"/>
      <c r="AD425" s="32"/>
      <c r="AE425" s="32"/>
      <c r="AR425" s="177" t="s">
        <v>212</v>
      </c>
      <c r="AT425" s="177" t="s">
        <v>147</v>
      </c>
      <c r="AU425" s="177" t="s">
        <v>153</v>
      </c>
      <c r="AY425" s="15" t="s">
        <v>145</v>
      </c>
      <c r="BE425" s="178">
        <f t="shared" si="134"/>
        <v>0</v>
      </c>
      <c r="BF425" s="178">
        <f t="shared" si="135"/>
        <v>0</v>
      </c>
      <c r="BG425" s="178">
        <f t="shared" si="136"/>
        <v>0</v>
      </c>
      <c r="BH425" s="178">
        <f t="shared" si="137"/>
        <v>0</v>
      </c>
      <c r="BI425" s="178">
        <f t="shared" si="138"/>
        <v>0</v>
      </c>
      <c r="BJ425" s="15" t="s">
        <v>75</v>
      </c>
      <c r="BK425" s="178">
        <f t="shared" si="139"/>
        <v>0</v>
      </c>
      <c r="BL425" s="15" t="s">
        <v>212</v>
      </c>
      <c r="BM425" s="177" t="s">
        <v>1098</v>
      </c>
    </row>
    <row r="426" spans="1:65" s="2" customFormat="1" ht="14.45" customHeight="1">
      <c r="A426" s="32"/>
      <c r="B426" s="33"/>
      <c r="C426" s="166">
        <v>286</v>
      </c>
      <c r="D426" s="166" t="s">
        <v>147</v>
      </c>
      <c r="E426" s="167" t="s">
        <v>1099</v>
      </c>
      <c r="F426" s="168" t="s">
        <v>1100</v>
      </c>
      <c r="G426" s="169" t="s">
        <v>161</v>
      </c>
      <c r="H426" s="170">
        <v>3</v>
      </c>
      <c r="I426" s="171"/>
      <c r="J426" s="172">
        <f t="shared" si="130"/>
        <v>0</v>
      </c>
      <c r="K426" s="168" t="s">
        <v>151</v>
      </c>
      <c r="L426" s="37"/>
      <c r="M426" s="173" t="s">
        <v>17</v>
      </c>
      <c r="N426" s="174" t="s">
        <v>41</v>
      </c>
      <c r="O426" s="62"/>
      <c r="P426" s="175">
        <f t="shared" si="131"/>
        <v>0</v>
      </c>
      <c r="Q426" s="175">
        <v>0.00047</v>
      </c>
      <c r="R426" s="175">
        <f t="shared" si="132"/>
        <v>0.00141</v>
      </c>
      <c r="S426" s="175">
        <v>0</v>
      </c>
      <c r="T426" s="176">
        <f t="shared" si="133"/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7" t="s">
        <v>212</v>
      </c>
      <c r="AT426" s="177" t="s">
        <v>147</v>
      </c>
      <c r="AU426" s="177" t="s">
        <v>153</v>
      </c>
      <c r="AY426" s="15" t="s">
        <v>145</v>
      </c>
      <c r="BE426" s="178">
        <f t="shared" si="134"/>
        <v>0</v>
      </c>
      <c r="BF426" s="178">
        <f t="shared" si="135"/>
        <v>0</v>
      </c>
      <c r="BG426" s="178">
        <f t="shared" si="136"/>
        <v>0</v>
      </c>
      <c r="BH426" s="178">
        <f t="shared" si="137"/>
        <v>0</v>
      </c>
      <c r="BI426" s="178">
        <f t="shared" si="138"/>
        <v>0</v>
      </c>
      <c r="BJ426" s="15" t="s">
        <v>75</v>
      </c>
      <c r="BK426" s="178">
        <f t="shared" si="139"/>
        <v>0</v>
      </c>
      <c r="BL426" s="15" t="s">
        <v>212</v>
      </c>
      <c r="BM426" s="177" t="s">
        <v>1101</v>
      </c>
    </row>
    <row r="427" spans="1:65" s="2" customFormat="1" ht="14.45" customHeight="1">
      <c r="A427" s="32"/>
      <c r="B427" s="33"/>
      <c r="C427" s="166">
        <v>287</v>
      </c>
      <c r="D427" s="166" t="s">
        <v>147</v>
      </c>
      <c r="E427" s="167" t="s">
        <v>1102</v>
      </c>
      <c r="F427" s="168" t="s">
        <v>1103</v>
      </c>
      <c r="G427" s="169" t="s">
        <v>161</v>
      </c>
      <c r="H427" s="170">
        <v>1</v>
      </c>
      <c r="I427" s="171"/>
      <c r="J427" s="172">
        <f t="shared" si="130"/>
        <v>0</v>
      </c>
      <c r="K427" s="168" t="s">
        <v>151</v>
      </c>
      <c r="L427" s="37"/>
      <c r="M427" s="173" t="s">
        <v>17</v>
      </c>
      <c r="N427" s="174" t="s">
        <v>41</v>
      </c>
      <c r="O427" s="62"/>
      <c r="P427" s="175">
        <f t="shared" si="131"/>
        <v>0</v>
      </c>
      <c r="Q427" s="175">
        <v>0.00101</v>
      </c>
      <c r="R427" s="175">
        <f t="shared" si="132"/>
        <v>0.00101</v>
      </c>
      <c r="S427" s="175">
        <v>0</v>
      </c>
      <c r="T427" s="176">
        <f t="shared" si="133"/>
        <v>0</v>
      </c>
      <c r="U427" s="32"/>
      <c r="V427" s="32"/>
      <c r="W427" s="32"/>
      <c r="X427" s="32"/>
      <c r="Y427" s="32"/>
      <c r="Z427" s="32"/>
      <c r="AA427" s="32"/>
      <c r="AB427" s="32"/>
      <c r="AC427" s="32"/>
      <c r="AD427" s="32"/>
      <c r="AE427" s="32"/>
      <c r="AR427" s="177" t="s">
        <v>212</v>
      </c>
      <c r="AT427" s="177" t="s">
        <v>147</v>
      </c>
      <c r="AU427" s="177" t="s">
        <v>153</v>
      </c>
      <c r="AY427" s="15" t="s">
        <v>145</v>
      </c>
      <c r="BE427" s="178">
        <f t="shared" si="134"/>
        <v>0</v>
      </c>
      <c r="BF427" s="178">
        <f t="shared" si="135"/>
        <v>0</v>
      </c>
      <c r="BG427" s="178">
        <f t="shared" si="136"/>
        <v>0</v>
      </c>
      <c r="BH427" s="178">
        <f t="shared" si="137"/>
        <v>0</v>
      </c>
      <c r="BI427" s="178">
        <f t="shared" si="138"/>
        <v>0</v>
      </c>
      <c r="BJ427" s="15" t="s">
        <v>75</v>
      </c>
      <c r="BK427" s="178">
        <f t="shared" si="139"/>
        <v>0</v>
      </c>
      <c r="BL427" s="15" t="s">
        <v>212</v>
      </c>
      <c r="BM427" s="177" t="s">
        <v>1104</v>
      </c>
    </row>
    <row r="428" spans="1:65" s="2" customFormat="1" ht="24.2" customHeight="1">
      <c r="A428" s="32"/>
      <c r="B428" s="33"/>
      <c r="C428" s="166">
        <v>288</v>
      </c>
      <c r="D428" s="166" t="s">
        <v>147</v>
      </c>
      <c r="E428" s="167" t="s">
        <v>1105</v>
      </c>
      <c r="F428" s="168" t="s">
        <v>1106</v>
      </c>
      <c r="G428" s="169" t="s">
        <v>161</v>
      </c>
      <c r="H428" s="170">
        <v>1</v>
      </c>
      <c r="I428" s="171"/>
      <c r="J428" s="172">
        <f t="shared" si="130"/>
        <v>0</v>
      </c>
      <c r="K428" s="168" t="s">
        <v>151</v>
      </c>
      <c r="L428" s="37"/>
      <c r="M428" s="173" t="s">
        <v>17</v>
      </c>
      <c r="N428" s="174" t="s">
        <v>41</v>
      </c>
      <c r="O428" s="62"/>
      <c r="P428" s="175">
        <f t="shared" si="131"/>
        <v>0</v>
      </c>
      <c r="Q428" s="175">
        <v>0.00047</v>
      </c>
      <c r="R428" s="175">
        <f t="shared" si="132"/>
        <v>0.00047</v>
      </c>
      <c r="S428" s="175">
        <v>0</v>
      </c>
      <c r="T428" s="176">
        <f t="shared" si="133"/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7" t="s">
        <v>212</v>
      </c>
      <c r="AT428" s="177" t="s">
        <v>147</v>
      </c>
      <c r="AU428" s="177" t="s">
        <v>153</v>
      </c>
      <c r="AY428" s="15" t="s">
        <v>145</v>
      </c>
      <c r="BE428" s="178">
        <f t="shared" si="134"/>
        <v>0</v>
      </c>
      <c r="BF428" s="178">
        <f t="shared" si="135"/>
        <v>0</v>
      </c>
      <c r="BG428" s="178">
        <f t="shared" si="136"/>
        <v>0</v>
      </c>
      <c r="BH428" s="178">
        <f t="shared" si="137"/>
        <v>0</v>
      </c>
      <c r="BI428" s="178">
        <f t="shared" si="138"/>
        <v>0</v>
      </c>
      <c r="BJ428" s="15" t="s">
        <v>75</v>
      </c>
      <c r="BK428" s="178">
        <f t="shared" si="139"/>
        <v>0</v>
      </c>
      <c r="BL428" s="15" t="s">
        <v>212</v>
      </c>
      <c r="BM428" s="177" t="s">
        <v>1107</v>
      </c>
    </row>
    <row r="429" spans="1:65" s="2" customFormat="1" ht="14.45" customHeight="1">
      <c r="A429" s="32"/>
      <c r="B429" s="33"/>
      <c r="C429" s="166">
        <v>289</v>
      </c>
      <c r="D429" s="166" t="s">
        <v>147</v>
      </c>
      <c r="E429" s="167" t="s">
        <v>1108</v>
      </c>
      <c r="F429" s="168" t="s">
        <v>1109</v>
      </c>
      <c r="G429" s="169" t="s">
        <v>161</v>
      </c>
      <c r="H429" s="170">
        <v>10</v>
      </c>
      <c r="I429" s="171"/>
      <c r="J429" s="172">
        <f t="shared" si="130"/>
        <v>0</v>
      </c>
      <c r="K429" s="168" t="s">
        <v>151</v>
      </c>
      <c r="L429" s="37"/>
      <c r="M429" s="173" t="s">
        <v>17</v>
      </c>
      <c r="N429" s="174" t="s">
        <v>41</v>
      </c>
      <c r="O429" s="62"/>
      <c r="P429" s="175">
        <f t="shared" si="131"/>
        <v>0</v>
      </c>
      <c r="Q429" s="175">
        <v>0</v>
      </c>
      <c r="R429" s="175">
        <f t="shared" si="132"/>
        <v>0</v>
      </c>
      <c r="S429" s="175">
        <v>0.0329</v>
      </c>
      <c r="T429" s="176">
        <f t="shared" si="133"/>
        <v>0.32899999999999996</v>
      </c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  <c r="AR429" s="177" t="s">
        <v>212</v>
      </c>
      <c r="AT429" s="177" t="s">
        <v>147</v>
      </c>
      <c r="AU429" s="177" t="s">
        <v>153</v>
      </c>
      <c r="AY429" s="15" t="s">
        <v>145</v>
      </c>
      <c r="BE429" s="178">
        <f t="shared" si="134"/>
        <v>0</v>
      </c>
      <c r="BF429" s="178">
        <f t="shared" si="135"/>
        <v>0</v>
      </c>
      <c r="BG429" s="178">
        <f t="shared" si="136"/>
        <v>0</v>
      </c>
      <c r="BH429" s="178">
        <f t="shared" si="137"/>
        <v>0</v>
      </c>
      <c r="BI429" s="178">
        <f t="shared" si="138"/>
        <v>0</v>
      </c>
      <c r="BJ429" s="15" t="s">
        <v>75</v>
      </c>
      <c r="BK429" s="178">
        <f t="shared" si="139"/>
        <v>0</v>
      </c>
      <c r="BL429" s="15" t="s">
        <v>212</v>
      </c>
      <c r="BM429" s="177" t="s">
        <v>1110</v>
      </c>
    </row>
    <row r="430" spans="1:65" s="2" customFormat="1" ht="14.45" customHeight="1">
      <c r="A430" s="32"/>
      <c r="B430" s="33"/>
      <c r="C430" s="166">
        <v>290</v>
      </c>
      <c r="D430" s="166" t="s">
        <v>147</v>
      </c>
      <c r="E430" s="167" t="s">
        <v>1111</v>
      </c>
      <c r="F430" s="168" t="s">
        <v>1112</v>
      </c>
      <c r="G430" s="169" t="s">
        <v>161</v>
      </c>
      <c r="H430" s="170">
        <v>10</v>
      </c>
      <c r="I430" s="171"/>
      <c r="J430" s="172">
        <f t="shared" si="130"/>
        <v>0</v>
      </c>
      <c r="K430" s="168" t="s">
        <v>151</v>
      </c>
      <c r="L430" s="37"/>
      <c r="M430" s="173" t="s">
        <v>17</v>
      </c>
      <c r="N430" s="174" t="s">
        <v>41</v>
      </c>
      <c r="O430" s="62"/>
      <c r="P430" s="175">
        <f t="shared" si="131"/>
        <v>0</v>
      </c>
      <c r="Q430" s="175">
        <v>0</v>
      </c>
      <c r="R430" s="175">
        <f t="shared" si="132"/>
        <v>0</v>
      </c>
      <c r="S430" s="175">
        <v>0.0245</v>
      </c>
      <c r="T430" s="176">
        <f t="shared" si="133"/>
        <v>0.245</v>
      </c>
      <c r="U430" s="32"/>
      <c r="V430" s="32"/>
      <c r="W430" s="32"/>
      <c r="X430" s="32"/>
      <c r="Y430" s="32"/>
      <c r="Z430" s="32"/>
      <c r="AA430" s="32"/>
      <c r="AB430" s="32"/>
      <c r="AC430" s="32"/>
      <c r="AD430" s="32"/>
      <c r="AE430" s="32"/>
      <c r="AR430" s="177" t="s">
        <v>212</v>
      </c>
      <c r="AT430" s="177" t="s">
        <v>147</v>
      </c>
      <c r="AU430" s="177" t="s">
        <v>153</v>
      </c>
      <c r="AY430" s="15" t="s">
        <v>145</v>
      </c>
      <c r="BE430" s="178">
        <f t="shared" si="134"/>
        <v>0</v>
      </c>
      <c r="BF430" s="178">
        <f t="shared" si="135"/>
        <v>0</v>
      </c>
      <c r="BG430" s="178">
        <f t="shared" si="136"/>
        <v>0</v>
      </c>
      <c r="BH430" s="178">
        <f t="shared" si="137"/>
        <v>0</v>
      </c>
      <c r="BI430" s="178">
        <f t="shared" si="138"/>
        <v>0</v>
      </c>
      <c r="BJ430" s="15" t="s">
        <v>75</v>
      </c>
      <c r="BK430" s="178">
        <f t="shared" si="139"/>
        <v>0</v>
      </c>
      <c r="BL430" s="15" t="s">
        <v>212</v>
      </c>
      <c r="BM430" s="177" t="s">
        <v>1113</v>
      </c>
    </row>
    <row r="431" spans="1:65" s="2" customFormat="1" ht="14.45" customHeight="1">
      <c r="A431" s="32"/>
      <c r="B431" s="33"/>
      <c r="C431" s="166">
        <v>291</v>
      </c>
      <c r="D431" s="166" t="s">
        <v>147</v>
      </c>
      <c r="E431" s="167" t="s">
        <v>1114</v>
      </c>
      <c r="F431" s="168" t="s">
        <v>1115</v>
      </c>
      <c r="G431" s="169" t="s">
        <v>161</v>
      </c>
      <c r="H431" s="170">
        <v>10</v>
      </c>
      <c r="I431" s="171"/>
      <c r="J431" s="172">
        <f t="shared" si="130"/>
        <v>0</v>
      </c>
      <c r="K431" s="168" t="s">
        <v>151</v>
      </c>
      <c r="L431" s="37"/>
      <c r="M431" s="173" t="s">
        <v>17</v>
      </c>
      <c r="N431" s="174" t="s">
        <v>41</v>
      </c>
      <c r="O431" s="62"/>
      <c r="P431" s="175">
        <f t="shared" si="131"/>
        <v>0</v>
      </c>
      <c r="Q431" s="175">
        <v>0</v>
      </c>
      <c r="R431" s="175">
        <f t="shared" si="132"/>
        <v>0</v>
      </c>
      <c r="S431" s="175">
        <v>0.0092</v>
      </c>
      <c r="T431" s="176">
        <f t="shared" si="133"/>
        <v>0.092</v>
      </c>
      <c r="U431" s="32"/>
      <c r="V431" s="32"/>
      <c r="W431" s="32"/>
      <c r="X431" s="32"/>
      <c r="Y431" s="32"/>
      <c r="Z431" s="32"/>
      <c r="AA431" s="32"/>
      <c r="AB431" s="32"/>
      <c r="AC431" s="32"/>
      <c r="AD431" s="32"/>
      <c r="AE431" s="32"/>
      <c r="AR431" s="177" t="s">
        <v>212</v>
      </c>
      <c r="AT431" s="177" t="s">
        <v>147</v>
      </c>
      <c r="AU431" s="177" t="s">
        <v>153</v>
      </c>
      <c r="AY431" s="15" t="s">
        <v>145</v>
      </c>
      <c r="BE431" s="178">
        <f t="shared" si="134"/>
        <v>0</v>
      </c>
      <c r="BF431" s="178">
        <f t="shared" si="135"/>
        <v>0</v>
      </c>
      <c r="BG431" s="178">
        <f t="shared" si="136"/>
        <v>0</v>
      </c>
      <c r="BH431" s="178">
        <f t="shared" si="137"/>
        <v>0</v>
      </c>
      <c r="BI431" s="178">
        <f t="shared" si="138"/>
        <v>0</v>
      </c>
      <c r="BJ431" s="15" t="s">
        <v>75</v>
      </c>
      <c r="BK431" s="178">
        <f t="shared" si="139"/>
        <v>0</v>
      </c>
      <c r="BL431" s="15" t="s">
        <v>212</v>
      </c>
      <c r="BM431" s="177" t="s">
        <v>1116</v>
      </c>
    </row>
    <row r="432" spans="1:65" s="2" customFormat="1" ht="14.45" customHeight="1">
      <c r="A432" s="32"/>
      <c r="B432" s="33"/>
      <c r="C432" s="166">
        <v>292</v>
      </c>
      <c r="D432" s="166" t="s">
        <v>147</v>
      </c>
      <c r="E432" s="167" t="s">
        <v>1117</v>
      </c>
      <c r="F432" s="168" t="s">
        <v>1118</v>
      </c>
      <c r="G432" s="169" t="s">
        <v>161</v>
      </c>
      <c r="H432" s="170">
        <v>20</v>
      </c>
      <c r="I432" s="171"/>
      <c r="J432" s="172">
        <f t="shared" si="130"/>
        <v>0</v>
      </c>
      <c r="K432" s="168" t="s">
        <v>151</v>
      </c>
      <c r="L432" s="37"/>
      <c r="M432" s="173" t="s">
        <v>17</v>
      </c>
      <c r="N432" s="174" t="s">
        <v>41</v>
      </c>
      <c r="O432" s="62"/>
      <c r="P432" s="175">
        <f t="shared" si="131"/>
        <v>0</v>
      </c>
      <c r="Q432" s="175">
        <v>0</v>
      </c>
      <c r="R432" s="175">
        <f t="shared" si="132"/>
        <v>0</v>
      </c>
      <c r="S432" s="175">
        <v>0.00085</v>
      </c>
      <c r="T432" s="176">
        <f t="shared" si="133"/>
        <v>0.016999999999999998</v>
      </c>
      <c r="U432" s="32"/>
      <c r="V432" s="32"/>
      <c r="W432" s="32"/>
      <c r="X432" s="32"/>
      <c r="Y432" s="32"/>
      <c r="Z432" s="32"/>
      <c r="AA432" s="32"/>
      <c r="AB432" s="32"/>
      <c r="AC432" s="32"/>
      <c r="AD432" s="32"/>
      <c r="AE432" s="32"/>
      <c r="AR432" s="177" t="s">
        <v>212</v>
      </c>
      <c r="AT432" s="177" t="s">
        <v>147</v>
      </c>
      <c r="AU432" s="177" t="s">
        <v>153</v>
      </c>
      <c r="AY432" s="15" t="s">
        <v>145</v>
      </c>
      <c r="BE432" s="178">
        <f t="shared" si="134"/>
        <v>0</v>
      </c>
      <c r="BF432" s="178">
        <f t="shared" si="135"/>
        <v>0</v>
      </c>
      <c r="BG432" s="178">
        <f t="shared" si="136"/>
        <v>0</v>
      </c>
      <c r="BH432" s="178">
        <f t="shared" si="137"/>
        <v>0</v>
      </c>
      <c r="BI432" s="178">
        <f t="shared" si="138"/>
        <v>0</v>
      </c>
      <c r="BJ432" s="15" t="s">
        <v>75</v>
      </c>
      <c r="BK432" s="178">
        <f t="shared" si="139"/>
        <v>0</v>
      </c>
      <c r="BL432" s="15" t="s">
        <v>212</v>
      </c>
      <c r="BM432" s="177" t="s">
        <v>1119</v>
      </c>
    </row>
    <row r="433" spans="1:65" s="2" customFormat="1" ht="24.2" customHeight="1">
      <c r="A433" s="32"/>
      <c r="B433" s="33"/>
      <c r="C433" s="166">
        <v>293</v>
      </c>
      <c r="D433" s="166" t="s">
        <v>147</v>
      </c>
      <c r="E433" s="167" t="s">
        <v>1120</v>
      </c>
      <c r="F433" s="168" t="s">
        <v>1121</v>
      </c>
      <c r="G433" s="169" t="s">
        <v>227</v>
      </c>
      <c r="H433" s="170">
        <v>0.718</v>
      </c>
      <c r="I433" s="171"/>
      <c r="J433" s="172">
        <f t="shared" si="130"/>
        <v>0</v>
      </c>
      <c r="K433" s="168" t="s">
        <v>151</v>
      </c>
      <c r="L433" s="37"/>
      <c r="M433" s="173" t="s">
        <v>17</v>
      </c>
      <c r="N433" s="174" t="s">
        <v>41</v>
      </c>
      <c r="O433" s="62"/>
      <c r="P433" s="175">
        <f t="shared" si="131"/>
        <v>0</v>
      </c>
      <c r="Q433" s="175">
        <v>0</v>
      </c>
      <c r="R433" s="175">
        <f t="shared" si="132"/>
        <v>0</v>
      </c>
      <c r="S433" s="175">
        <v>0</v>
      </c>
      <c r="T433" s="176">
        <f t="shared" si="133"/>
        <v>0</v>
      </c>
      <c r="U433" s="32"/>
      <c r="V433" s="32"/>
      <c r="W433" s="32"/>
      <c r="X433" s="32"/>
      <c r="Y433" s="32"/>
      <c r="Z433" s="32"/>
      <c r="AA433" s="32"/>
      <c r="AB433" s="32"/>
      <c r="AC433" s="32"/>
      <c r="AD433" s="32"/>
      <c r="AE433" s="32"/>
      <c r="AR433" s="177" t="s">
        <v>212</v>
      </c>
      <c r="AT433" s="177" t="s">
        <v>147</v>
      </c>
      <c r="AU433" s="177" t="s">
        <v>153</v>
      </c>
      <c r="AY433" s="15" t="s">
        <v>145</v>
      </c>
      <c r="BE433" s="178">
        <f t="shared" si="134"/>
        <v>0</v>
      </c>
      <c r="BF433" s="178">
        <f t="shared" si="135"/>
        <v>0</v>
      </c>
      <c r="BG433" s="178">
        <f t="shared" si="136"/>
        <v>0</v>
      </c>
      <c r="BH433" s="178">
        <f t="shared" si="137"/>
        <v>0</v>
      </c>
      <c r="BI433" s="178">
        <f t="shared" si="138"/>
        <v>0</v>
      </c>
      <c r="BJ433" s="15" t="s">
        <v>75</v>
      </c>
      <c r="BK433" s="178">
        <f t="shared" si="139"/>
        <v>0</v>
      </c>
      <c r="BL433" s="15" t="s">
        <v>212</v>
      </c>
      <c r="BM433" s="177" t="s">
        <v>1122</v>
      </c>
    </row>
    <row r="434" spans="1:65" s="2" customFormat="1" ht="24.2" customHeight="1">
      <c r="A434" s="32"/>
      <c r="B434" s="33"/>
      <c r="C434" s="166">
        <v>294</v>
      </c>
      <c r="D434" s="166" t="s">
        <v>147</v>
      </c>
      <c r="E434" s="167" t="s">
        <v>1123</v>
      </c>
      <c r="F434" s="168" t="s">
        <v>1124</v>
      </c>
      <c r="G434" s="169" t="s">
        <v>227</v>
      </c>
      <c r="H434" s="170">
        <v>0.718</v>
      </c>
      <c r="I434" s="171"/>
      <c r="J434" s="172">
        <f t="shared" si="130"/>
        <v>0</v>
      </c>
      <c r="K434" s="168" t="s">
        <v>151</v>
      </c>
      <c r="L434" s="37"/>
      <c r="M434" s="173" t="s">
        <v>17</v>
      </c>
      <c r="N434" s="174" t="s">
        <v>41</v>
      </c>
      <c r="O434" s="62"/>
      <c r="P434" s="175">
        <f t="shared" si="131"/>
        <v>0</v>
      </c>
      <c r="Q434" s="175">
        <v>0</v>
      </c>
      <c r="R434" s="175">
        <f t="shared" si="132"/>
        <v>0</v>
      </c>
      <c r="S434" s="175">
        <v>0</v>
      </c>
      <c r="T434" s="176">
        <f t="shared" si="133"/>
        <v>0</v>
      </c>
      <c r="U434" s="32"/>
      <c r="V434" s="32"/>
      <c r="W434" s="32"/>
      <c r="X434" s="32"/>
      <c r="Y434" s="32"/>
      <c r="Z434" s="32"/>
      <c r="AA434" s="32"/>
      <c r="AB434" s="32"/>
      <c r="AC434" s="32"/>
      <c r="AD434" s="32"/>
      <c r="AE434" s="32"/>
      <c r="AR434" s="177" t="s">
        <v>212</v>
      </c>
      <c r="AT434" s="177" t="s">
        <v>147</v>
      </c>
      <c r="AU434" s="177" t="s">
        <v>153</v>
      </c>
      <c r="AY434" s="15" t="s">
        <v>145</v>
      </c>
      <c r="BE434" s="178">
        <f t="shared" si="134"/>
        <v>0</v>
      </c>
      <c r="BF434" s="178">
        <f t="shared" si="135"/>
        <v>0</v>
      </c>
      <c r="BG434" s="178">
        <f t="shared" si="136"/>
        <v>0</v>
      </c>
      <c r="BH434" s="178">
        <f t="shared" si="137"/>
        <v>0</v>
      </c>
      <c r="BI434" s="178">
        <f t="shared" si="138"/>
        <v>0</v>
      </c>
      <c r="BJ434" s="15" t="s">
        <v>75</v>
      </c>
      <c r="BK434" s="178">
        <f t="shared" si="139"/>
        <v>0</v>
      </c>
      <c r="BL434" s="15" t="s">
        <v>212</v>
      </c>
      <c r="BM434" s="177" t="s">
        <v>1125</v>
      </c>
    </row>
    <row r="435" spans="2:63" s="12" customFormat="1" ht="22.9" customHeight="1">
      <c r="B435" s="150"/>
      <c r="C435" s="151"/>
      <c r="D435" s="152" t="s">
        <v>69</v>
      </c>
      <c r="E435" s="164" t="s">
        <v>1126</v>
      </c>
      <c r="F435" s="164" t="s">
        <v>1127</v>
      </c>
      <c r="G435" s="151"/>
      <c r="H435" s="151"/>
      <c r="I435" s="154"/>
      <c r="J435" s="165">
        <f>BK435</f>
        <v>0</v>
      </c>
      <c r="K435" s="151"/>
      <c r="L435" s="156"/>
      <c r="M435" s="157"/>
      <c r="N435" s="158"/>
      <c r="O435" s="158"/>
      <c r="P435" s="159">
        <f>P436</f>
        <v>0</v>
      </c>
      <c r="Q435" s="158"/>
      <c r="R435" s="159">
        <f>R436</f>
        <v>0.04712</v>
      </c>
      <c r="S435" s="158"/>
      <c r="T435" s="160">
        <f>T436</f>
        <v>0</v>
      </c>
      <c r="AR435" s="161" t="s">
        <v>153</v>
      </c>
      <c r="AT435" s="162" t="s">
        <v>69</v>
      </c>
      <c r="AU435" s="162" t="s">
        <v>75</v>
      </c>
      <c r="AY435" s="161" t="s">
        <v>145</v>
      </c>
      <c r="BK435" s="163">
        <f>BK436</f>
        <v>0</v>
      </c>
    </row>
    <row r="436" spans="1:65" s="2" customFormat="1" ht="24.2" customHeight="1">
      <c r="A436" s="32"/>
      <c r="B436" s="33"/>
      <c r="C436" s="166">
        <v>295</v>
      </c>
      <c r="D436" s="166" t="s">
        <v>147</v>
      </c>
      <c r="E436" s="167" t="s">
        <v>1128</v>
      </c>
      <c r="F436" s="168" t="s">
        <v>1129</v>
      </c>
      <c r="G436" s="169" t="s">
        <v>161</v>
      </c>
      <c r="H436" s="170">
        <v>76</v>
      </c>
      <c r="I436" s="171"/>
      <c r="J436" s="172">
        <f>ROUND(I436*H436,2)</f>
        <v>0</v>
      </c>
      <c r="K436" s="168" t="s">
        <v>151</v>
      </c>
      <c r="L436" s="37"/>
      <c r="M436" s="173" t="s">
        <v>17</v>
      </c>
      <c r="N436" s="174" t="s">
        <v>41</v>
      </c>
      <c r="O436" s="62"/>
      <c r="P436" s="175">
        <f>O436*H436</f>
        <v>0</v>
      </c>
      <c r="Q436" s="175">
        <v>0.00062</v>
      </c>
      <c r="R436" s="175">
        <f>Q436*H436</f>
        <v>0.04712</v>
      </c>
      <c r="S436" s="175">
        <v>0</v>
      </c>
      <c r="T436" s="176">
        <f>S436*H436</f>
        <v>0</v>
      </c>
      <c r="U436" s="32"/>
      <c r="V436" s="32"/>
      <c r="W436" s="32"/>
      <c r="X436" s="32"/>
      <c r="Y436" s="32"/>
      <c r="Z436" s="32"/>
      <c r="AA436" s="32"/>
      <c r="AB436" s="32"/>
      <c r="AC436" s="32"/>
      <c r="AD436" s="32"/>
      <c r="AE436" s="32"/>
      <c r="AR436" s="177" t="s">
        <v>212</v>
      </c>
      <c r="AT436" s="177" t="s">
        <v>147</v>
      </c>
      <c r="AU436" s="177" t="s">
        <v>153</v>
      </c>
      <c r="AY436" s="15" t="s">
        <v>145</v>
      </c>
      <c r="BE436" s="178">
        <f>IF(N436="základní",J436,0)</f>
        <v>0</v>
      </c>
      <c r="BF436" s="178">
        <f>IF(N436="snížená",J436,0)</f>
        <v>0</v>
      </c>
      <c r="BG436" s="178">
        <f>IF(N436="zákl. přenesená",J436,0)</f>
        <v>0</v>
      </c>
      <c r="BH436" s="178">
        <f>IF(N436="sníž. přenesená",J436,0)</f>
        <v>0</v>
      </c>
      <c r="BI436" s="178">
        <f>IF(N436="nulová",J436,0)</f>
        <v>0</v>
      </c>
      <c r="BJ436" s="15" t="s">
        <v>75</v>
      </c>
      <c r="BK436" s="178">
        <f>ROUND(I436*H436,2)</f>
        <v>0</v>
      </c>
      <c r="BL436" s="15" t="s">
        <v>212</v>
      </c>
      <c r="BM436" s="177" t="s">
        <v>1130</v>
      </c>
    </row>
    <row r="437" spans="2:63" s="12" customFormat="1" ht="22.9" customHeight="1">
      <c r="B437" s="150"/>
      <c r="C437" s="151"/>
      <c r="D437" s="152" t="s">
        <v>69</v>
      </c>
      <c r="E437" s="164" t="s">
        <v>1131</v>
      </c>
      <c r="F437" s="164" t="s">
        <v>1132</v>
      </c>
      <c r="G437" s="151"/>
      <c r="H437" s="151"/>
      <c r="I437" s="154"/>
      <c r="J437" s="165">
        <f>BK437</f>
        <v>0</v>
      </c>
      <c r="K437" s="151"/>
      <c r="L437" s="156"/>
      <c r="M437" s="157"/>
      <c r="N437" s="158"/>
      <c r="O437" s="158"/>
      <c r="P437" s="159">
        <f>SUM(P438:P442)</f>
        <v>0</v>
      </c>
      <c r="Q437" s="158"/>
      <c r="R437" s="159">
        <f>SUM(R438:R442)</f>
        <v>0.029269999999999997</v>
      </c>
      <c r="S437" s="158"/>
      <c r="T437" s="160">
        <f>SUM(T438:T442)</f>
        <v>0</v>
      </c>
      <c r="AR437" s="161" t="s">
        <v>153</v>
      </c>
      <c r="AT437" s="162" t="s">
        <v>69</v>
      </c>
      <c r="AU437" s="162" t="s">
        <v>75</v>
      </c>
      <c r="AY437" s="161" t="s">
        <v>145</v>
      </c>
      <c r="BK437" s="163">
        <f>SUM(BK438:BK442)</f>
        <v>0</v>
      </c>
    </row>
    <row r="438" spans="1:65" s="2" customFormat="1" ht="14.45" customHeight="1">
      <c r="A438" s="32"/>
      <c r="B438" s="33"/>
      <c r="C438" s="166">
        <v>296</v>
      </c>
      <c r="D438" s="166" t="s">
        <v>147</v>
      </c>
      <c r="E438" s="167" t="s">
        <v>1133</v>
      </c>
      <c r="F438" s="168" t="s">
        <v>1134</v>
      </c>
      <c r="G438" s="169" t="s">
        <v>161</v>
      </c>
      <c r="H438" s="170">
        <v>1</v>
      </c>
      <c r="I438" s="171"/>
      <c r="J438" s="172">
        <f>ROUND(I438*H438,2)</f>
        <v>0</v>
      </c>
      <c r="K438" s="168" t="s">
        <v>151</v>
      </c>
      <c r="L438" s="37"/>
      <c r="M438" s="173" t="s">
        <v>17</v>
      </c>
      <c r="N438" s="174" t="s">
        <v>41</v>
      </c>
      <c r="O438" s="62"/>
      <c r="P438" s="175">
        <f>O438*H438</f>
        <v>0</v>
      </c>
      <c r="Q438" s="175">
        <v>0.00342</v>
      </c>
      <c r="R438" s="175">
        <f>Q438*H438</f>
        <v>0.00342</v>
      </c>
      <c r="S438" s="175">
        <v>0</v>
      </c>
      <c r="T438" s="176">
        <f>S438*H438</f>
        <v>0</v>
      </c>
      <c r="U438" s="32"/>
      <c r="V438" s="32"/>
      <c r="W438" s="32"/>
      <c r="X438" s="32"/>
      <c r="Y438" s="32"/>
      <c r="Z438" s="32"/>
      <c r="AA438" s="32"/>
      <c r="AB438" s="32"/>
      <c r="AC438" s="32"/>
      <c r="AD438" s="32"/>
      <c r="AE438" s="32"/>
      <c r="AR438" s="177" t="s">
        <v>212</v>
      </c>
      <c r="AT438" s="177" t="s">
        <v>147</v>
      </c>
      <c r="AU438" s="177" t="s">
        <v>153</v>
      </c>
      <c r="AY438" s="15" t="s">
        <v>145</v>
      </c>
      <c r="BE438" s="178">
        <f>IF(N438="základní",J438,0)</f>
        <v>0</v>
      </c>
      <c r="BF438" s="178">
        <f>IF(N438="snížená",J438,0)</f>
        <v>0</v>
      </c>
      <c r="BG438" s="178">
        <f>IF(N438="zákl. přenesená",J438,0)</f>
        <v>0</v>
      </c>
      <c r="BH438" s="178">
        <f>IF(N438="sníž. přenesená",J438,0)</f>
        <v>0</v>
      </c>
      <c r="BI438" s="178">
        <f>IF(N438="nulová",J438,0)</f>
        <v>0</v>
      </c>
      <c r="BJ438" s="15" t="s">
        <v>75</v>
      </c>
      <c r="BK438" s="178">
        <f>ROUND(I438*H438,2)</f>
        <v>0</v>
      </c>
      <c r="BL438" s="15" t="s">
        <v>212</v>
      </c>
      <c r="BM438" s="177" t="s">
        <v>1135</v>
      </c>
    </row>
    <row r="439" spans="1:65" s="2" customFormat="1" ht="14.45" customHeight="1">
      <c r="A439" s="32"/>
      <c r="B439" s="33"/>
      <c r="C439" s="166">
        <v>297</v>
      </c>
      <c r="D439" s="166" t="s">
        <v>147</v>
      </c>
      <c r="E439" s="167" t="s">
        <v>1136</v>
      </c>
      <c r="F439" s="168" t="s">
        <v>1137</v>
      </c>
      <c r="G439" s="169" t="s">
        <v>161</v>
      </c>
      <c r="H439" s="170">
        <v>1</v>
      </c>
      <c r="I439" s="171"/>
      <c r="J439" s="172">
        <f>ROUND(I439*H439,2)</f>
        <v>0</v>
      </c>
      <c r="K439" s="168" t="s">
        <v>151</v>
      </c>
      <c r="L439" s="37"/>
      <c r="M439" s="173" t="s">
        <v>17</v>
      </c>
      <c r="N439" s="174" t="s">
        <v>41</v>
      </c>
      <c r="O439" s="62"/>
      <c r="P439" s="175">
        <f>O439*H439</f>
        <v>0</v>
      </c>
      <c r="Q439" s="175">
        <v>0.02257</v>
      </c>
      <c r="R439" s="175">
        <f>Q439*H439</f>
        <v>0.02257</v>
      </c>
      <c r="S439" s="175">
        <v>0</v>
      </c>
      <c r="T439" s="176">
        <f>S439*H439</f>
        <v>0</v>
      </c>
      <c r="U439" s="32"/>
      <c r="V439" s="32"/>
      <c r="W439" s="32"/>
      <c r="X439" s="32"/>
      <c r="Y439" s="32"/>
      <c r="Z439" s="32"/>
      <c r="AA439" s="32"/>
      <c r="AB439" s="32"/>
      <c r="AC439" s="32"/>
      <c r="AD439" s="32"/>
      <c r="AE439" s="32"/>
      <c r="AR439" s="177" t="s">
        <v>212</v>
      </c>
      <c r="AT439" s="177" t="s">
        <v>147</v>
      </c>
      <c r="AU439" s="177" t="s">
        <v>153</v>
      </c>
      <c r="AY439" s="15" t="s">
        <v>145</v>
      </c>
      <c r="BE439" s="178">
        <f>IF(N439="základní",J439,0)</f>
        <v>0</v>
      </c>
      <c r="BF439" s="178">
        <f>IF(N439="snížená",J439,0)</f>
        <v>0</v>
      </c>
      <c r="BG439" s="178">
        <f>IF(N439="zákl. přenesená",J439,0)</f>
        <v>0</v>
      </c>
      <c r="BH439" s="178">
        <f>IF(N439="sníž. přenesená",J439,0)</f>
        <v>0</v>
      </c>
      <c r="BI439" s="178">
        <f>IF(N439="nulová",J439,0)</f>
        <v>0</v>
      </c>
      <c r="BJ439" s="15" t="s">
        <v>75</v>
      </c>
      <c r="BK439" s="178">
        <f>ROUND(I439*H439,2)</f>
        <v>0</v>
      </c>
      <c r="BL439" s="15" t="s">
        <v>212</v>
      </c>
      <c r="BM439" s="177" t="s">
        <v>1138</v>
      </c>
    </row>
    <row r="440" spans="1:65" s="2" customFormat="1" ht="24.2" customHeight="1">
      <c r="A440" s="32"/>
      <c r="B440" s="33"/>
      <c r="C440" s="166">
        <v>298</v>
      </c>
      <c r="D440" s="166" t="s">
        <v>147</v>
      </c>
      <c r="E440" s="167" t="s">
        <v>1139</v>
      </c>
      <c r="F440" s="168" t="s">
        <v>1140</v>
      </c>
      <c r="G440" s="169" t="s">
        <v>161</v>
      </c>
      <c r="H440" s="170">
        <v>1</v>
      </c>
      <c r="I440" s="171"/>
      <c r="J440" s="172">
        <f>ROUND(I440*H440,2)</f>
        <v>0</v>
      </c>
      <c r="K440" s="168" t="s">
        <v>151</v>
      </c>
      <c r="L440" s="37"/>
      <c r="M440" s="173" t="s">
        <v>17</v>
      </c>
      <c r="N440" s="174" t="s">
        <v>41</v>
      </c>
      <c r="O440" s="62"/>
      <c r="P440" s="175">
        <f>O440*H440</f>
        <v>0</v>
      </c>
      <c r="Q440" s="175">
        <v>0.00328</v>
      </c>
      <c r="R440" s="175">
        <f>Q440*H440</f>
        <v>0.00328</v>
      </c>
      <c r="S440" s="175">
        <v>0</v>
      </c>
      <c r="T440" s="176">
        <f>S440*H440</f>
        <v>0</v>
      </c>
      <c r="U440" s="32"/>
      <c r="V440" s="32"/>
      <c r="W440" s="32"/>
      <c r="X440" s="32"/>
      <c r="Y440" s="32"/>
      <c r="Z440" s="32"/>
      <c r="AA440" s="32"/>
      <c r="AB440" s="32"/>
      <c r="AC440" s="32"/>
      <c r="AD440" s="32"/>
      <c r="AE440" s="32"/>
      <c r="AR440" s="177" t="s">
        <v>212</v>
      </c>
      <c r="AT440" s="177" t="s">
        <v>147</v>
      </c>
      <c r="AU440" s="177" t="s">
        <v>153</v>
      </c>
      <c r="AY440" s="15" t="s">
        <v>145</v>
      </c>
      <c r="BE440" s="178">
        <f>IF(N440="základní",J440,0)</f>
        <v>0</v>
      </c>
      <c r="BF440" s="178">
        <f>IF(N440="snížená",J440,0)</f>
        <v>0</v>
      </c>
      <c r="BG440" s="178">
        <f>IF(N440="zákl. přenesená",J440,0)</f>
        <v>0</v>
      </c>
      <c r="BH440" s="178">
        <f>IF(N440="sníž. přenesená",J440,0)</f>
        <v>0</v>
      </c>
      <c r="BI440" s="178">
        <f>IF(N440="nulová",J440,0)</f>
        <v>0</v>
      </c>
      <c r="BJ440" s="15" t="s">
        <v>75</v>
      </c>
      <c r="BK440" s="178">
        <f>ROUND(I440*H440,2)</f>
        <v>0</v>
      </c>
      <c r="BL440" s="15" t="s">
        <v>212</v>
      </c>
      <c r="BM440" s="177" t="s">
        <v>1141</v>
      </c>
    </row>
    <row r="441" spans="1:65" s="2" customFormat="1" ht="24.2" customHeight="1">
      <c r="A441" s="32"/>
      <c r="B441" s="33"/>
      <c r="C441" s="166">
        <v>299</v>
      </c>
      <c r="D441" s="166" t="s">
        <v>147</v>
      </c>
      <c r="E441" s="167" t="s">
        <v>1142</v>
      </c>
      <c r="F441" s="168" t="s">
        <v>1143</v>
      </c>
      <c r="G441" s="169" t="s">
        <v>227</v>
      </c>
      <c r="H441" s="170">
        <v>0.029</v>
      </c>
      <c r="I441" s="171"/>
      <c r="J441" s="172">
        <f>ROUND(I441*H441,2)</f>
        <v>0</v>
      </c>
      <c r="K441" s="168" t="s">
        <v>151</v>
      </c>
      <c r="L441" s="37"/>
      <c r="M441" s="173" t="s">
        <v>17</v>
      </c>
      <c r="N441" s="174" t="s">
        <v>41</v>
      </c>
      <c r="O441" s="62"/>
      <c r="P441" s="175">
        <f>O441*H441</f>
        <v>0</v>
      </c>
      <c r="Q441" s="175">
        <v>0</v>
      </c>
      <c r="R441" s="175">
        <f>Q441*H441</f>
        <v>0</v>
      </c>
      <c r="S441" s="175">
        <v>0</v>
      </c>
      <c r="T441" s="176">
        <f>S441*H441</f>
        <v>0</v>
      </c>
      <c r="U441" s="32"/>
      <c r="V441" s="32"/>
      <c r="W441" s="32"/>
      <c r="X441" s="32"/>
      <c r="Y441" s="32"/>
      <c r="Z441" s="32"/>
      <c r="AA441" s="32"/>
      <c r="AB441" s="32"/>
      <c r="AC441" s="32"/>
      <c r="AD441" s="32"/>
      <c r="AE441" s="32"/>
      <c r="AR441" s="177" t="s">
        <v>212</v>
      </c>
      <c r="AT441" s="177" t="s">
        <v>147</v>
      </c>
      <c r="AU441" s="177" t="s">
        <v>153</v>
      </c>
      <c r="AY441" s="15" t="s">
        <v>145</v>
      </c>
      <c r="BE441" s="178">
        <f>IF(N441="základní",J441,0)</f>
        <v>0</v>
      </c>
      <c r="BF441" s="178">
        <f>IF(N441="snížená",J441,0)</f>
        <v>0</v>
      </c>
      <c r="BG441" s="178">
        <f>IF(N441="zákl. přenesená",J441,0)</f>
        <v>0</v>
      </c>
      <c r="BH441" s="178">
        <f>IF(N441="sníž. přenesená",J441,0)</f>
        <v>0</v>
      </c>
      <c r="BI441" s="178">
        <f>IF(N441="nulová",J441,0)</f>
        <v>0</v>
      </c>
      <c r="BJ441" s="15" t="s">
        <v>75</v>
      </c>
      <c r="BK441" s="178">
        <f>ROUND(I441*H441,2)</f>
        <v>0</v>
      </c>
      <c r="BL441" s="15" t="s">
        <v>212</v>
      </c>
      <c r="BM441" s="177" t="s">
        <v>1144</v>
      </c>
    </row>
    <row r="442" spans="1:65" s="2" customFormat="1" ht="24.2" customHeight="1">
      <c r="A442" s="32"/>
      <c r="B442" s="33"/>
      <c r="C442" s="166">
        <v>300</v>
      </c>
      <c r="D442" s="166" t="s">
        <v>147</v>
      </c>
      <c r="E442" s="167" t="s">
        <v>1145</v>
      </c>
      <c r="F442" s="168" t="s">
        <v>1146</v>
      </c>
      <c r="G442" s="169" t="s">
        <v>227</v>
      </c>
      <c r="H442" s="170">
        <v>0.029</v>
      </c>
      <c r="I442" s="171"/>
      <c r="J442" s="172">
        <f>ROUND(I442*H442,2)</f>
        <v>0</v>
      </c>
      <c r="K442" s="168" t="s">
        <v>151</v>
      </c>
      <c r="L442" s="37"/>
      <c r="M442" s="173" t="s">
        <v>17</v>
      </c>
      <c r="N442" s="174" t="s">
        <v>41</v>
      </c>
      <c r="O442" s="62"/>
      <c r="P442" s="175">
        <f>O442*H442</f>
        <v>0</v>
      </c>
      <c r="Q442" s="175">
        <v>0</v>
      </c>
      <c r="R442" s="175">
        <f>Q442*H442</f>
        <v>0</v>
      </c>
      <c r="S442" s="175">
        <v>0</v>
      </c>
      <c r="T442" s="176">
        <f>S442*H442</f>
        <v>0</v>
      </c>
      <c r="U442" s="32"/>
      <c r="V442" s="32"/>
      <c r="W442" s="32"/>
      <c r="X442" s="32"/>
      <c r="Y442" s="32"/>
      <c r="Z442" s="32"/>
      <c r="AA442" s="32"/>
      <c r="AB442" s="32"/>
      <c r="AC442" s="32"/>
      <c r="AD442" s="32"/>
      <c r="AE442" s="32"/>
      <c r="AR442" s="177" t="s">
        <v>212</v>
      </c>
      <c r="AT442" s="177" t="s">
        <v>147</v>
      </c>
      <c r="AU442" s="177" t="s">
        <v>153</v>
      </c>
      <c r="AY442" s="15" t="s">
        <v>145</v>
      </c>
      <c r="BE442" s="178">
        <f>IF(N442="základní",J442,0)</f>
        <v>0</v>
      </c>
      <c r="BF442" s="178">
        <f>IF(N442="snížená",J442,0)</f>
        <v>0</v>
      </c>
      <c r="BG442" s="178">
        <f>IF(N442="zákl. přenesená",J442,0)</f>
        <v>0</v>
      </c>
      <c r="BH442" s="178">
        <f>IF(N442="sníž. přenesená",J442,0)</f>
        <v>0</v>
      </c>
      <c r="BI442" s="178">
        <f>IF(N442="nulová",J442,0)</f>
        <v>0</v>
      </c>
      <c r="BJ442" s="15" t="s">
        <v>75</v>
      </c>
      <c r="BK442" s="178">
        <f>ROUND(I442*H442,2)</f>
        <v>0</v>
      </c>
      <c r="BL442" s="15" t="s">
        <v>212</v>
      </c>
      <c r="BM442" s="177" t="s">
        <v>1147</v>
      </c>
    </row>
    <row r="443" spans="2:63" s="12" customFormat="1" ht="22.9" customHeight="1">
      <c r="B443" s="150"/>
      <c r="C443" s="151"/>
      <c r="D443" s="152" t="s">
        <v>69</v>
      </c>
      <c r="E443" s="164" t="s">
        <v>1148</v>
      </c>
      <c r="F443" s="164" t="s">
        <v>1149</v>
      </c>
      <c r="G443" s="151"/>
      <c r="H443" s="151"/>
      <c r="I443" s="154"/>
      <c r="J443" s="165">
        <f>BK443</f>
        <v>0</v>
      </c>
      <c r="K443" s="151"/>
      <c r="L443" s="156"/>
      <c r="M443" s="157"/>
      <c r="N443" s="158"/>
      <c r="O443" s="158"/>
      <c r="P443" s="159">
        <f>SUM(P444:P447)</f>
        <v>0</v>
      </c>
      <c r="Q443" s="158"/>
      <c r="R443" s="159">
        <f>SUM(R444:R447)</f>
        <v>0.012384000000000001</v>
      </c>
      <c r="S443" s="158"/>
      <c r="T443" s="160">
        <f>SUM(T444:T447)</f>
        <v>0</v>
      </c>
      <c r="AR443" s="161" t="s">
        <v>153</v>
      </c>
      <c r="AT443" s="162" t="s">
        <v>69</v>
      </c>
      <c r="AU443" s="162" t="s">
        <v>75</v>
      </c>
      <c r="AY443" s="161" t="s">
        <v>145</v>
      </c>
      <c r="BK443" s="163">
        <f>SUM(BK444:BK447)</f>
        <v>0</v>
      </c>
    </row>
    <row r="444" spans="1:65" s="2" customFormat="1" ht="14.45" customHeight="1">
      <c r="A444" s="32"/>
      <c r="B444" s="33"/>
      <c r="C444" s="166">
        <v>301</v>
      </c>
      <c r="D444" s="166" t="s">
        <v>147</v>
      </c>
      <c r="E444" s="167" t="s">
        <v>1150</v>
      </c>
      <c r="F444" s="168" t="s">
        <v>1151</v>
      </c>
      <c r="G444" s="169" t="s">
        <v>165</v>
      </c>
      <c r="H444" s="170">
        <v>17.2</v>
      </c>
      <c r="I444" s="171"/>
      <c r="J444" s="172">
        <f>ROUND(I444*H444,2)</f>
        <v>0</v>
      </c>
      <c r="K444" s="168" t="s">
        <v>151</v>
      </c>
      <c r="L444" s="37"/>
      <c r="M444" s="173" t="s">
        <v>17</v>
      </c>
      <c r="N444" s="174" t="s">
        <v>41</v>
      </c>
      <c r="O444" s="62"/>
      <c r="P444" s="175">
        <f>O444*H444</f>
        <v>0</v>
      </c>
      <c r="Q444" s="175">
        <v>0.00072</v>
      </c>
      <c r="R444" s="175">
        <f>Q444*H444</f>
        <v>0.012384000000000001</v>
      </c>
      <c r="S444" s="175">
        <v>0</v>
      </c>
      <c r="T444" s="176">
        <f>S444*H444</f>
        <v>0</v>
      </c>
      <c r="U444" s="32"/>
      <c r="V444" s="32"/>
      <c r="W444" s="32"/>
      <c r="X444" s="32"/>
      <c r="Y444" s="32"/>
      <c r="Z444" s="32"/>
      <c r="AA444" s="32"/>
      <c r="AB444" s="32"/>
      <c r="AC444" s="32"/>
      <c r="AD444" s="32"/>
      <c r="AE444" s="32"/>
      <c r="AR444" s="177" t="s">
        <v>212</v>
      </c>
      <c r="AT444" s="177" t="s">
        <v>147</v>
      </c>
      <c r="AU444" s="177" t="s">
        <v>153</v>
      </c>
      <c r="AY444" s="15" t="s">
        <v>145</v>
      </c>
      <c r="BE444" s="178">
        <f>IF(N444="základní",J444,0)</f>
        <v>0</v>
      </c>
      <c r="BF444" s="178">
        <f>IF(N444="snížená",J444,0)</f>
        <v>0</v>
      </c>
      <c r="BG444" s="178">
        <f>IF(N444="zákl. přenesená",J444,0)</f>
        <v>0</v>
      </c>
      <c r="BH444" s="178">
        <f>IF(N444="sníž. přenesená",J444,0)</f>
        <v>0</v>
      </c>
      <c r="BI444" s="178">
        <f>IF(N444="nulová",J444,0)</f>
        <v>0</v>
      </c>
      <c r="BJ444" s="15" t="s">
        <v>75</v>
      </c>
      <c r="BK444" s="178">
        <f>ROUND(I444*H444,2)</f>
        <v>0</v>
      </c>
      <c r="BL444" s="15" t="s">
        <v>212</v>
      </c>
      <c r="BM444" s="177" t="s">
        <v>1152</v>
      </c>
    </row>
    <row r="445" spans="1:65" s="2" customFormat="1" ht="14.45" customHeight="1">
      <c r="A445" s="32"/>
      <c r="B445" s="33"/>
      <c r="C445" s="166">
        <v>302</v>
      </c>
      <c r="D445" s="166" t="s">
        <v>147</v>
      </c>
      <c r="E445" s="167" t="s">
        <v>1153</v>
      </c>
      <c r="F445" s="168" t="s">
        <v>1154</v>
      </c>
      <c r="G445" s="169" t="s">
        <v>165</v>
      </c>
      <c r="H445" s="170">
        <v>17.2</v>
      </c>
      <c r="I445" s="171"/>
      <c r="J445" s="172">
        <f>ROUND(I445*H445,2)</f>
        <v>0</v>
      </c>
      <c r="K445" s="168" t="s">
        <v>151</v>
      </c>
      <c r="L445" s="37"/>
      <c r="M445" s="173" t="s">
        <v>17</v>
      </c>
      <c r="N445" s="174" t="s">
        <v>41</v>
      </c>
      <c r="O445" s="62"/>
      <c r="P445" s="175">
        <f>O445*H445</f>
        <v>0</v>
      </c>
      <c r="Q445" s="175">
        <v>0</v>
      </c>
      <c r="R445" s="175">
        <f>Q445*H445</f>
        <v>0</v>
      </c>
      <c r="S445" s="175">
        <v>0</v>
      </c>
      <c r="T445" s="176">
        <f>S445*H445</f>
        <v>0</v>
      </c>
      <c r="U445" s="32"/>
      <c r="V445" s="32"/>
      <c r="W445" s="32"/>
      <c r="X445" s="32"/>
      <c r="Y445" s="32"/>
      <c r="Z445" s="32"/>
      <c r="AA445" s="32"/>
      <c r="AB445" s="32"/>
      <c r="AC445" s="32"/>
      <c r="AD445" s="32"/>
      <c r="AE445" s="32"/>
      <c r="AR445" s="177" t="s">
        <v>212</v>
      </c>
      <c r="AT445" s="177" t="s">
        <v>147</v>
      </c>
      <c r="AU445" s="177" t="s">
        <v>153</v>
      </c>
      <c r="AY445" s="15" t="s">
        <v>145</v>
      </c>
      <c r="BE445" s="178">
        <f>IF(N445="základní",J445,0)</f>
        <v>0</v>
      </c>
      <c r="BF445" s="178">
        <f>IF(N445="snížená",J445,0)</f>
        <v>0</v>
      </c>
      <c r="BG445" s="178">
        <f>IF(N445="zákl. přenesená",J445,0)</f>
        <v>0</v>
      </c>
      <c r="BH445" s="178">
        <f>IF(N445="sníž. přenesená",J445,0)</f>
        <v>0</v>
      </c>
      <c r="BI445" s="178">
        <f>IF(N445="nulová",J445,0)</f>
        <v>0</v>
      </c>
      <c r="BJ445" s="15" t="s">
        <v>75</v>
      </c>
      <c r="BK445" s="178">
        <f>ROUND(I445*H445,2)</f>
        <v>0</v>
      </c>
      <c r="BL445" s="15" t="s">
        <v>212</v>
      </c>
      <c r="BM445" s="177" t="s">
        <v>1155</v>
      </c>
    </row>
    <row r="446" spans="1:65" s="2" customFormat="1" ht="24.2" customHeight="1">
      <c r="A446" s="32"/>
      <c r="B446" s="33"/>
      <c r="C446" s="166">
        <v>303</v>
      </c>
      <c r="D446" s="166" t="s">
        <v>147</v>
      </c>
      <c r="E446" s="167" t="s">
        <v>1156</v>
      </c>
      <c r="F446" s="168" t="s">
        <v>1157</v>
      </c>
      <c r="G446" s="169" t="s">
        <v>227</v>
      </c>
      <c r="H446" s="170">
        <v>0.012</v>
      </c>
      <c r="I446" s="171"/>
      <c r="J446" s="172">
        <f>ROUND(I446*H446,2)</f>
        <v>0</v>
      </c>
      <c r="K446" s="168" t="s">
        <v>151</v>
      </c>
      <c r="L446" s="37"/>
      <c r="M446" s="173" t="s">
        <v>17</v>
      </c>
      <c r="N446" s="174" t="s">
        <v>41</v>
      </c>
      <c r="O446" s="62"/>
      <c r="P446" s="175">
        <f>O446*H446</f>
        <v>0</v>
      </c>
      <c r="Q446" s="175">
        <v>0</v>
      </c>
      <c r="R446" s="175">
        <f>Q446*H446</f>
        <v>0</v>
      </c>
      <c r="S446" s="175">
        <v>0</v>
      </c>
      <c r="T446" s="176">
        <f>S446*H446</f>
        <v>0</v>
      </c>
      <c r="U446" s="32"/>
      <c r="V446" s="32"/>
      <c r="W446" s="32"/>
      <c r="X446" s="32"/>
      <c r="Y446" s="32"/>
      <c r="Z446" s="32"/>
      <c r="AA446" s="32"/>
      <c r="AB446" s="32"/>
      <c r="AC446" s="32"/>
      <c r="AD446" s="32"/>
      <c r="AE446" s="32"/>
      <c r="AR446" s="177" t="s">
        <v>212</v>
      </c>
      <c r="AT446" s="177" t="s">
        <v>147</v>
      </c>
      <c r="AU446" s="177" t="s">
        <v>153</v>
      </c>
      <c r="AY446" s="15" t="s">
        <v>145</v>
      </c>
      <c r="BE446" s="178">
        <f>IF(N446="základní",J446,0)</f>
        <v>0</v>
      </c>
      <c r="BF446" s="178">
        <f>IF(N446="snížená",J446,0)</f>
        <v>0</v>
      </c>
      <c r="BG446" s="178">
        <f>IF(N446="zákl. přenesená",J446,0)</f>
        <v>0</v>
      </c>
      <c r="BH446" s="178">
        <f>IF(N446="sníž. přenesená",J446,0)</f>
        <v>0</v>
      </c>
      <c r="BI446" s="178">
        <f>IF(N446="nulová",J446,0)</f>
        <v>0</v>
      </c>
      <c r="BJ446" s="15" t="s">
        <v>75</v>
      </c>
      <c r="BK446" s="178">
        <f>ROUND(I446*H446,2)</f>
        <v>0</v>
      </c>
      <c r="BL446" s="15" t="s">
        <v>212</v>
      </c>
      <c r="BM446" s="177" t="s">
        <v>1158</v>
      </c>
    </row>
    <row r="447" spans="1:65" s="2" customFormat="1" ht="24.2" customHeight="1">
      <c r="A447" s="32"/>
      <c r="B447" s="33"/>
      <c r="C447" s="166">
        <v>304</v>
      </c>
      <c r="D447" s="166" t="s">
        <v>147</v>
      </c>
      <c r="E447" s="167" t="s">
        <v>1159</v>
      </c>
      <c r="F447" s="168" t="s">
        <v>1160</v>
      </c>
      <c r="G447" s="169" t="s">
        <v>227</v>
      </c>
      <c r="H447" s="170">
        <v>0.012</v>
      </c>
      <c r="I447" s="171"/>
      <c r="J447" s="172">
        <f>ROUND(I447*H447,2)</f>
        <v>0</v>
      </c>
      <c r="K447" s="168" t="s">
        <v>151</v>
      </c>
      <c r="L447" s="37"/>
      <c r="M447" s="173" t="s">
        <v>17</v>
      </c>
      <c r="N447" s="174" t="s">
        <v>41</v>
      </c>
      <c r="O447" s="62"/>
      <c r="P447" s="175">
        <f>O447*H447</f>
        <v>0</v>
      </c>
      <c r="Q447" s="175">
        <v>0</v>
      </c>
      <c r="R447" s="175">
        <f>Q447*H447</f>
        <v>0</v>
      </c>
      <c r="S447" s="175">
        <v>0</v>
      </c>
      <c r="T447" s="176">
        <f>S447*H447</f>
        <v>0</v>
      </c>
      <c r="U447" s="32"/>
      <c r="V447" s="32"/>
      <c r="W447" s="32"/>
      <c r="X447" s="32"/>
      <c r="Y447" s="32"/>
      <c r="Z447" s="32"/>
      <c r="AA447" s="32"/>
      <c r="AB447" s="32"/>
      <c r="AC447" s="32"/>
      <c r="AD447" s="32"/>
      <c r="AE447" s="32"/>
      <c r="AR447" s="177" t="s">
        <v>212</v>
      </c>
      <c r="AT447" s="177" t="s">
        <v>147</v>
      </c>
      <c r="AU447" s="177" t="s">
        <v>153</v>
      </c>
      <c r="AY447" s="15" t="s">
        <v>145</v>
      </c>
      <c r="BE447" s="178">
        <f>IF(N447="základní",J447,0)</f>
        <v>0</v>
      </c>
      <c r="BF447" s="178">
        <f>IF(N447="snížená",J447,0)</f>
        <v>0</v>
      </c>
      <c r="BG447" s="178">
        <f>IF(N447="zákl. přenesená",J447,0)</f>
        <v>0</v>
      </c>
      <c r="BH447" s="178">
        <f>IF(N447="sníž. přenesená",J447,0)</f>
        <v>0</v>
      </c>
      <c r="BI447" s="178">
        <f>IF(N447="nulová",J447,0)</f>
        <v>0</v>
      </c>
      <c r="BJ447" s="15" t="s">
        <v>75</v>
      </c>
      <c r="BK447" s="178">
        <f>ROUND(I447*H447,2)</f>
        <v>0</v>
      </c>
      <c r="BL447" s="15" t="s">
        <v>212</v>
      </c>
      <c r="BM447" s="177" t="s">
        <v>1161</v>
      </c>
    </row>
    <row r="448" spans="2:63" s="12" customFormat="1" ht="22.9" customHeight="1">
      <c r="B448" s="150"/>
      <c r="C448" s="151"/>
      <c r="D448" s="152" t="s">
        <v>69</v>
      </c>
      <c r="E448" s="164" t="s">
        <v>1162</v>
      </c>
      <c r="F448" s="164" t="s">
        <v>1163</v>
      </c>
      <c r="G448" s="151"/>
      <c r="H448" s="151"/>
      <c r="I448" s="154"/>
      <c r="J448" s="165">
        <f>BK448</f>
        <v>0</v>
      </c>
      <c r="K448" s="151"/>
      <c r="L448" s="156"/>
      <c r="M448" s="157"/>
      <c r="N448" s="158"/>
      <c r="O448" s="158"/>
      <c r="P448" s="159">
        <f>SUM(P449:P459)</f>
        <v>0</v>
      </c>
      <c r="Q448" s="158"/>
      <c r="R448" s="159">
        <f>SUM(R449:R459)</f>
        <v>0.01725</v>
      </c>
      <c r="S448" s="158"/>
      <c r="T448" s="160">
        <f>SUM(T449:T459)</f>
        <v>0</v>
      </c>
      <c r="AR448" s="161" t="s">
        <v>153</v>
      </c>
      <c r="AT448" s="162" t="s">
        <v>69</v>
      </c>
      <c r="AU448" s="162" t="s">
        <v>75</v>
      </c>
      <c r="AY448" s="161" t="s">
        <v>145</v>
      </c>
      <c r="BK448" s="163">
        <f>SUM(BK449:BK459)</f>
        <v>0</v>
      </c>
    </row>
    <row r="449" spans="1:65" s="2" customFormat="1" ht="14.45" customHeight="1">
      <c r="A449" s="32"/>
      <c r="B449" s="33"/>
      <c r="C449" s="166">
        <v>305</v>
      </c>
      <c r="D449" s="166" t="s">
        <v>147</v>
      </c>
      <c r="E449" s="167" t="s">
        <v>1164</v>
      </c>
      <c r="F449" s="168" t="s">
        <v>1165</v>
      </c>
      <c r="G449" s="169" t="s">
        <v>161</v>
      </c>
      <c r="H449" s="170">
        <v>15</v>
      </c>
      <c r="I449" s="171"/>
      <c r="J449" s="172">
        <f aca="true" t="shared" si="140" ref="J449:J459">ROUND(I449*H449,2)</f>
        <v>0</v>
      </c>
      <c r="K449" s="168" t="s">
        <v>151</v>
      </c>
      <c r="L449" s="37"/>
      <c r="M449" s="173" t="s">
        <v>17</v>
      </c>
      <c r="N449" s="174" t="s">
        <v>41</v>
      </c>
      <c r="O449" s="62"/>
      <c r="P449" s="175">
        <f aca="true" t="shared" si="141" ref="P449:P459">O449*H449</f>
        <v>0</v>
      </c>
      <c r="Q449" s="175">
        <v>9E-05</v>
      </c>
      <c r="R449" s="175">
        <f aca="true" t="shared" si="142" ref="R449:R459">Q449*H449</f>
        <v>0.00135</v>
      </c>
      <c r="S449" s="175">
        <v>0</v>
      </c>
      <c r="T449" s="176">
        <f aca="true" t="shared" si="143" ref="T449:T459">S449*H449</f>
        <v>0</v>
      </c>
      <c r="U449" s="32"/>
      <c r="V449" s="32"/>
      <c r="W449" s="32"/>
      <c r="X449" s="32"/>
      <c r="Y449" s="32"/>
      <c r="Z449" s="32"/>
      <c r="AA449" s="32"/>
      <c r="AB449" s="32"/>
      <c r="AC449" s="32"/>
      <c r="AD449" s="32"/>
      <c r="AE449" s="32"/>
      <c r="AR449" s="177" t="s">
        <v>212</v>
      </c>
      <c r="AT449" s="177" t="s">
        <v>147</v>
      </c>
      <c r="AU449" s="177" t="s">
        <v>153</v>
      </c>
      <c r="AY449" s="15" t="s">
        <v>145</v>
      </c>
      <c r="BE449" s="178">
        <f aca="true" t="shared" si="144" ref="BE449:BE459">IF(N449="základní",J449,0)</f>
        <v>0</v>
      </c>
      <c r="BF449" s="178">
        <f aca="true" t="shared" si="145" ref="BF449:BF459">IF(N449="snížená",J449,0)</f>
        <v>0</v>
      </c>
      <c r="BG449" s="178">
        <f aca="true" t="shared" si="146" ref="BG449:BG459">IF(N449="zákl. přenesená",J449,0)</f>
        <v>0</v>
      </c>
      <c r="BH449" s="178">
        <f aca="true" t="shared" si="147" ref="BH449:BH459">IF(N449="sníž. přenesená",J449,0)</f>
        <v>0</v>
      </c>
      <c r="BI449" s="178">
        <f aca="true" t="shared" si="148" ref="BI449:BI459">IF(N449="nulová",J449,0)</f>
        <v>0</v>
      </c>
      <c r="BJ449" s="15" t="s">
        <v>75</v>
      </c>
      <c r="BK449" s="178">
        <f aca="true" t="shared" si="149" ref="BK449:BK459">ROUND(I449*H449,2)</f>
        <v>0</v>
      </c>
      <c r="BL449" s="15" t="s">
        <v>212</v>
      </c>
      <c r="BM449" s="177" t="s">
        <v>1166</v>
      </c>
    </row>
    <row r="450" spans="1:65" s="2" customFormat="1" ht="14.45" customHeight="1">
      <c r="A450" s="32"/>
      <c r="B450" s="33"/>
      <c r="C450" s="166">
        <v>306</v>
      </c>
      <c r="D450" s="166" t="s">
        <v>147</v>
      </c>
      <c r="E450" s="167" t="s">
        <v>1167</v>
      </c>
      <c r="F450" s="168" t="s">
        <v>1168</v>
      </c>
      <c r="G450" s="169" t="s">
        <v>161</v>
      </c>
      <c r="H450" s="170">
        <v>6</v>
      </c>
      <c r="I450" s="171"/>
      <c r="J450" s="172">
        <f t="shared" si="140"/>
        <v>0</v>
      </c>
      <c r="K450" s="168" t="s">
        <v>151</v>
      </c>
      <c r="L450" s="37"/>
      <c r="M450" s="173" t="s">
        <v>17</v>
      </c>
      <c r="N450" s="174" t="s">
        <v>41</v>
      </c>
      <c r="O450" s="62"/>
      <c r="P450" s="175">
        <f t="shared" si="141"/>
        <v>0</v>
      </c>
      <c r="Q450" s="175">
        <v>0.00024</v>
      </c>
      <c r="R450" s="175">
        <f t="shared" si="142"/>
        <v>0.00144</v>
      </c>
      <c r="S450" s="175">
        <v>0</v>
      </c>
      <c r="T450" s="176">
        <f t="shared" si="143"/>
        <v>0</v>
      </c>
      <c r="U450" s="32"/>
      <c r="V450" s="32"/>
      <c r="W450" s="32"/>
      <c r="X450" s="32"/>
      <c r="Y450" s="32"/>
      <c r="Z450" s="32"/>
      <c r="AA450" s="32"/>
      <c r="AB450" s="32"/>
      <c r="AC450" s="32"/>
      <c r="AD450" s="32"/>
      <c r="AE450" s="32"/>
      <c r="AR450" s="177" t="s">
        <v>212</v>
      </c>
      <c r="AT450" s="177" t="s">
        <v>147</v>
      </c>
      <c r="AU450" s="177" t="s">
        <v>153</v>
      </c>
      <c r="AY450" s="15" t="s">
        <v>145</v>
      </c>
      <c r="BE450" s="178">
        <f t="shared" si="144"/>
        <v>0</v>
      </c>
      <c r="BF450" s="178">
        <f t="shared" si="145"/>
        <v>0</v>
      </c>
      <c r="BG450" s="178">
        <f t="shared" si="146"/>
        <v>0</v>
      </c>
      <c r="BH450" s="178">
        <f t="shared" si="147"/>
        <v>0</v>
      </c>
      <c r="BI450" s="178">
        <f t="shared" si="148"/>
        <v>0</v>
      </c>
      <c r="BJ450" s="15" t="s">
        <v>75</v>
      </c>
      <c r="BK450" s="178">
        <f t="shared" si="149"/>
        <v>0</v>
      </c>
      <c r="BL450" s="15" t="s">
        <v>212</v>
      </c>
      <c r="BM450" s="177" t="s">
        <v>1169</v>
      </c>
    </row>
    <row r="451" spans="1:65" s="2" customFormat="1" ht="14.45" customHeight="1">
      <c r="A451" s="32"/>
      <c r="B451" s="33"/>
      <c r="C451" s="166">
        <v>307</v>
      </c>
      <c r="D451" s="166" t="s">
        <v>147</v>
      </c>
      <c r="E451" s="167" t="s">
        <v>1170</v>
      </c>
      <c r="F451" s="168" t="s">
        <v>1171</v>
      </c>
      <c r="G451" s="169" t="s">
        <v>161</v>
      </c>
      <c r="H451" s="170">
        <v>22</v>
      </c>
      <c r="I451" s="171"/>
      <c r="J451" s="172">
        <f t="shared" si="140"/>
        <v>0</v>
      </c>
      <c r="K451" s="168" t="s">
        <v>151</v>
      </c>
      <c r="L451" s="37"/>
      <c r="M451" s="173" t="s">
        <v>17</v>
      </c>
      <c r="N451" s="174" t="s">
        <v>41</v>
      </c>
      <c r="O451" s="62"/>
      <c r="P451" s="175">
        <f t="shared" si="141"/>
        <v>0</v>
      </c>
      <c r="Q451" s="175">
        <v>0.00052</v>
      </c>
      <c r="R451" s="175">
        <f t="shared" si="142"/>
        <v>0.011439999999999999</v>
      </c>
      <c r="S451" s="175">
        <v>0</v>
      </c>
      <c r="T451" s="176">
        <f t="shared" si="143"/>
        <v>0</v>
      </c>
      <c r="U451" s="32"/>
      <c r="V451" s="32"/>
      <c r="W451" s="32"/>
      <c r="X451" s="32"/>
      <c r="Y451" s="32"/>
      <c r="Z451" s="32"/>
      <c r="AA451" s="32"/>
      <c r="AB451" s="32"/>
      <c r="AC451" s="32"/>
      <c r="AD451" s="32"/>
      <c r="AE451" s="32"/>
      <c r="AR451" s="177" t="s">
        <v>212</v>
      </c>
      <c r="AT451" s="177" t="s">
        <v>147</v>
      </c>
      <c r="AU451" s="177" t="s">
        <v>153</v>
      </c>
      <c r="AY451" s="15" t="s">
        <v>145</v>
      </c>
      <c r="BE451" s="178">
        <f t="shared" si="144"/>
        <v>0</v>
      </c>
      <c r="BF451" s="178">
        <f t="shared" si="145"/>
        <v>0</v>
      </c>
      <c r="BG451" s="178">
        <f t="shared" si="146"/>
        <v>0</v>
      </c>
      <c r="BH451" s="178">
        <f t="shared" si="147"/>
        <v>0</v>
      </c>
      <c r="BI451" s="178">
        <f t="shared" si="148"/>
        <v>0</v>
      </c>
      <c r="BJ451" s="15" t="s">
        <v>75</v>
      </c>
      <c r="BK451" s="178">
        <f t="shared" si="149"/>
        <v>0</v>
      </c>
      <c r="BL451" s="15" t="s">
        <v>212</v>
      </c>
      <c r="BM451" s="177" t="s">
        <v>1172</v>
      </c>
    </row>
    <row r="452" spans="1:65" s="2" customFormat="1" ht="14.45" customHeight="1">
      <c r="A452" s="32"/>
      <c r="B452" s="33"/>
      <c r="C452" s="166">
        <v>308</v>
      </c>
      <c r="D452" s="166" t="s">
        <v>147</v>
      </c>
      <c r="E452" s="167" t="s">
        <v>1173</v>
      </c>
      <c r="F452" s="168" t="s">
        <v>1174</v>
      </c>
      <c r="G452" s="169" t="s">
        <v>161</v>
      </c>
      <c r="H452" s="170">
        <v>1</v>
      </c>
      <c r="I452" s="171"/>
      <c r="J452" s="172">
        <f t="shared" si="140"/>
        <v>0</v>
      </c>
      <c r="K452" s="168" t="s">
        <v>151</v>
      </c>
      <c r="L452" s="37"/>
      <c r="M452" s="173" t="s">
        <v>17</v>
      </c>
      <c r="N452" s="174" t="s">
        <v>41</v>
      </c>
      <c r="O452" s="62"/>
      <c r="P452" s="175">
        <f t="shared" si="141"/>
        <v>0</v>
      </c>
      <c r="Q452" s="175">
        <v>0.00032</v>
      </c>
      <c r="R452" s="175">
        <f t="shared" si="142"/>
        <v>0.00032</v>
      </c>
      <c r="S452" s="175">
        <v>0</v>
      </c>
      <c r="T452" s="176">
        <f t="shared" si="143"/>
        <v>0</v>
      </c>
      <c r="U452" s="32"/>
      <c r="V452" s="32"/>
      <c r="W452" s="32"/>
      <c r="X452" s="32"/>
      <c r="Y452" s="32"/>
      <c r="Z452" s="32"/>
      <c r="AA452" s="32"/>
      <c r="AB452" s="32"/>
      <c r="AC452" s="32"/>
      <c r="AD452" s="32"/>
      <c r="AE452" s="32"/>
      <c r="AR452" s="177" t="s">
        <v>212</v>
      </c>
      <c r="AT452" s="177" t="s">
        <v>147</v>
      </c>
      <c r="AU452" s="177" t="s">
        <v>153</v>
      </c>
      <c r="AY452" s="15" t="s">
        <v>145</v>
      </c>
      <c r="BE452" s="178">
        <f t="shared" si="144"/>
        <v>0</v>
      </c>
      <c r="BF452" s="178">
        <f t="shared" si="145"/>
        <v>0</v>
      </c>
      <c r="BG452" s="178">
        <f t="shared" si="146"/>
        <v>0</v>
      </c>
      <c r="BH452" s="178">
        <f t="shared" si="147"/>
        <v>0</v>
      </c>
      <c r="BI452" s="178">
        <f t="shared" si="148"/>
        <v>0</v>
      </c>
      <c r="BJ452" s="15" t="s">
        <v>75</v>
      </c>
      <c r="BK452" s="178">
        <f t="shared" si="149"/>
        <v>0</v>
      </c>
      <c r="BL452" s="15" t="s">
        <v>212</v>
      </c>
      <c r="BM452" s="177" t="s">
        <v>1175</v>
      </c>
    </row>
    <row r="453" spans="1:65" s="2" customFormat="1" ht="14.45" customHeight="1">
      <c r="A453" s="32"/>
      <c r="B453" s="33"/>
      <c r="C453" s="166">
        <v>309</v>
      </c>
      <c r="D453" s="166" t="s">
        <v>147</v>
      </c>
      <c r="E453" s="167" t="s">
        <v>1176</v>
      </c>
      <c r="F453" s="168" t="s">
        <v>1177</v>
      </c>
      <c r="G453" s="169" t="s">
        <v>161</v>
      </c>
      <c r="H453" s="170">
        <v>2</v>
      </c>
      <c r="I453" s="171"/>
      <c r="J453" s="172">
        <f t="shared" si="140"/>
        <v>0</v>
      </c>
      <c r="K453" s="168" t="s">
        <v>151</v>
      </c>
      <c r="L453" s="37"/>
      <c r="M453" s="173" t="s">
        <v>17</v>
      </c>
      <c r="N453" s="174" t="s">
        <v>41</v>
      </c>
      <c r="O453" s="62"/>
      <c r="P453" s="175">
        <f t="shared" si="141"/>
        <v>0</v>
      </c>
      <c r="Q453" s="175">
        <v>0.00022</v>
      </c>
      <c r="R453" s="175">
        <f t="shared" si="142"/>
        <v>0.00044</v>
      </c>
      <c r="S453" s="175">
        <v>0</v>
      </c>
      <c r="T453" s="176">
        <f t="shared" si="143"/>
        <v>0</v>
      </c>
      <c r="U453" s="32"/>
      <c r="V453" s="32"/>
      <c r="W453" s="32"/>
      <c r="X453" s="32"/>
      <c r="Y453" s="32"/>
      <c r="Z453" s="32"/>
      <c r="AA453" s="32"/>
      <c r="AB453" s="32"/>
      <c r="AC453" s="32"/>
      <c r="AD453" s="32"/>
      <c r="AE453" s="32"/>
      <c r="AR453" s="177" t="s">
        <v>212</v>
      </c>
      <c r="AT453" s="177" t="s">
        <v>147</v>
      </c>
      <c r="AU453" s="177" t="s">
        <v>153</v>
      </c>
      <c r="AY453" s="15" t="s">
        <v>145</v>
      </c>
      <c r="BE453" s="178">
        <f t="shared" si="144"/>
        <v>0</v>
      </c>
      <c r="BF453" s="178">
        <f t="shared" si="145"/>
        <v>0</v>
      </c>
      <c r="BG453" s="178">
        <f t="shared" si="146"/>
        <v>0</v>
      </c>
      <c r="BH453" s="178">
        <f t="shared" si="147"/>
        <v>0</v>
      </c>
      <c r="BI453" s="178">
        <f t="shared" si="148"/>
        <v>0</v>
      </c>
      <c r="BJ453" s="15" t="s">
        <v>75</v>
      </c>
      <c r="BK453" s="178">
        <f t="shared" si="149"/>
        <v>0</v>
      </c>
      <c r="BL453" s="15" t="s">
        <v>212</v>
      </c>
      <c r="BM453" s="177" t="s">
        <v>1178</v>
      </c>
    </row>
    <row r="454" spans="1:65" s="2" customFormat="1" ht="24.2" customHeight="1">
      <c r="A454" s="32"/>
      <c r="B454" s="33"/>
      <c r="C454" s="166">
        <v>310</v>
      </c>
      <c r="D454" s="166" t="s">
        <v>147</v>
      </c>
      <c r="E454" s="167" t="s">
        <v>1179</v>
      </c>
      <c r="F454" s="168" t="s">
        <v>1180</v>
      </c>
      <c r="G454" s="169" t="s">
        <v>161</v>
      </c>
      <c r="H454" s="170">
        <v>2</v>
      </c>
      <c r="I454" s="171"/>
      <c r="J454" s="172">
        <f t="shared" si="140"/>
        <v>0</v>
      </c>
      <c r="K454" s="168" t="s">
        <v>151</v>
      </c>
      <c r="L454" s="37"/>
      <c r="M454" s="173" t="s">
        <v>17</v>
      </c>
      <c r="N454" s="174" t="s">
        <v>41</v>
      </c>
      <c r="O454" s="62"/>
      <c r="P454" s="175">
        <f t="shared" si="141"/>
        <v>0</v>
      </c>
      <c r="Q454" s="175">
        <v>0.00027</v>
      </c>
      <c r="R454" s="175">
        <f t="shared" si="142"/>
        <v>0.00054</v>
      </c>
      <c r="S454" s="175">
        <v>0</v>
      </c>
      <c r="T454" s="176">
        <f t="shared" si="143"/>
        <v>0</v>
      </c>
      <c r="U454" s="32"/>
      <c r="V454" s="32"/>
      <c r="W454" s="32"/>
      <c r="X454" s="32"/>
      <c r="Y454" s="32"/>
      <c r="Z454" s="32"/>
      <c r="AA454" s="32"/>
      <c r="AB454" s="32"/>
      <c r="AC454" s="32"/>
      <c r="AD454" s="32"/>
      <c r="AE454" s="32"/>
      <c r="AR454" s="177" t="s">
        <v>212</v>
      </c>
      <c r="AT454" s="177" t="s">
        <v>147</v>
      </c>
      <c r="AU454" s="177" t="s">
        <v>153</v>
      </c>
      <c r="AY454" s="15" t="s">
        <v>145</v>
      </c>
      <c r="BE454" s="178">
        <f t="shared" si="144"/>
        <v>0</v>
      </c>
      <c r="BF454" s="178">
        <f t="shared" si="145"/>
        <v>0</v>
      </c>
      <c r="BG454" s="178">
        <f t="shared" si="146"/>
        <v>0</v>
      </c>
      <c r="BH454" s="178">
        <f t="shared" si="147"/>
        <v>0</v>
      </c>
      <c r="BI454" s="178">
        <f t="shared" si="148"/>
        <v>0</v>
      </c>
      <c r="BJ454" s="15" t="s">
        <v>75</v>
      </c>
      <c r="BK454" s="178">
        <f t="shared" si="149"/>
        <v>0</v>
      </c>
      <c r="BL454" s="15" t="s">
        <v>212</v>
      </c>
      <c r="BM454" s="177" t="s">
        <v>1181</v>
      </c>
    </row>
    <row r="455" spans="1:65" s="2" customFormat="1" ht="14.45" customHeight="1">
      <c r="A455" s="32"/>
      <c r="B455" s="33"/>
      <c r="C455" s="166">
        <v>311</v>
      </c>
      <c r="D455" s="166" t="s">
        <v>147</v>
      </c>
      <c r="E455" s="167" t="s">
        <v>1182</v>
      </c>
      <c r="F455" s="168" t="s">
        <v>1183</v>
      </c>
      <c r="G455" s="169" t="s">
        <v>161</v>
      </c>
      <c r="H455" s="170">
        <v>2</v>
      </c>
      <c r="I455" s="171"/>
      <c r="J455" s="172">
        <f t="shared" si="140"/>
        <v>0</v>
      </c>
      <c r="K455" s="168" t="s">
        <v>151</v>
      </c>
      <c r="L455" s="37"/>
      <c r="M455" s="173" t="s">
        <v>17</v>
      </c>
      <c r="N455" s="174" t="s">
        <v>41</v>
      </c>
      <c r="O455" s="62"/>
      <c r="P455" s="175">
        <f t="shared" si="141"/>
        <v>0</v>
      </c>
      <c r="Q455" s="175">
        <v>0.0002</v>
      </c>
      <c r="R455" s="175">
        <f t="shared" si="142"/>
        <v>0.0004</v>
      </c>
      <c r="S455" s="175">
        <v>0</v>
      </c>
      <c r="T455" s="176">
        <f t="shared" si="143"/>
        <v>0</v>
      </c>
      <c r="U455" s="32"/>
      <c r="V455" s="32"/>
      <c r="W455" s="32"/>
      <c r="X455" s="32"/>
      <c r="Y455" s="32"/>
      <c r="Z455" s="32"/>
      <c r="AA455" s="32"/>
      <c r="AB455" s="32"/>
      <c r="AC455" s="32"/>
      <c r="AD455" s="32"/>
      <c r="AE455" s="32"/>
      <c r="AR455" s="177" t="s">
        <v>212</v>
      </c>
      <c r="AT455" s="177" t="s">
        <v>147</v>
      </c>
      <c r="AU455" s="177" t="s">
        <v>153</v>
      </c>
      <c r="AY455" s="15" t="s">
        <v>145</v>
      </c>
      <c r="BE455" s="178">
        <f t="shared" si="144"/>
        <v>0</v>
      </c>
      <c r="BF455" s="178">
        <f t="shared" si="145"/>
        <v>0</v>
      </c>
      <c r="BG455" s="178">
        <f t="shared" si="146"/>
        <v>0</v>
      </c>
      <c r="BH455" s="178">
        <f t="shared" si="147"/>
        <v>0</v>
      </c>
      <c r="BI455" s="178">
        <f t="shared" si="148"/>
        <v>0</v>
      </c>
      <c r="BJ455" s="15" t="s">
        <v>75</v>
      </c>
      <c r="BK455" s="178">
        <f t="shared" si="149"/>
        <v>0</v>
      </c>
      <c r="BL455" s="15" t="s">
        <v>212</v>
      </c>
      <c r="BM455" s="177" t="s">
        <v>1184</v>
      </c>
    </row>
    <row r="456" spans="1:65" s="2" customFormat="1" ht="14.45" customHeight="1">
      <c r="A456" s="32"/>
      <c r="B456" s="33"/>
      <c r="C456" s="166">
        <v>312</v>
      </c>
      <c r="D456" s="166" t="s">
        <v>147</v>
      </c>
      <c r="E456" s="167" t="s">
        <v>1185</v>
      </c>
      <c r="F456" s="168" t="s">
        <v>1186</v>
      </c>
      <c r="G456" s="169" t="s">
        <v>161</v>
      </c>
      <c r="H456" s="170">
        <v>1</v>
      </c>
      <c r="I456" s="171"/>
      <c r="J456" s="172">
        <f t="shared" si="140"/>
        <v>0</v>
      </c>
      <c r="K456" s="168" t="s">
        <v>151</v>
      </c>
      <c r="L456" s="37"/>
      <c r="M456" s="173" t="s">
        <v>17</v>
      </c>
      <c r="N456" s="174" t="s">
        <v>41</v>
      </c>
      <c r="O456" s="62"/>
      <c r="P456" s="175">
        <f t="shared" si="141"/>
        <v>0</v>
      </c>
      <c r="Q456" s="175">
        <v>0.00022</v>
      </c>
      <c r="R456" s="175">
        <f t="shared" si="142"/>
        <v>0.00022</v>
      </c>
      <c r="S456" s="175">
        <v>0</v>
      </c>
      <c r="T456" s="176">
        <f t="shared" si="143"/>
        <v>0</v>
      </c>
      <c r="U456" s="32"/>
      <c r="V456" s="32"/>
      <c r="W456" s="32"/>
      <c r="X456" s="32"/>
      <c r="Y456" s="32"/>
      <c r="Z456" s="32"/>
      <c r="AA456" s="32"/>
      <c r="AB456" s="32"/>
      <c r="AC456" s="32"/>
      <c r="AD456" s="32"/>
      <c r="AE456" s="32"/>
      <c r="AR456" s="177" t="s">
        <v>212</v>
      </c>
      <c r="AT456" s="177" t="s">
        <v>147</v>
      </c>
      <c r="AU456" s="177" t="s">
        <v>153</v>
      </c>
      <c r="AY456" s="15" t="s">
        <v>145</v>
      </c>
      <c r="BE456" s="178">
        <f t="shared" si="144"/>
        <v>0</v>
      </c>
      <c r="BF456" s="178">
        <f t="shared" si="145"/>
        <v>0</v>
      </c>
      <c r="BG456" s="178">
        <f t="shared" si="146"/>
        <v>0</v>
      </c>
      <c r="BH456" s="178">
        <f t="shared" si="147"/>
        <v>0</v>
      </c>
      <c r="BI456" s="178">
        <f t="shared" si="148"/>
        <v>0</v>
      </c>
      <c r="BJ456" s="15" t="s">
        <v>75</v>
      </c>
      <c r="BK456" s="178">
        <f t="shared" si="149"/>
        <v>0</v>
      </c>
      <c r="BL456" s="15" t="s">
        <v>212</v>
      </c>
      <c r="BM456" s="177" t="s">
        <v>1187</v>
      </c>
    </row>
    <row r="457" spans="1:65" s="2" customFormat="1" ht="24.2" customHeight="1">
      <c r="A457" s="32"/>
      <c r="B457" s="33"/>
      <c r="C457" s="166">
        <v>313</v>
      </c>
      <c r="D457" s="166" t="s">
        <v>147</v>
      </c>
      <c r="E457" s="167" t="s">
        <v>1188</v>
      </c>
      <c r="F457" s="168" t="s">
        <v>1189</v>
      </c>
      <c r="G457" s="169" t="s">
        <v>161</v>
      </c>
      <c r="H457" s="170">
        <v>2</v>
      </c>
      <c r="I457" s="171"/>
      <c r="J457" s="172">
        <f t="shared" si="140"/>
        <v>0</v>
      </c>
      <c r="K457" s="168" t="s">
        <v>151</v>
      </c>
      <c r="L457" s="37"/>
      <c r="M457" s="173" t="s">
        <v>17</v>
      </c>
      <c r="N457" s="174" t="s">
        <v>41</v>
      </c>
      <c r="O457" s="62"/>
      <c r="P457" s="175">
        <f t="shared" si="141"/>
        <v>0</v>
      </c>
      <c r="Q457" s="175">
        <v>0.00055</v>
      </c>
      <c r="R457" s="175">
        <f t="shared" si="142"/>
        <v>0.0011</v>
      </c>
      <c r="S457" s="175">
        <v>0</v>
      </c>
      <c r="T457" s="176">
        <f t="shared" si="143"/>
        <v>0</v>
      </c>
      <c r="U457" s="32"/>
      <c r="V457" s="32"/>
      <c r="W457" s="32"/>
      <c r="X457" s="32"/>
      <c r="Y457" s="32"/>
      <c r="Z457" s="32"/>
      <c r="AA457" s="32"/>
      <c r="AB457" s="32"/>
      <c r="AC457" s="32"/>
      <c r="AD457" s="32"/>
      <c r="AE457" s="32"/>
      <c r="AR457" s="177" t="s">
        <v>212</v>
      </c>
      <c r="AT457" s="177" t="s">
        <v>147</v>
      </c>
      <c r="AU457" s="177" t="s">
        <v>153</v>
      </c>
      <c r="AY457" s="15" t="s">
        <v>145</v>
      </c>
      <c r="BE457" s="178">
        <f t="shared" si="144"/>
        <v>0</v>
      </c>
      <c r="BF457" s="178">
        <f t="shared" si="145"/>
        <v>0</v>
      </c>
      <c r="BG457" s="178">
        <f t="shared" si="146"/>
        <v>0</v>
      </c>
      <c r="BH457" s="178">
        <f t="shared" si="147"/>
        <v>0</v>
      </c>
      <c r="BI457" s="178">
        <f t="shared" si="148"/>
        <v>0</v>
      </c>
      <c r="BJ457" s="15" t="s">
        <v>75</v>
      </c>
      <c r="BK457" s="178">
        <f t="shared" si="149"/>
        <v>0</v>
      </c>
      <c r="BL457" s="15" t="s">
        <v>212</v>
      </c>
      <c r="BM457" s="177" t="s">
        <v>1190</v>
      </c>
    </row>
    <row r="458" spans="1:65" s="2" customFormat="1" ht="24.2" customHeight="1">
      <c r="A458" s="32"/>
      <c r="B458" s="33"/>
      <c r="C458" s="166">
        <v>314</v>
      </c>
      <c r="D458" s="166" t="s">
        <v>147</v>
      </c>
      <c r="E458" s="167" t="s">
        <v>1191</v>
      </c>
      <c r="F458" s="168" t="s">
        <v>1192</v>
      </c>
      <c r="G458" s="169" t="s">
        <v>227</v>
      </c>
      <c r="H458" s="170">
        <v>0.017</v>
      </c>
      <c r="I458" s="171"/>
      <c r="J458" s="172">
        <f t="shared" si="140"/>
        <v>0</v>
      </c>
      <c r="K458" s="168" t="s">
        <v>151</v>
      </c>
      <c r="L458" s="37"/>
      <c r="M458" s="173" t="s">
        <v>17</v>
      </c>
      <c r="N458" s="174" t="s">
        <v>41</v>
      </c>
      <c r="O458" s="62"/>
      <c r="P458" s="175">
        <f t="shared" si="141"/>
        <v>0</v>
      </c>
      <c r="Q458" s="175">
        <v>0</v>
      </c>
      <c r="R458" s="175">
        <f t="shared" si="142"/>
        <v>0</v>
      </c>
      <c r="S458" s="175">
        <v>0</v>
      </c>
      <c r="T458" s="176">
        <f t="shared" si="143"/>
        <v>0</v>
      </c>
      <c r="U458" s="32"/>
      <c r="V458" s="32"/>
      <c r="W458" s="32"/>
      <c r="X458" s="32"/>
      <c r="Y458" s="32"/>
      <c r="Z458" s="32"/>
      <c r="AA458" s="32"/>
      <c r="AB458" s="32"/>
      <c r="AC458" s="32"/>
      <c r="AD458" s="32"/>
      <c r="AE458" s="32"/>
      <c r="AR458" s="177" t="s">
        <v>212</v>
      </c>
      <c r="AT458" s="177" t="s">
        <v>147</v>
      </c>
      <c r="AU458" s="177" t="s">
        <v>153</v>
      </c>
      <c r="AY458" s="15" t="s">
        <v>145</v>
      </c>
      <c r="BE458" s="178">
        <f t="shared" si="144"/>
        <v>0</v>
      </c>
      <c r="BF458" s="178">
        <f t="shared" si="145"/>
        <v>0</v>
      </c>
      <c r="BG458" s="178">
        <f t="shared" si="146"/>
        <v>0</v>
      </c>
      <c r="BH458" s="178">
        <f t="shared" si="147"/>
        <v>0</v>
      </c>
      <c r="BI458" s="178">
        <f t="shared" si="148"/>
        <v>0</v>
      </c>
      <c r="BJ458" s="15" t="s">
        <v>75</v>
      </c>
      <c r="BK458" s="178">
        <f t="shared" si="149"/>
        <v>0</v>
      </c>
      <c r="BL458" s="15" t="s">
        <v>212</v>
      </c>
      <c r="BM458" s="177" t="s">
        <v>1193</v>
      </c>
    </row>
    <row r="459" spans="1:65" s="2" customFormat="1" ht="24.2" customHeight="1">
      <c r="A459" s="32"/>
      <c r="B459" s="33"/>
      <c r="C459" s="166">
        <v>315</v>
      </c>
      <c r="D459" s="166" t="s">
        <v>147</v>
      </c>
      <c r="E459" s="167" t="s">
        <v>1194</v>
      </c>
      <c r="F459" s="168" t="s">
        <v>1195</v>
      </c>
      <c r="G459" s="169" t="s">
        <v>227</v>
      </c>
      <c r="H459" s="170">
        <v>0.017</v>
      </c>
      <c r="I459" s="171"/>
      <c r="J459" s="172">
        <f t="shared" si="140"/>
        <v>0</v>
      </c>
      <c r="K459" s="168" t="s">
        <v>151</v>
      </c>
      <c r="L459" s="37"/>
      <c r="M459" s="173" t="s">
        <v>17</v>
      </c>
      <c r="N459" s="174" t="s">
        <v>41</v>
      </c>
      <c r="O459" s="62"/>
      <c r="P459" s="175">
        <f t="shared" si="141"/>
        <v>0</v>
      </c>
      <c r="Q459" s="175">
        <v>0</v>
      </c>
      <c r="R459" s="175">
        <f t="shared" si="142"/>
        <v>0</v>
      </c>
      <c r="S459" s="175">
        <v>0</v>
      </c>
      <c r="T459" s="176">
        <f t="shared" si="143"/>
        <v>0</v>
      </c>
      <c r="U459" s="32"/>
      <c r="V459" s="32"/>
      <c r="W459" s="32"/>
      <c r="X459" s="32"/>
      <c r="Y459" s="32"/>
      <c r="Z459" s="32"/>
      <c r="AA459" s="32"/>
      <c r="AB459" s="32"/>
      <c r="AC459" s="32"/>
      <c r="AD459" s="32"/>
      <c r="AE459" s="32"/>
      <c r="AR459" s="177" t="s">
        <v>212</v>
      </c>
      <c r="AT459" s="177" t="s">
        <v>147</v>
      </c>
      <c r="AU459" s="177" t="s">
        <v>153</v>
      </c>
      <c r="AY459" s="15" t="s">
        <v>145</v>
      </c>
      <c r="BE459" s="178">
        <f t="shared" si="144"/>
        <v>0</v>
      </c>
      <c r="BF459" s="178">
        <f t="shared" si="145"/>
        <v>0</v>
      </c>
      <c r="BG459" s="178">
        <f t="shared" si="146"/>
        <v>0</v>
      </c>
      <c r="BH459" s="178">
        <f t="shared" si="147"/>
        <v>0</v>
      </c>
      <c r="BI459" s="178">
        <f t="shared" si="148"/>
        <v>0</v>
      </c>
      <c r="BJ459" s="15" t="s">
        <v>75</v>
      </c>
      <c r="BK459" s="178">
        <f t="shared" si="149"/>
        <v>0</v>
      </c>
      <c r="BL459" s="15" t="s">
        <v>212</v>
      </c>
      <c r="BM459" s="177" t="s">
        <v>1196</v>
      </c>
    </row>
    <row r="460" spans="2:63" s="12" customFormat="1" ht="22.9" customHeight="1">
      <c r="B460" s="150"/>
      <c r="C460" s="151"/>
      <c r="D460" s="152" t="s">
        <v>69</v>
      </c>
      <c r="E460" s="164" t="s">
        <v>1197</v>
      </c>
      <c r="F460" s="164" t="s">
        <v>1198</v>
      </c>
      <c r="G460" s="151"/>
      <c r="H460" s="151"/>
      <c r="I460" s="154"/>
      <c r="J460" s="165">
        <f>BK460</f>
        <v>0</v>
      </c>
      <c r="K460" s="151"/>
      <c r="L460" s="156"/>
      <c r="M460" s="157"/>
      <c r="N460" s="158"/>
      <c r="O460" s="158"/>
      <c r="P460" s="159">
        <f>SUM(P461:P464)</f>
        <v>0</v>
      </c>
      <c r="Q460" s="158"/>
      <c r="R460" s="159">
        <f>SUM(R461:R464)</f>
        <v>0.030250000000000003</v>
      </c>
      <c r="S460" s="158"/>
      <c r="T460" s="160">
        <f>SUM(T461:T464)</f>
        <v>0.01235</v>
      </c>
      <c r="AR460" s="161" t="s">
        <v>153</v>
      </c>
      <c r="AT460" s="162" t="s">
        <v>69</v>
      </c>
      <c r="AU460" s="162" t="s">
        <v>75</v>
      </c>
      <c r="AY460" s="161" t="s">
        <v>145</v>
      </c>
      <c r="BK460" s="163">
        <f>SUM(BK461:BK464)</f>
        <v>0</v>
      </c>
    </row>
    <row r="461" spans="1:65" s="2" customFormat="1" ht="24.2" customHeight="1">
      <c r="A461" s="32"/>
      <c r="B461" s="33"/>
      <c r="C461" s="166">
        <v>316</v>
      </c>
      <c r="D461" s="166" t="s">
        <v>147</v>
      </c>
      <c r="E461" s="167" t="s">
        <v>1199</v>
      </c>
      <c r="F461" s="168" t="s">
        <v>1200</v>
      </c>
      <c r="G461" s="169" t="s">
        <v>161</v>
      </c>
      <c r="H461" s="170">
        <v>1</v>
      </c>
      <c r="I461" s="171"/>
      <c r="J461" s="172">
        <f>ROUND(I461*H461,2)</f>
        <v>0</v>
      </c>
      <c r="K461" s="168" t="s">
        <v>151</v>
      </c>
      <c r="L461" s="37"/>
      <c r="M461" s="173" t="s">
        <v>17</v>
      </c>
      <c r="N461" s="174" t="s">
        <v>41</v>
      </c>
      <c r="O461" s="62"/>
      <c r="P461" s="175">
        <f>O461*H461</f>
        <v>0</v>
      </c>
      <c r="Q461" s="175">
        <v>0.0302</v>
      </c>
      <c r="R461" s="175">
        <f>Q461*H461</f>
        <v>0.0302</v>
      </c>
      <c r="S461" s="175">
        <v>0</v>
      </c>
      <c r="T461" s="176">
        <f>S461*H461</f>
        <v>0</v>
      </c>
      <c r="U461" s="32"/>
      <c r="V461" s="32"/>
      <c r="W461" s="32"/>
      <c r="X461" s="32"/>
      <c r="Y461" s="32"/>
      <c r="Z461" s="32"/>
      <c r="AA461" s="32"/>
      <c r="AB461" s="32"/>
      <c r="AC461" s="32"/>
      <c r="AD461" s="32"/>
      <c r="AE461" s="32"/>
      <c r="AR461" s="177" t="s">
        <v>212</v>
      </c>
      <c r="AT461" s="177" t="s">
        <v>147</v>
      </c>
      <c r="AU461" s="177" t="s">
        <v>153</v>
      </c>
      <c r="AY461" s="15" t="s">
        <v>145</v>
      </c>
      <c r="BE461" s="178">
        <f>IF(N461="základní",J461,0)</f>
        <v>0</v>
      </c>
      <c r="BF461" s="178">
        <f>IF(N461="snížená",J461,0)</f>
        <v>0</v>
      </c>
      <c r="BG461" s="178">
        <f>IF(N461="zákl. přenesená",J461,0)</f>
        <v>0</v>
      </c>
      <c r="BH461" s="178">
        <f>IF(N461="sníž. přenesená",J461,0)</f>
        <v>0</v>
      </c>
      <c r="BI461" s="178">
        <f>IF(N461="nulová",J461,0)</f>
        <v>0</v>
      </c>
      <c r="BJ461" s="15" t="s">
        <v>75</v>
      </c>
      <c r="BK461" s="178">
        <f>ROUND(I461*H461,2)</f>
        <v>0</v>
      </c>
      <c r="BL461" s="15" t="s">
        <v>212</v>
      </c>
      <c r="BM461" s="177" t="s">
        <v>1201</v>
      </c>
    </row>
    <row r="462" spans="1:65" s="2" customFormat="1" ht="14.45" customHeight="1">
      <c r="A462" s="32"/>
      <c r="B462" s="33"/>
      <c r="C462" s="166">
        <v>317</v>
      </c>
      <c r="D462" s="166" t="s">
        <v>147</v>
      </c>
      <c r="E462" s="167" t="s">
        <v>1202</v>
      </c>
      <c r="F462" s="168" t="s">
        <v>1203</v>
      </c>
      <c r="G462" s="169" t="s">
        <v>161</v>
      </c>
      <c r="H462" s="170">
        <v>1</v>
      </c>
      <c r="I462" s="171"/>
      <c r="J462" s="172">
        <f>ROUND(I462*H462,2)</f>
        <v>0</v>
      </c>
      <c r="K462" s="168" t="s">
        <v>151</v>
      </c>
      <c r="L462" s="37"/>
      <c r="M462" s="173" t="s">
        <v>17</v>
      </c>
      <c r="N462" s="174" t="s">
        <v>41</v>
      </c>
      <c r="O462" s="62"/>
      <c r="P462" s="175">
        <f>O462*H462</f>
        <v>0</v>
      </c>
      <c r="Q462" s="175">
        <v>5E-05</v>
      </c>
      <c r="R462" s="175">
        <f>Q462*H462</f>
        <v>5E-05</v>
      </c>
      <c r="S462" s="175">
        <v>0.01235</v>
      </c>
      <c r="T462" s="176">
        <f>S462*H462</f>
        <v>0.01235</v>
      </c>
      <c r="U462" s="32"/>
      <c r="V462" s="32"/>
      <c r="W462" s="32"/>
      <c r="X462" s="32"/>
      <c r="Y462" s="32"/>
      <c r="Z462" s="32"/>
      <c r="AA462" s="32"/>
      <c r="AB462" s="32"/>
      <c r="AC462" s="32"/>
      <c r="AD462" s="32"/>
      <c r="AE462" s="32"/>
      <c r="AR462" s="177" t="s">
        <v>212</v>
      </c>
      <c r="AT462" s="177" t="s">
        <v>147</v>
      </c>
      <c r="AU462" s="177" t="s">
        <v>153</v>
      </c>
      <c r="AY462" s="15" t="s">
        <v>145</v>
      </c>
      <c r="BE462" s="178">
        <f>IF(N462="základní",J462,0)</f>
        <v>0</v>
      </c>
      <c r="BF462" s="178">
        <f>IF(N462="snížená",J462,0)</f>
        <v>0</v>
      </c>
      <c r="BG462" s="178">
        <f>IF(N462="zákl. přenesená",J462,0)</f>
        <v>0</v>
      </c>
      <c r="BH462" s="178">
        <f>IF(N462="sníž. přenesená",J462,0)</f>
        <v>0</v>
      </c>
      <c r="BI462" s="178">
        <f>IF(N462="nulová",J462,0)</f>
        <v>0</v>
      </c>
      <c r="BJ462" s="15" t="s">
        <v>75</v>
      </c>
      <c r="BK462" s="178">
        <f>ROUND(I462*H462,2)</f>
        <v>0</v>
      </c>
      <c r="BL462" s="15" t="s">
        <v>212</v>
      </c>
      <c r="BM462" s="177" t="s">
        <v>1204</v>
      </c>
    </row>
    <row r="463" spans="1:65" s="2" customFormat="1" ht="24.2" customHeight="1">
      <c r="A463" s="32"/>
      <c r="B463" s="33"/>
      <c r="C463" s="166">
        <v>318</v>
      </c>
      <c r="D463" s="166" t="s">
        <v>147</v>
      </c>
      <c r="E463" s="167" t="s">
        <v>1205</v>
      </c>
      <c r="F463" s="168" t="s">
        <v>1206</v>
      </c>
      <c r="G463" s="169" t="s">
        <v>227</v>
      </c>
      <c r="H463" s="170">
        <v>0.03</v>
      </c>
      <c r="I463" s="171"/>
      <c r="J463" s="172">
        <f>ROUND(I463*H463,2)</f>
        <v>0</v>
      </c>
      <c r="K463" s="168" t="s">
        <v>151</v>
      </c>
      <c r="L463" s="37"/>
      <c r="M463" s="173" t="s">
        <v>17</v>
      </c>
      <c r="N463" s="174" t="s">
        <v>41</v>
      </c>
      <c r="O463" s="62"/>
      <c r="P463" s="175">
        <f>O463*H463</f>
        <v>0</v>
      </c>
      <c r="Q463" s="175">
        <v>0</v>
      </c>
      <c r="R463" s="175">
        <f>Q463*H463</f>
        <v>0</v>
      </c>
      <c r="S463" s="175">
        <v>0</v>
      </c>
      <c r="T463" s="176">
        <f>S463*H463</f>
        <v>0</v>
      </c>
      <c r="U463" s="32"/>
      <c r="V463" s="32"/>
      <c r="W463" s="32"/>
      <c r="X463" s="32"/>
      <c r="Y463" s="32"/>
      <c r="Z463" s="32"/>
      <c r="AA463" s="32"/>
      <c r="AB463" s="32"/>
      <c r="AC463" s="32"/>
      <c r="AD463" s="32"/>
      <c r="AE463" s="32"/>
      <c r="AR463" s="177" t="s">
        <v>212</v>
      </c>
      <c r="AT463" s="177" t="s">
        <v>147</v>
      </c>
      <c r="AU463" s="177" t="s">
        <v>153</v>
      </c>
      <c r="AY463" s="15" t="s">
        <v>145</v>
      </c>
      <c r="BE463" s="178">
        <f>IF(N463="základní",J463,0)</f>
        <v>0</v>
      </c>
      <c r="BF463" s="178">
        <f>IF(N463="snížená",J463,0)</f>
        <v>0</v>
      </c>
      <c r="BG463" s="178">
        <f>IF(N463="zákl. přenesená",J463,0)</f>
        <v>0</v>
      </c>
      <c r="BH463" s="178">
        <f>IF(N463="sníž. přenesená",J463,0)</f>
        <v>0</v>
      </c>
      <c r="BI463" s="178">
        <f>IF(N463="nulová",J463,0)</f>
        <v>0</v>
      </c>
      <c r="BJ463" s="15" t="s">
        <v>75</v>
      </c>
      <c r="BK463" s="178">
        <f>ROUND(I463*H463,2)</f>
        <v>0</v>
      </c>
      <c r="BL463" s="15" t="s">
        <v>212</v>
      </c>
      <c r="BM463" s="177" t="s">
        <v>1207</v>
      </c>
    </row>
    <row r="464" spans="1:65" s="2" customFormat="1" ht="24.2" customHeight="1">
      <c r="A464" s="32"/>
      <c r="B464" s="33"/>
      <c r="C464" s="166">
        <v>319</v>
      </c>
      <c r="D464" s="166" t="s">
        <v>147</v>
      </c>
      <c r="E464" s="167" t="s">
        <v>1208</v>
      </c>
      <c r="F464" s="168" t="s">
        <v>1209</v>
      </c>
      <c r="G464" s="169" t="s">
        <v>227</v>
      </c>
      <c r="H464" s="170">
        <v>0.03</v>
      </c>
      <c r="I464" s="171"/>
      <c r="J464" s="172">
        <f>ROUND(I464*H464,2)</f>
        <v>0</v>
      </c>
      <c r="K464" s="168" t="s">
        <v>151</v>
      </c>
      <c r="L464" s="37"/>
      <c r="M464" s="173" t="s">
        <v>17</v>
      </c>
      <c r="N464" s="174" t="s">
        <v>41</v>
      </c>
      <c r="O464" s="62"/>
      <c r="P464" s="175">
        <f>O464*H464</f>
        <v>0</v>
      </c>
      <c r="Q464" s="175">
        <v>0</v>
      </c>
      <c r="R464" s="175">
        <f>Q464*H464</f>
        <v>0</v>
      </c>
      <c r="S464" s="175">
        <v>0</v>
      </c>
      <c r="T464" s="176">
        <f>S464*H464</f>
        <v>0</v>
      </c>
      <c r="U464" s="32"/>
      <c r="V464" s="32"/>
      <c r="W464" s="32"/>
      <c r="X464" s="32"/>
      <c r="Y464" s="32"/>
      <c r="Z464" s="32"/>
      <c r="AA464" s="32"/>
      <c r="AB464" s="32"/>
      <c r="AC464" s="32"/>
      <c r="AD464" s="32"/>
      <c r="AE464" s="32"/>
      <c r="AR464" s="177" t="s">
        <v>212</v>
      </c>
      <c r="AT464" s="177" t="s">
        <v>147</v>
      </c>
      <c r="AU464" s="177" t="s">
        <v>153</v>
      </c>
      <c r="AY464" s="15" t="s">
        <v>145</v>
      </c>
      <c r="BE464" s="178">
        <f>IF(N464="základní",J464,0)</f>
        <v>0</v>
      </c>
      <c r="BF464" s="178">
        <f>IF(N464="snížená",J464,0)</f>
        <v>0</v>
      </c>
      <c r="BG464" s="178">
        <f>IF(N464="zákl. přenesená",J464,0)</f>
        <v>0</v>
      </c>
      <c r="BH464" s="178">
        <f>IF(N464="sníž. přenesená",J464,0)</f>
        <v>0</v>
      </c>
      <c r="BI464" s="178">
        <f>IF(N464="nulová",J464,0)</f>
        <v>0</v>
      </c>
      <c r="BJ464" s="15" t="s">
        <v>75</v>
      </c>
      <c r="BK464" s="178">
        <f>ROUND(I464*H464,2)</f>
        <v>0</v>
      </c>
      <c r="BL464" s="15" t="s">
        <v>212</v>
      </c>
      <c r="BM464" s="177" t="s">
        <v>1210</v>
      </c>
    </row>
    <row r="465" spans="2:63" s="12" customFormat="1" ht="22.9" customHeight="1">
      <c r="B465" s="150"/>
      <c r="C465" s="151"/>
      <c r="D465" s="152" t="s">
        <v>69</v>
      </c>
      <c r="E465" s="164" t="s">
        <v>1211</v>
      </c>
      <c r="F465" s="164" t="s">
        <v>1212</v>
      </c>
      <c r="G465" s="151"/>
      <c r="H465" s="151"/>
      <c r="I465" s="154"/>
      <c r="J465" s="165">
        <f>BK465</f>
        <v>0</v>
      </c>
      <c r="K465" s="151"/>
      <c r="L465" s="156"/>
      <c r="M465" s="157"/>
      <c r="N465" s="158"/>
      <c r="O465" s="158"/>
      <c r="P465" s="159">
        <f>SUM(P466:P502)</f>
        <v>0</v>
      </c>
      <c r="Q465" s="158"/>
      <c r="R465" s="159">
        <f>SUM(R466:R502)</f>
        <v>0</v>
      </c>
      <c r="S465" s="158"/>
      <c r="T465" s="160">
        <f>SUM(T466:T502)</f>
        <v>0</v>
      </c>
      <c r="AR465" s="161" t="s">
        <v>153</v>
      </c>
      <c r="AT465" s="162" t="s">
        <v>69</v>
      </c>
      <c r="AU465" s="162" t="s">
        <v>75</v>
      </c>
      <c r="AY465" s="161" t="s">
        <v>145</v>
      </c>
      <c r="BK465" s="163">
        <f>SUM(BK466:BK502)</f>
        <v>0</v>
      </c>
    </row>
    <row r="466" spans="1:65" s="2" customFormat="1" ht="24.2" customHeight="1">
      <c r="A466" s="32"/>
      <c r="B466" s="33"/>
      <c r="C466" s="166">
        <v>320</v>
      </c>
      <c r="D466" s="166" t="s">
        <v>147</v>
      </c>
      <c r="E466" s="167" t="s">
        <v>1213</v>
      </c>
      <c r="F466" s="168" t="s">
        <v>1214</v>
      </c>
      <c r="G466" s="169" t="s">
        <v>165</v>
      </c>
      <c r="H466" s="170">
        <v>1630</v>
      </c>
      <c r="I466" s="171"/>
      <c r="J466" s="172">
        <f aca="true" t="shared" si="150" ref="J466:J480">ROUND(I466*H466,2)</f>
        <v>0</v>
      </c>
      <c r="K466" s="168" t="s">
        <v>151</v>
      </c>
      <c r="L466" s="37"/>
      <c r="M466" s="173" t="s">
        <v>17</v>
      </c>
      <c r="N466" s="174" t="s">
        <v>41</v>
      </c>
      <c r="O466" s="62"/>
      <c r="P466" s="175">
        <f aca="true" t="shared" si="151" ref="P466:P480">O466*H466</f>
        <v>0</v>
      </c>
      <c r="Q466" s="175">
        <v>0</v>
      </c>
      <c r="R466" s="175">
        <f aca="true" t="shared" si="152" ref="R466:R480">Q466*H466</f>
        <v>0</v>
      </c>
      <c r="S466" s="175">
        <v>0</v>
      </c>
      <c r="T466" s="176">
        <f aca="true" t="shared" si="153" ref="T466:T480">S466*H466</f>
        <v>0</v>
      </c>
      <c r="U466" s="32"/>
      <c r="V466" s="32"/>
      <c r="W466" s="32"/>
      <c r="X466" s="32"/>
      <c r="Y466" s="32"/>
      <c r="Z466" s="32"/>
      <c r="AA466" s="32"/>
      <c r="AB466" s="32"/>
      <c r="AC466" s="32"/>
      <c r="AD466" s="32"/>
      <c r="AE466" s="32"/>
      <c r="AR466" s="177" t="s">
        <v>212</v>
      </c>
      <c r="AT466" s="177" t="s">
        <v>147</v>
      </c>
      <c r="AU466" s="177" t="s">
        <v>153</v>
      </c>
      <c r="AY466" s="15" t="s">
        <v>145</v>
      </c>
      <c r="BE466" s="178">
        <f aca="true" t="shared" si="154" ref="BE466:BE480">IF(N466="základní",J466,0)</f>
        <v>0</v>
      </c>
      <c r="BF466" s="178">
        <f aca="true" t="shared" si="155" ref="BF466:BF480">IF(N466="snížená",J466,0)</f>
        <v>0</v>
      </c>
      <c r="BG466" s="178">
        <f aca="true" t="shared" si="156" ref="BG466:BG480">IF(N466="zákl. přenesená",J466,0)</f>
        <v>0</v>
      </c>
      <c r="BH466" s="178">
        <f aca="true" t="shared" si="157" ref="BH466:BH480">IF(N466="sníž. přenesená",J466,0)</f>
        <v>0</v>
      </c>
      <c r="BI466" s="178">
        <f aca="true" t="shared" si="158" ref="BI466:BI480">IF(N466="nulová",J466,0)</f>
        <v>0</v>
      </c>
      <c r="BJ466" s="15" t="s">
        <v>75</v>
      </c>
      <c r="BK466" s="178">
        <f aca="true" t="shared" si="159" ref="BK466:BK480">ROUND(I466*H466,2)</f>
        <v>0</v>
      </c>
      <c r="BL466" s="15" t="s">
        <v>212</v>
      </c>
      <c r="BM466" s="177" t="s">
        <v>1215</v>
      </c>
    </row>
    <row r="467" spans="1:65" s="2" customFormat="1" ht="24.2" customHeight="1">
      <c r="A467" s="32"/>
      <c r="B467" s="33"/>
      <c r="C467" s="166">
        <v>321</v>
      </c>
      <c r="D467" s="166" t="s">
        <v>147</v>
      </c>
      <c r="E467" s="167" t="s">
        <v>1216</v>
      </c>
      <c r="F467" s="168" t="s">
        <v>1217</v>
      </c>
      <c r="G467" s="169" t="s">
        <v>165</v>
      </c>
      <c r="H467" s="170">
        <v>550</v>
      </c>
      <c r="I467" s="171"/>
      <c r="J467" s="172">
        <f t="shared" si="150"/>
        <v>0</v>
      </c>
      <c r="K467" s="168" t="s">
        <v>151</v>
      </c>
      <c r="L467" s="37"/>
      <c r="M467" s="173" t="s">
        <v>17</v>
      </c>
      <c r="N467" s="174" t="s">
        <v>41</v>
      </c>
      <c r="O467" s="62"/>
      <c r="P467" s="175">
        <f t="shared" si="151"/>
        <v>0</v>
      </c>
      <c r="Q467" s="175">
        <v>0</v>
      </c>
      <c r="R467" s="175">
        <f t="shared" si="152"/>
        <v>0</v>
      </c>
      <c r="S467" s="175">
        <v>0</v>
      </c>
      <c r="T467" s="176">
        <f t="shared" si="153"/>
        <v>0</v>
      </c>
      <c r="U467" s="32"/>
      <c r="V467" s="32"/>
      <c r="W467" s="32"/>
      <c r="X467" s="32"/>
      <c r="Y467" s="32"/>
      <c r="Z467" s="32"/>
      <c r="AA467" s="32"/>
      <c r="AB467" s="32"/>
      <c r="AC467" s="32"/>
      <c r="AD467" s="32"/>
      <c r="AE467" s="32"/>
      <c r="AR467" s="177" t="s">
        <v>212</v>
      </c>
      <c r="AT467" s="177" t="s">
        <v>147</v>
      </c>
      <c r="AU467" s="177" t="s">
        <v>153</v>
      </c>
      <c r="AY467" s="15" t="s">
        <v>145</v>
      </c>
      <c r="BE467" s="178">
        <f t="shared" si="154"/>
        <v>0</v>
      </c>
      <c r="BF467" s="178">
        <f t="shared" si="155"/>
        <v>0</v>
      </c>
      <c r="BG467" s="178">
        <f t="shared" si="156"/>
        <v>0</v>
      </c>
      <c r="BH467" s="178">
        <f t="shared" si="157"/>
        <v>0</v>
      </c>
      <c r="BI467" s="178">
        <f t="shared" si="158"/>
        <v>0</v>
      </c>
      <c r="BJ467" s="15" t="s">
        <v>75</v>
      </c>
      <c r="BK467" s="178">
        <f t="shared" si="159"/>
        <v>0</v>
      </c>
      <c r="BL467" s="15" t="s">
        <v>212</v>
      </c>
      <c r="BM467" s="177" t="s">
        <v>1218</v>
      </c>
    </row>
    <row r="468" spans="1:65" s="2" customFormat="1" ht="24.2" customHeight="1">
      <c r="A468" s="32"/>
      <c r="B468" s="33"/>
      <c r="C468" s="166">
        <v>322</v>
      </c>
      <c r="D468" s="166" t="s">
        <v>147</v>
      </c>
      <c r="E468" s="167" t="s">
        <v>1219</v>
      </c>
      <c r="F468" s="168" t="s">
        <v>1220</v>
      </c>
      <c r="G468" s="169" t="s">
        <v>161</v>
      </c>
      <c r="H468" s="170">
        <v>169</v>
      </c>
      <c r="I468" s="171"/>
      <c r="J468" s="172">
        <f t="shared" si="150"/>
        <v>0</v>
      </c>
      <c r="K468" s="168" t="s">
        <v>151</v>
      </c>
      <c r="L468" s="37"/>
      <c r="M468" s="173" t="s">
        <v>17</v>
      </c>
      <c r="N468" s="174" t="s">
        <v>41</v>
      </c>
      <c r="O468" s="62"/>
      <c r="P468" s="175">
        <f t="shared" si="151"/>
        <v>0</v>
      </c>
      <c r="Q468" s="175">
        <v>0</v>
      </c>
      <c r="R468" s="175">
        <f t="shared" si="152"/>
        <v>0</v>
      </c>
      <c r="S468" s="175">
        <v>0</v>
      </c>
      <c r="T468" s="176">
        <f t="shared" si="153"/>
        <v>0</v>
      </c>
      <c r="U468" s="32"/>
      <c r="V468" s="32"/>
      <c r="W468" s="32"/>
      <c r="X468" s="32"/>
      <c r="Y468" s="32"/>
      <c r="Z468" s="32"/>
      <c r="AA468" s="32"/>
      <c r="AB468" s="32"/>
      <c r="AC468" s="32"/>
      <c r="AD468" s="32"/>
      <c r="AE468" s="32"/>
      <c r="AR468" s="177" t="s">
        <v>212</v>
      </c>
      <c r="AT468" s="177" t="s">
        <v>147</v>
      </c>
      <c r="AU468" s="177" t="s">
        <v>153</v>
      </c>
      <c r="AY468" s="15" t="s">
        <v>145</v>
      </c>
      <c r="BE468" s="178">
        <f t="shared" si="154"/>
        <v>0</v>
      </c>
      <c r="BF468" s="178">
        <f t="shared" si="155"/>
        <v>0</v>
      </c>
      <c r="BG468" s="178">
        <f t="shared" si="156"/>
        <v>0</v>
      </c>
      <c r="BH468" s="178">
        <f t="shared" si="157"/>
        <v>0</v>
      </c>
      <c r="BI468" s="178">
        <f t="shared" si="158"/>
        <v>0</v>
      </c>
      <c r="BJ468" s="15" t="s">
        <v>75</v>
      </c>
      <c r="BK468" s="178">
        <f t="shared" si="159"/>
        <v>0</v>
      </c>
      <c r="BL468" s="15" t="s">
        <v>212</v>
      </c>
      <c r="BM468" s="177" t="s">
        <v>1221</v>
      </c>
    </row>
    <row r="469" spans="1:65" s="2" customFormat="1" ht="24.2" customHeight="1">
      <c r="A469" s="32"/>
      <c r="B469" s="33"/>
      <c r="C469" s="166">
        <v>323</v>
      </c>
      <c r="D469" s="166" t="s">
        <v>147</v>
      </c>
      <c r="E469" s="167" t="s">
        <v>1222</v>
      </c>
      <c r="F469" s="168" t="s">
        <v>1223</v>
      </c>
      <c r="G469" s="169" t="s">
        <v>161</v>
      </c>
      <c r="H469" s="170">
        <v>88</v>
      </c>
      <c r="I469" s="171"/>
      <c r="J469" s="172">
        <f t="shared" si="150"/>
        <v>0</v>
      </c>
      <c r="K469" s="168" t="s">
        <v>151</v>
      </c>
      <c r="L469" s="37"/>
      <c r="M469" s="173" t="s">
        <v>17</v>
      </c>
      <c r="N469" s="174" t="s">
        <v>41</v>
      </c>
      <c r="O469" s="62"/>
      <c r="P469" s="175">
        <f t="shared" si="151"/>
        <v>0</v>
      </c>
      <c r="Q469" s="175">
        <v>0</v>
      </c>
      <c r="R469" s="175">
        <f t="shared" si="152"/>
        <v>0</v>
      </c>
      <c r="S469" s="175">
        <v>0</v>
      </c>
      <c r="T469" s="176">
        <f t="shared" si="153"/>
        <v>0</v>
      </c>
      <c r="U469" s="32"/>
      <c r="V469" s="32"/>
      <c r="W469" s="32"/>
      <c r="X469" s="32"/>
      <c r="Y469" s="32"/>
      <c r="Z469" s="32"/>
      <c r="AA469" s="32"/>
      <c r="AB469" s="32"/>
      <c r="AC469" s="32"/>
      <c r="AD469" s="32"/>
      <c r="AE469" s="32"/>
      <c r="AR469" s="177" t="s">
        <v>212</v>
      </c>
      <c r="AT469" s="177" t="s">
        <v>147</v>
      </c>
      <c r="AU469" s="177" t="s">
        <v>153</v>
      </c>
      <c r="AY469" s="15" t="s">
        <v>145</v>
      </c>
      <c r="BE469" s="178">
        <f t="shared" si="154"/>
        <v>0</v>
      </c>
      <c r="BF469" s="178">
        <f t="shared" si="155"/>
        <v>0</v>
      </c>
      <c r="BG469" s="178">
        <f t="shared" si="156"/>
        <v>0</v>
      </c>
      <c r="BH469" s="178">
        <f t="shared" si="157"/>
        <v>0</v>
      </c>
      <c r="BI469" s="178">
        <f t="shared" si="158"/>
        <v>0</v>
      </c>
      <c r="BJ469" s="15" t="s">
        <v>75</v>
      </c>
      <c r="BK469" s="178">
        <f t="shared" si="159"/>
        <v>0</v>
      </c>
      <c r="BL469" s="15" t="s">
        <v>212</v>
      </c>
      <c r="BM469" s="177" t="s">
        <v>1224</v>
      </c>
    </row>
    <row r="470" spans="1:65" s="2" customFormat="1" ht="24.2" customHeight="1">
      <c r="A470" s="32"/>
      <c r="B470" s="33"/>
      <c r="C470" s="166">
        <v>324</v>
      </c>
      <c r="D470" s="166" t="s">
        <v>147</v>
      </c>
      <c r="E470" s="167" t="s">
        <v>1225</v>
      </c>
      <c r="F470" s="168" t="s">
        <v>1226</v>
      </c>
      <c r="G470" s="169" t="s">
        <v>161</v>
      </c>
      <c r="H470" s="170">
        <v>110</v>
      </c>
      <c r="I470" s="171"/>
      <c r="J470" s="172">
        <f t="shared" si="150"/>
        <v>0</v>
      </c>
      <c r="K470" s="168" t="s">
        <v>1227</v>
      </c>
      <c r="L470" s="37"/>
      <c r="M470" s="173" t="s">
        <v>17</v>
      </c>
      <c r="N470" s="174" t="s">
        <v>41</v>
      </c>
      <c r="O470" s="62"/>
      <c r="P470" s="175">
        <f t="shared" si="151"/>
        <v>0</v>
      </c>
      <c r="Q470" s="175">
        <v>0</v>
      </c>
      <c r="R470" s="175">
        <f t="shared" si="152"/>
        <v>0</v>
      </c>
      <c r="S470" s="175">
        <v>0</v>
      </c>
      <c r="T470" s="176">
        <f t="shared" si="153"/>
        <v>0</v>
      </c>
      <c r="U470" s="32"/>
      <c r="V470" s="32"/>
      <c r="W470" s="32"/>
      <c r="X470" s="32"/>
      <c r="Y470" s="32"/>
      <c r="Z470" s="32"/>
      <c r="AA470" s="32"/>
      <c r="AB470" s="32"/>
      <c r="AC470" s="32"/>
      <c r="AD470" s="32"/>
      <c r="AE470" s="32"/>
      <c r="AR470" s="177" t="s">
        <v>212</v>
      </c>
      <c r="AT470" s="177" t="s">
        <v>147</v>
      </c>
      <c r="AU470" s="177" t="s">
        <v>153</v>
      </c>
      <c r="AY470" s="15" t="s">
        <v>145</v>
      </c>
      <c r="BE470" s="178">
        <f t="shared" si="154"/>
        <v>0</v>
      </c>
      <c r="BF470" s="178">
        <f t="shared" si="155"/>
        <v>0</v>
      </c>
      <c r="BG470" s="178">
        <f t="shared" si="156"/>
        <v>0</v>
      </c>
      <c r="BH470" s="178">
        <f t="shared" si="157"/>
        <v>0</v>
      </c>
      <c r="BI470" s="178">
        <f t="shared" si="158"/>
        <v>0</v>
      </c>
      <c r="BJ470" s="15" t="s">
        <v>75</v>
      </c>
      <c r="BK470" s="178">
        <f t="shared" si="159"/>
        <v>0</v>
      </c>
      <c r="BL470" s="15" t="s">
        <v>212</v>
      </c>
      <c r="BM470" s="177" t="s">
        <v>1228</v>
      </c>
    </row>
    <row r="471" spans="1:65" s="2" customFormat="1" ht="24.2" customHeight="1">
      <c r="A471" s="32"/>
      <c r="B471" s="33"/>
      <c r="C471" s="166">
        <v>325</v>
      </c>
      <c r="D471" s="166" t="s">
        <v>147</v>
      </c>
      <c r="E471" s="167" t="s">
        <v>1229</v>
      </c>
      <c r="F471" s="168" t="s">
        <v>1230</v>
      </c>
      <c r="G471" s="169" t="s">
        <v>165</v>
      </c>
      <c r="H471" s="170">
        <v>104</v>
      </c>
      <c r="I471" s="171"/>
      <c r="J471" s="172">
        <f t="shared" si="150"/>
        <v>0</v>
      </c>
      <c r="K471" s="168" t="s">
        <v>151</v>
      </c>
      <c r="L471" s="37"/>
      <c r="M471" s="173" t="s">
        <v>17</v>
      </c>
      <c r="N471" s="174" t="s">
        <v>41</v>
      </c>
      <c r="O471" s="62"/>
      <c r="P471" s="175">
        <f t="shared" si="151"/>
        <v>0</v>
      </c>
      <c r="Q471" s="175">
        <v>0</v>
      </c>
      <c r="R471" s="175">
        <f t="shared" si="152"/>
        <v>0</v>
      </c>
      <c r="S471" s="175">
        <v>0</v>
      </c>
      <c r="T471" s="176">
        <f t="shared" si="153"/>
        <v>0</v>
      </c>
      <c r="U471" s="32"/>
      <c r="V471" s="32"/>
      <c r="W471" s="32"/>
      <c r="X471" s="32"/>
      <c r="Y471" s="32"/>
      <c r="Z471" s="32"/>
      <c r="AA471" s="32"/>
      <c r="AB471" s="32"/>
      <c r="AC471" s="32"/>
      <c r="AD471" s="32"/>
      <c r="AE471" s="32"/>
      <c r="AR471" s="177" t="s">
        <v>212</v>
      </c>
      <c r="AT471" s="177" t="s">
        <v>147</v>
      </c>
      <c r="AU471" s="177" t="s">
        <v>153</v>
      </c>
      <c r="AY471" s="15" t="s">
        <v>145</v>
      </c>
      <c r="BE471" s="178">
        <f t="shared" si="154"/>
        <v>0</v>
      </c>
      <c r="BF471" s="178">
        <f t="shared" si="155"/>
        <v>0</v>
      </c>
      <c r="BG471" s="178">
        <f t="shared" si="156"/>
        <v>0</v>
      </c>
      <c r="BH471" s="178">
        <f t="shared" si="157"/>
        <v>0</v>
      </c>
      <c r="BI471" s="178">
        <f t="shared" si="158"/>
        <v>0</v>
      </c>
      <c r="BJ471" s="15" t="s">
        <v>75</v>
      </c>
      <c r="BK471" s="178">
        <f t="shared" si="159"/>
        <v>0</v>
      </c>
      <c r="BL471" s="15" t="s">
        <v>212</v>
      </c>
      <c r="BM471" s="177" t="s">
        <v>1231</v>
      </c>
    </row>
    <row r="472" spans="1:65" s="2" customFormat="1" ht="24.2" customHeight="1">
      <c r="A472" s="32"/>
      <c r="B472" s="33"/>
      <c r="C472" s="166">
        <v>326</v>
      </c>
      <c r="D472" s="166" t="s">
        <v>147</v>
      </c>
      <c r="E472" s="167" t="s">
        <v>1232</v>
      </c>
      <c r="F472" s="168" t="s">
        <v>1233</v>
      </c>
      <c r="G472" s="169" t="s">
        <v>165</v>
      </c>
      <c r="H472" s="170">
        <v>172</v>
      </c>
      <c r="I472" s="171"/>
      <c r="J472" s="172">
        <f t="shared" si="150"/>
        <v>0</v>
      </c>
      <c r="K472" s="168" t="s">
        <v>151</v>
      </c>
      <c r="L472" s="37"/>
      <c r="M472" s="173" t="s">
        <v>17</v>
      </c>
      <c r="N472" s="174" t="s">
        <v>41</v>
      </c>
      <c r="O472" s="62"/>
      <c r="P472" s="175">
        <f t="shared" si="151"/>
        <v>0</v>
      </c>
      <c r="Q472" s="175">
        <v>0</v>
      </c>
      <c r="R472" s="175">
        <f t="shared" si="152"/>
        <v>0</v>
      </c>
      <c r="S472" s="175">
        <v>0</v>
      </c>
      <c r="T472" s="176">
        <f t="shared" si="153"/>
        <v>0</v>
      </c>
      <c r="U472" s="32"/>
      <c r="V472" s="32"/>
      <c r="W472" s="32"/>
      <c r="X472" s="32"/>
      <c r="Y472" s="32"/>
      <c r="Z472" s="32"/>
      <c r="AA472" s="32"/>
      <c r="AB472" s="32"/>
      <c r="AC472" s="32"/>
      <c r="AD472" s="32"/>
      <c r="AE472" s="32"/>
      <c r="AR472" s="177" t="s">
        <v>212</v>
      </c>
      <c r="AT472" s="177" t="s">
        <v>147</v>
      </c>
      <c r="AU472" s="177" t="s">
        <v>153</v>
      </c>
      <c r="AY472" s="15" t="s">
        <v>145</v>
      </c>
      <c r="BE472" s="178">
        <f t="shared" si="154"/>
        <v>0</v>
      </c>
      <c r="BF472" s="178">
        <f t="shared" si="155"/>
        <v>0</v>
      </c>
      <c r="BG472" s="178">
        <f t="shared" si="156"/>
        <v>0</v>
      </c>
      <c r="BH472" s="178">
        <f t="shared" si="157"/>
        <v>0</v>
      </c>
      <c r="BI472" s="178">
        <f t="shared" si="158"/>
        <v>0</v>
      </c>
      <c r="BJ472" s="15" t="s">
        <v>75</v>
      </c>
      <c r="BK472" s="178">
        <f t="shared" si="159"/>
        <v>0</v>
      </c>
      <c r="BL472" s="15" t="s">
        <v>212</v>
      </c>
      <c r="BM472" s="177" t="s">
        <v>1234</v>
      </c>
    </row>
    <row r="473" spans="1:65" s="2" customFormat="1" ht="24.2" customHeight="1">
      <c r="A473" s="32"/>
      <c r="B473" s="33"/>
      <c r="C473" s="166">
        <v>327</v>
      </c>
      <c r="D473" s="166" t="s">
        <v>147</v>
      </c>
      <c r="E473" s="167" t="s">
        <v>1235</v>
      </c>
      <c r="F473" s="168" t="s">
        <v>1236</v>
      </c>
      <c r="G473" s="169" t="s">
        <v>165</v>
      </c>
      <c r="H473" s="170">
        <v>598</v>
      </c>
      <c r="I473" s="171"/>
      <c r="J473" s="172">
        <f t="shared" si="150"/>
        <v>0</v>
      </c>
      <c r="K473" s="168" t="s">
        <v>151</v>
      </c>
      <c r="L473" s="37"/>
      <c r="M473" s="173" t="s">
        <v>17</v>
      </c>
      <c r="N473" s="174" t="s">
        <v>41</v>
      </c>
      <c r="O473" s="62"/>
      <c r="P473" s="175">
        <f t="shared" si="151"/>
        <v>0</v>
      </c>
      <c r="Q473" s="175">
        <v>0</v>
      </c>
      <c r="R473" s="175">
        <f t="shared" si="152"/>
        <v>0</v>
      </c>
      <c r="S473" s="175">
        <v>0</v>
      </c>
      <c r="T473" s="176">
        <f t="shared" si="153"/>
        <v>0</v>
      </c>
      <c r="U473" s="32"/>
      <c r="V473" s="32"/>
      <c r="W473" s="32"/>
      <c r="X473" s="32"/>
      <c r="Y473" s="32"/>
      <c r="Z473" s="32"/>
      <c r="AA473" s="32"/>
      <c r="AB473" s="32"/>
      <c r="AC473" s="32"/>
      <c r="AD473" s="32"/>
      <c r="AE473" s="32"/>
      <c r="AR473" s="177" t="s">
        <v>212</v>
      </c>
      <c r="AT473" s="177" t="s">
        <v>147</v>
      </c>
      <c r="AU473" s="177" t="s">
        <v>153</v>
      </c>
      <c r="AY473" s="15" t="s">
        <v>145</v>
      </c>
      <c r="BE473" s="178">
        <f t="shared" si="154"/>
        <v>0</v>
      </c>
      <c r="BF473" s="178">
        <f t="shared" si="155"/>
        <v>0</v>
      </c>
      <c r="BG473" s="178">
        <f t="shared" si="156"/>
        <v>0</v>
      </c>
      <c r="BH473" s="178">
        <f t="shared" si="157"/>
        <v>0</v>
      </c>
      <c r="BI473" s="178">
        <f t="shared" si="158"/>
        <v>0</v>
      </c>
      <c r="BJ473" s="15" t="s">
        <v>75</v>
      </c>
      <c r="BK473" s="178">
        <f t="shared" si="159"/>
        <v>0</v>
      </c>
      <c r="BL473" s="15" t="s">
        <v>212</v>
      </c>
      <c r="BM473" s="177" t="s">
        <v>1237</v>
      </c>
    </row>
    <row r="474" spans="1:65" s="2" customFormat="1" ht="24.2" customHeight="1">
      <c r="A474" s="32"/>
      <c r="B474" s="33"/>
      <c r="C474" s="166">
        <v>328</v>
      </c>
      <c r="D474" s="166" t="s">
        <v>147</v>
      </c>
      <c r="E474" s="167" t="s">
        <v>1238</v>
      </c>
      <c r="F474" s="168" t="s">
        <v>1239</v>
      </c>
      <c r="G474" s="169" t="s">
        <v>165</v>
      </c>
      <c r="H474" s="170">
        <v>393</v>
      </c>
      <c r="I474" s="171"/>
      <c r="J474" s="172">
        <f t="shared" si="150"/>
        <v>0</v>
      </c>
      <c r="K474" s="168" t="s">
        <v>151</v>
      </c>
      <c r="L474" s="37"/>
      <c r="M474" s="173" t="s">
        <v>17</v>
      </c>
      <c r="N474" s="174" t="s">
        <v>41</v>
      </c>
      <c r="O474" s="62"/>
      <c r="P474" s="175">
        <f t="shared" si="151"/>
        <v>0</v>
      </c>
      <c r="Q474" s="175">
        <v>0</v>
      </c>
      <c r="R474" s="175">
        <f t="shared" si="152"/>
        <v>0</v>
      </c>
      <c r="S474" s="175">
        <v>0</v>
      </c>
      <c r="T474" s="176">
        <f t="shared" si="153"/>
        <v>0</v>
      </c>
      <c r="U474" s="32"/>
      <c r="V474" s="32"/>
      <c r="W474" s="32"/>
      <c r="X474" s="32"/>
      <c r="Y474" s="32"/>
      <c r="Z474" s="32"/>
      <c r="AA474" s="32"/>
      <c r="AB474" s="32"/>
      <c r="AC474" s="32"/>
      <c r="AD474" s="32"/>
      <c r="AE474" s="32"/>
      <c r="AR474" s="177" t="s">
        <v>212</v>
      </c>
      <c r="AT474" s="177" t="s">
        <v>147</v>
      </c>
      <c r="AU474" s="177" t="s">
        <v>153</v>
      </c>
      <c r="AY474" s="15" t="s">
        <v>145</v>
      </c>
      <c r="BE474" s="178">
        <f t="shared" si="154"/>
        <v>0</v>
      </c>
      <c r="BF474" s="178">
        <f t="shared" si="155"/>
        <v>0</v>
      </c>
      <c r="BG474" s="178">
        <f t="shared" si="156"/>
        <v>0</v>
      </c>
      <c r="BH474" s="178">
        <f t="shared" si="157"/>
        <v>0</v>
      </c>
      <c r="BI474" s="178">
        <f t="shared" si="158"/>
        <v>0</v>
      </c>
      <c r="BJ474" s="15" t="s">
        <v>75</v>
      </c>
      <c r="BK474" s="178">
        <f t="shared" si="159"/>
        <v>0</v>
      </c>
      <c r="BL474" s="15" t="s">
        <v>212</v>
      </c>
      <c r="BM474" s="177" t="s">
        <v>1240</v>
      </c>
    </row>
    <row r="475" spans="1:65" s="2" customFormat="1" ht="24.2" customHeight="1">
      <c r="A475" s="32"/>
      <c r="B475" s="33"/>
      <c r="C475" s="166">
        <v>329</v>
      </c>
      <c r="D475" s="166" t="s">
        <v>147</v>
      </c>
      <c r="E475" s="167" t="s">
        <v>1241</v>
      </c>
      <c r="F475" s="168" t="s">
        <v>1242</v>
      </c>
      <c r="G475" s="169" t="s">
        <v>165</v>
      </c>
      <c r="H475" s="170">
        <v>112</v>
      </c>
      <c r="I475" s="171"/>
      <c r="J475" s="172">
        <f t="shared" si="150"/>
        <v>0</v>
      </c>
      <c r="K475" s="168" t="s">
        <v>151</v>
      </c>
      <c r="L475" s="37"/>
      <c r="M475" s="173" t="s">
        <v>17</v>
      </c>
      <c r="N475" s="174" t="s">
        <v>41</v>
      </c>
      <c r="O475" s="62"/>
      <c r="P475" s="175">
        <f t="shared" si="151"/>
        <v>0</v>
      </c>
      <c r="Q475" s="175">
        <v>0</v>
      </c>
      <c r="R475" s="175">
        <f t="shared" si="152"/>
        <v>0</v>
      </c>
      <c r="S475" s="175">
        <v>0</v>
      </c>
      <c r="T475" s="176">
        <f t="shared" si="153"/>
        <v>0</v>
      </c>
      <c r="U475" s="32"/>
      <c r="V475" s="32"/>
      <c r="W475" s="32"/>
      <c r="X475" s="32"/>
      <c r="Y475" s="32"/>
      <c r="Z475" s="32"/>
      <c r="AA475" s="32"/>
      <c r="AB475" s="32"/>
      <c r="AC475" s="32"/>
      <c r="AD475" s="32"/>
      <c r="AE475" s="32"/>
      <c r="AR475" s="177" t="s">
        <v>212</v>
      </c>
      <c r="AT475" s="177" t="s">
        <v>147</v>
      </c>
      <c r="AU475" s="177" t="s">
        <v>153</v>
      </c>
      <c r="AY475" s="15" t="s">
        <v>145</v>
      </c>
      <c r="BE475" s="178">
        <f t="shared" si="154"/>
        <v>0</v>
      </c>
      <c r="BF475" s="178">
        <f t="shared" si="155"/>
        <v>0</v>
      </c>
      <c r="BG475" s="178">
        <f t="shared" si="156"/>
        <v>0</v>
      </c>
      <c r="BH475" s="178">
        <f t="shared" si="157"/>
        <v>0</v>
      </c>
      <c r="BI475" s="178">
        <f t="shared" si="158"/>
        <v>0</v>
      </c>
      <c r="BJ475" s="15" t="s">
        <v>75</v>
      </c>
      <c r="BK475" s="178">
        <f t="shared" si="159"/>
        <v>0</v>
      </c>
      <c r="BL475" s="15" t="s">
        <v>212</v>
      </c>
      <c r="BM475" s="177" t="s">
        <v>1243</v>
      </c>
    </row>
    <row r="476" spans="1:65" s="2" customFormat="1" ht="24.2" customHeight="1">
      <c r="A476" s="32"/>
      <c r="B476" s="33"/>
      <c r="C476" s="166">
        <v>330</v>
      </c>
      <c r="D476" s="166" t="s">
        <v>147</v>
      </c>
      <c r="E476" s="167" t="s">
        <v>1244</v>
      </c>
      <c r="F476" s="168" t="s">
        <v>1245</v>
      </c>
      <c r="G476" s="169" t="s">
        <v>165</v>
      </c>
      <c r="H476" s="170">
        <v>18</v>
      </c>
      <c r="I476" s="171"/>
      <c r="J476" s="172">
        <f t="shared" si="150"/>
        <v>0</v>
      </c>
      <c r="K476" s="168" t="s">
        <v>151</v>
      </c>
      <c r="L476" s="37"/>
      <c r="M476" s="173" t="s">
        <v>17</v>
      </c>
      <c r="N476" s="174" t="s">
        <v>41</v>
      </c>
      <c r="O476" s="62"/>
      <c r="P476" s="175">
        <f t="shared" si="151"/>
        <v>0</v>
      </c>
      <c r="Q476" s="175">
        <v>0</v>
      </c>
      <c r="R476" s="175">
        <f t="shared" si="152"/>
        <v>0</v>
      </c>
      <c r="S476" s="175">
        <v>0</v>
      </c>
      <c r="T476" s="176">
        <f t="shared" si="153"/>
        <v>0</v>
      </c>
      <c r="U476" s="32"/>
      <c r="V476" s="32"/>
      <c r="W476" s="32"/>
      <c r="X476" s="32"/>
      <c r="Y476" s="32"/>
      <c r="Z476" s="32"/>
      <c r="AA476" s="32"/>
      <c r="AB476" s="32"/>
      <c r="AC476" s="32"/>
      <c r="AD476" s="32"/>
      <c r="AE476" s="32"/>
      <c r="AR476" s="177" t="s">
        <v>212</v>
      </c>
      <c r="AT476" s="177" t="s">
        <v>147</v>
      </c>
      <c r="AU476" s="177" t="s">
        <v>153</v>
      </c>
      <c r="AY476" s="15" t="s">
        <v>145</v>
      </c>
      <c r="BE476" s="178">
        <f t="shared" si="154"/>
        <v>0</v>
      </c>
      <c r="BF476" s="178">
        <f t="shared" si="155"/>
        <v>0</v>
      </c>
      <c r="BG476" s="178">
        <f t="shared" si="156"/>
        <v>0</v>
      </c>
      <c r="BH476" s="178">
        <f t="shared" si="157"/>
        <v>0</v>
      </c>
      <c r="BI476" s="178">
        <f t="shared" si="158"/>
        <v>0</v>
      </c>
      <c r="BJ476" s="15" t="s">
        <v>75</v>
      </c>
      <c r="BK476" s="178">
        <f t="shared" si="159"/>
        <v>0</v>
      </c>
      <c r="BL476" s="15" t="s">
        <v>212</v>
      </c>
      <c r="BM476" s="177" t="s">
        <v>1246</v>
      </c>
    </row>
    <row r="477" spans="1:65" s="2" customFormat="1" ht="24.2" customHeight="1">
      <c r="A477" s="32"/>
      <c r="B477" s="33"/>
      <c r="C477" s="166">
        <v>331</v>
      </c>
      <c r="D477" s="166" t="s">
        <v>147</v>
      </c>
      <c r="E477" s="167" t="s">
        <v>1247</v>
      </c>
      <c r="F477" s="168" t="s">
        <v>1248</v>
      </c>
      <c r="G477" s="169" t="s">
        <v>165</v>
      </c>
      <c r="H477" s="170">
        <v>18</v>
      </c>
      <c r="I477" s="171"/>
      <c r="J477" s="172">
        <f t="shared" si="150"/>
        <v>0</v>
      </c>
      <c r="K477" s="168" t="s">
        <v>151</v>
      </c>
      <c r="L477" s="37"/>
      <c r="M477" s="173" t="s">
        <v>17</v>
      </c>
      <c r="N477" s="174" t="s">
        <v>41</v>
      </c>
      <c r="O477" s="62"/>
      <c r="P477" s="175">
        <f t="shared" si="151"/>
        <v>0</v>
      </c>
      <c r="Q477" s="175">
        <v>0</v>
      </c>
      <c r="R477" s="175">
        <f t="shared" si="152"/>
        <v>0</v>
      </c>
      <c r="S477" s="175">
        <v>0</v>
      </c>
      <c r="T477" s="176">
        <f t="shared" si="153"/>
        <v>0</v>
      </c>
      <c r="U477" s="32"/>
      <c r="V477" s="32"/>
      <c r="W477" s="32"/>
      <c r="X477" s="32"/>
      <c r="Y477" s="32"/>
      <c r="Z477" s="32"/>
      <c r="AA477" s="32"/>
      <c r="AB477" s="32"/>
      <c r="AC477" s="32"/>
      <c r="AD477" s="32"/>
      <c r="AE477" s="32"/>
      <c r="AR477" s="177" t="s">
        <v>212</v>
      </c>
      <c r="AT477" s="177" t="s">
        <v>147</v>
      </c>
      <c r="AU477" s="177" t="s">
        <v>153</v>
      </c>
      <c r="AY477" s="15" t="s">
        <v>145</v>
      </c>
      <c r="BE477" s="178">
        <f t="shared" si="154"/>
        <v>0</v>
      </c>
      <c r="BF477" s="178">
        <f t="shared" si="155"/>
        <v>0</v>
      </c>
      <c r="BG477" s="178">
        <f t="shared" si="156"/>
        <v>0</v>
      </c>
      <c r="BH477" s="178">
        <f t="shared" si="157"/>
        <v>0</v>
      </c>
      <c r="BI477" s="178">
        <f t="shared" si="158"/>
        <v>0</v>
      </c>
      <c r="BJ477" s="15" t="s">
        <v>75</v>
      </c>
      <c r="BK477" s="178">
        <f t="shared" si="159"/>
        <v>0</v>
      </c>
      <c r="BL477" s="15" t="s">
        <v>212</v>
      </c>
      <c r="BM477" s="177" t="s">
        <v>1249</v>
      </c>
    </row>
    <row r="478" spans="1:65" s="2" customFormat="1" ht="24.2" customHeight="1">
      <c r="A478" s="32"/>
      <c r="B478" s="33"/>
      <c r="C478" s="166">
        <v>332</v>
      </c>
      <c r="D478" s="166" t="s">
        <v>147</v>
      </c>
      <c r="E478" s="167" t="s">
        <v>1250</v>
      </c>
      <c r="F478" s="168" t="s">
        <v>1251</v>
      </c>
      <c r="G478" s="169" t="s">
        <v>165</v>
      </c>
      <c r="H478" s="170">
        <v>18</v>
      </c>
      <c r="I478" s="171"/>
      <c r="J478" s="172">
        <f t="shared" si="150"/>
        <v>0</v>
      </c>
      <c r="K478" s="168" t="s">
        <v>151</v>
      </c>
      <c r="L478" s="37"/>
      <c r="M478" s="173" t="s">
        <v>17</v>
      </c>
      <c r="N478" s="174" t="s">
        <v>41</v>
      </c>
      <c r="O478" s="62"/>
      <c r="P478" s="175">
        <f t="shared" si="151"/>
        <v>0</v>
      </c>
      <c r="Q478" s="175">
        <v>0</v>
      </c>
      <c r="R478" s="175">
        <f t="shared" si="152"/>
        <v>0</v>
      </c>
      <c r="S478" s="175">
        <v>0</v>
      </c>
      <c r="T478" s="176">
        <f t="shared" si="153"/>
        <v>0</v>
      </c>
      <c r="U478" s="32"/>
      <c r="V478" s="32"/>
      <c r="W478" s="32"/>
      <c r="X478" s="32"/>
      <c r="Y478" s="32"/>
      <c r="Z478" s="32"/>
      <c r="AA478" s="32"/>
      <c r="AB478" s="32"/>
      <c r="AC478" s="32"/>
      <c r="AD478" s="32"/>
      <c r="AE478" s="32"/>
      <c r="AR478" s="177" t="s">
        <v>212</v>
      </c>
      <c r="AT478" s="177" t="s">
        <v>147</v>
      </c>
      <c r="AU478" s="177" t="s">
        <v>153</v>
      </c>
      <c r="AY478" s="15" t="s">
        <v>145</v>
      </c>
      <c r="BE478" s="178">
        <f t="shared" si="154"/>
        <v>0</v>
      </c>
      <c r="BF478" s="178">
        <f t="shared" si="155"/>
        <v>0</v>
      </c>
      <c r="BG478" s="178">
        <f t="shared" si="156"/>
        <v>0</v>
      </c>
      <c r="BH478" s="178">
        <f t="shared" si="157"/>
        <v>0</v>
      </c>
      <c r="BI478" s="178">
        <f t="shared" si="158"/>
        <v>0</v>
      </c>
      <c r="BJ478" s="15" t="s">
        <v>75</v>
      </c>
      <c r="BK478" s="178">
        <f t="shared" si="159"/>
        <v>0</v>
      </c>
      <c r="BL478" s="15" t="s">
        <v>212</v>
      </c>
      <c r="BM478" s="177" t="s">
        <v>1252</v>
      </c>
    </row>
    <row r="479" spans="1:65" s="2" customFormat="1" ht="24.2" customHeight="1">
      <c r="A479" s="32"/>
      <c r="B479" s="33"/>
      <c r="C479" s="166">
        <v>333</v>
      </c>
      <c r="D479" s="166" t="s">
        <v>147</v>
      </c>
      <c r="E479" s="167" t="s">
        <v>1253</v>
      </c>
      <c r="F479" s="168" t="s">
        <v>1254</v>
      </c>
      <c r="G479" s="169" t="s">
        <v>161</v>
      </c>
      <c r="H479" s="170">
        <v>30</v>
      </c>
      <c r="I479" s="171"/>
      <c r="J479" s="172">
        <f t="shared" si="150"/>
        <v>0</v>
      </c>
      <c r="K479" s="168" t="s">
        <v>1227</v>
      </c>
      <c r="L479" s="37"/>
      <c r="M479" s="173" t="s">
        <v>17</v>
      </c>
      <c r="N479" s="174" t="s">
        <v>41</v>
      </c>
      <c r="O479" s="62"/>
      <c r="P479" s="175">
        <f t="shared" si="151"/>
        <v>0</v>
      </c>
      <c r="Q479" s="175">
        <v>0</v>
      </c>
      <c r="R479" s="175">
        <f t="shared" si="152"/>
        <v>0</v>
      </c>
      <c r="S479" s="175">
        <v>0</v>
      </c>
      <c r="T479" s="176">
        <f t="shared" si="153"/>
        <v>0</v>
      </c>
      <c r="U479" s="32"/>
      <c r="V479" s="32"/>
      <c r="W479" s="32"/>
      <c r="X479" s="32"/>
      <c r="Y479" s="32"/>
      <c r="Z479" s="32"/>
      <c r="AA479" s="32"/>
      <c r="AB479" s="32"/>
      <c r="AC479" s="32"/>
      <c r="AD479" s="32"/>
      <c r="AE479" s="32"/>
      <c r="AR479" s="177" t="s">
        <v>212</v>
      </c>
      <c r="AT479" s="177" t="s">
        <v>147</v>
      </c>
      <c r="AU479" s="177" t="s">
        <v>153</v>
      </c>
      <c r="AY479" s="15" t="s">
        <v>145</v>
      </c>
      <c r="BE479" s="178">
        <f t="shared" si="154"/>
        <v>0</v>
      </c>
      <c r="BF479" s="178">
        <f t="shared" si="155"/>
        <v>0</v>
      </c>
      <c r="BG479" s="178">
        <f t="shared" si="156"/>
        <v>0</v>
      </c>
      <c r="BH479" s="178">
        <f t="shared" si="157"/>
        <v>0</v>
      </c>
      <c r="BI479" s="178">
        <f t="shared" si="158"/>
        <v>0</v>
      </c>
      <c r="BJ479" s="15" t="s">
        <v>75</v>
      </c>
      <c r="BK479" s="178">
        <f t="shared" si="159"/>
        <v>0</v>
      </c>
      <c r="BL479" s="15" t="s">
        <v>212</v>
      </c>
      <c r="BM479" s="177" t="s">
        <v>1255</v>
      </c>
    </row>
    <row r="480" spans="1:65" s="2" customFormat="1" ht="14.45" customHeight="1">
      <c r="A480" s="32"/>
      <c r="B480" s="33"/>
      <c r="C480" s="166">
        <v>334</v>
      </c>
      <c r="D480" s="166" t="s">
        <v>147</v>
      </c>
      <c r="E480" s="167" t="s">
        <v>1256</v>
      </c>
      <c r="F480" s="168" t="s">
        <v>1257</v>
      </c>
      <c r="G480" s="169" t="s">
        <v>161</v>
      </c>
      <c r="H480" s="170">
        <v>6</v>
      </c>
      <c r="I480" s="171"/>
      <c r="J480" s="172">
        <f t="shared" si="150"/>
        <v>0</v>
      </c>
      <c r="K480" s="168" t="s">
        <v>151</v>
      </c>
      <c r="L480" s="37"/>
      <c r="M480" s="173" t="s">
        <v>17</v>
      </c>
      <c r="N480" s="174" t="s">
        <v>41</v>
      </c>
      <c r="O480" s="62"/>
      <c r="P480" s="175">
        <f t="shared" si="151"/>
        <v>0</v>
      </c>
      <c r="Q480" s="175">
        <v>0</v>
      </c>
      <c r="R480" s="175">
        <f t="shared" si="152"/>
        <v>0</v>
      </c>
      <c r="S480" s="175">
        <v>0</v>
      </c>
      <c r="T480" s="176">
        <f t="shared" si="153"/>
        <v>0</v>
      </c>
      <c r="U480" s="32"/>
      <c r="V480" s="32"/>
      <c r="W480" s="32"/>
      <c r="X480" s="32"/>
      <c r="Y480" s="32"/>
      <c r="Z480" s="32"/>
      <c r="AA480" s="32"/>
      <c r="AB480" s="32"/>
      <c r="AC480" s="32"/>
      <c r="AD480" s="32"/>
      <c r="AE480" s="32"/>
      <c r="AR480" s="177" t="s">
        <v>212</v>
      </c>
      <c r="AT480" s="177" t="s">
        <v>147</v>
      </c>
      <c r="AU480" s="177" t="s">
        <v>153</v>
      </c>
      <c r="AY480" s="15" t="s">
        <v>145</v>
      </c>
      <c r="BE480" s="178">
        <f t="shared" si="154"/>
        <v>0</v>
      </c>
      <c r="BF480" s="178">
        <f t="shared" si="155"/>
        <v>0</v>
      </c>
      <c r="BG480" s="178">
        <f t="shared" si="156"/>
        <v>0</v>
      </c>
      <c r="BH480" s="178">
        <f t="shared" si="157"/>
        <v>0</v>
      </c>
      <c r="BI480" s="178">
        <f t="shared" si="158"/>
        <v>0</v>
      </c>
      <c r="BJ480" s="15" t="s">
        <v>75</v>
      </c>
      <c r="BK480" s="178">
        <f t="shared" si="159"/>
        <v>0</v>
      </c>
      <c r="BL480" s="15" t="s">
        <v>212</v>
      </c>
      <c r="BM480" s="177" t="s">
        <v>1258</v>
      </c>
    </row>
    <row r="481" spans="1:65" s="2" customFormat="1" ht="24.2" customHeight="1">
      <c r="A481" s="32"/>
      <c r="B481" s="33"/>
      <c r="C481" s="166">
        <v>335</v>
      </c>
      <c r="D481" s="166" t="s">
        <v>147</v>
      </c>
      <c r="E481" s="167" t="s">
        <v>1259</v>
      </c>
      <c r="F481" s="168" t="s">
        <v>1260</v>
      </c>
      <c r="G481" s="169" t="s">
        <v>161</v>
      </c>
      <c r="H481" s="170">
        <v>15</v>
      </c>
      <c r="I481" s="171"/>
      <c r="J481" s="172">
        <f aca="true" t="shared" si="160" ref="J481:J494">ROUND(I481*H481,2)</f>
        <v>0</v>
      </c>
      <c r="K481" s="168" t="s">
        <v>151</v>
      </c>
      <c r="L481" s="37"/>
      <c r="M481" s="173" t="s">
        <v>17</v>
      </c>
      <c r="N481" s="174" t="s">
        <v>41</v>
      </c>
      <c r="O481" s="62"/>
      <c r="P481" s="175">
        <f aca="true" t="shared" si="161" ref="P481:P494">O481*H481</f>
        <v>0</v>
      </c>
      <c r="Q481" s="175">
        <v>0</v>
      </c>
      <c r="R481" s="175">
        <f aca="true" t="shared" si="162" ref="R481:R494">Q481*H481</f>
        <v>0</v>
      </c>
      <c r="S481" s="175">
        <v>0</v>
      </c>
      <c r="T481" s="176">
        <f aca="true" t="shared" si="163" ref="T481:T494">S481*H481</f>
        <v>0</v>
      </c>
      <c r="U481" s="32"/>
      <c r="V481" s="32"/>
      <c r="W481" s="32"/>
      <c r="X481" s="32"/>
      <c r="Y481" s="32"/>
      <c r="Z481" s="32"/>
      <c r="AA481" s="32"/>
      <c r="AB481" s="32"/>
      <c r="AC481" s="32"/>
      <c r="AD481" s="32"/>
      <c r="AE481" s="32"/>
      <c r="AR481" s="177" t="s">
        <v>212</v>
      </c>
      <c r="AT481" s="177" t="s">
        <v>147</v>
      </c>
      <c r="AU481" s="177" t="s">
        <v>153</v>
      </c>
      <c r="AY481" s="15" t="s">
        <v>145</v>
      </c>
      <c r="BE481" s="178">
        <f aca="true" t="shared" si="164" ref="BE481:BE494">IF(N481="základní",J481,0)</f>
        <v>0</v>
      </c>
      <c r="BF481" s="178">
        <f aca="true" t="shared" si="165" ref="BF481:BF494">IF(N481="snížená",J481,0)</f>
        <v>0</v>
      </c>
      <c r="BG481" s="178">
        <f aca="true" t="shared" si="166" ref="BG481:BG494">IF(N481="zákl. přenesená",J481,0)</f>
        <v>0</v>
      </c>
      <c r="BH481" s="178">
        <f aca="true" t="shared" si="167" ref="BH481:BH494">IF(N481="sníž. přenesená",J481,0)</f>
        <v>0</v>
      </c>
      <c r="BI481" s="178">
        <f aca="true" t="shared" si="168" ref="BI481:BI494">IF(N481="nulová",J481,0)</f>
        <v>0</v>
      </c>
      <c r="BJ481" s="15" t="s">
        <v>75</v>
      </c>
      <c r="BK481" s="178">
        <f aca="true" t="shared" si="169" ref="BK481:BK494">ROUND(I481*H481,2)</f>
        <v>0</v>
      </c>
      <c r="BL481" s="15" t="s">
        <v>212</v>
      </c>
      <c r="BM481" s="177" t="s">
        <v>1261</v>
      </c>
    </row>
    <row r="482" spans="1:65" s="2" customFormat="1" ht="24.2" customHeight="1">
      <c r="A482" s="32"/>
      <c r="B482" s="33"/>
      <c r="C482" s="166">
        <v>336</v>
      </c>
      <c r="D482" s="166" t="s">
        <v>147</v>
      </c>
      <c r="E482" s="167" t="s">
        <v>1262</v>
      </c>
      <c r="F482" s="168" t="s">
        <v>1263</v>
      </c>
      <c r="G482" s="169" t="s">
        <v>161</v>
      </c>
      <c r="H482" s="170">
        <v>3</v>
      </c>
      <c r="I482" s="171"/>
      <c r="J482" s="172">
        <f t="shared" si="160"/>
        <v>0</v>
      </c>
      <c r="K482" s="168" t="s">
        <v>1227</v>
      </c>
      <c r="L482" s="37"/>
      <c r="M482" s="173" t="s">
        <v>17</v>
      </c>
      <c r="N482" s="174" t="s">
        <v>41</v>
      </c>
      <c r="O482" s="62"/>
      <c r="P482" s="175">
        <f t="shared" si="161"/>
        <v>0</v>
      </c>
      <c r="Q482" s="175">
        <v>0</v>
      </c>
      <c r="R482" s="175">
        <f t="shared" si="162"/>
        <v>0</v>
      </c>
      <c r="S482" s="175">
        <v>0</v>
      </c>
      <c r="T482" s="176">
        <f t="shared" si="163"/>
        <v>0</v>
      </c>
      <c r="U482" s="32"/>
      <c r="V482" s="32"/>
      <c r="W482" s="32"/>
      <c r="X482" s="32"/>
      <c r="Y482" s="32"/>
      <c r="Z482" s="32"/>
      <c r="AA482" s="32"/>
      <c r="AB482" s="32"/>
      <c r="AC482" s="32"/>
      <c r="AD482" s="32"/>
      <c r="AE482" s="32"/>
      <c r="AR482" s="177" t="s">
        <v>212</v>
      </c>
      <c r="AT482" s="177" t="s">
        <v>147</v>
      </c>
      <c r="AU482" s="177" t="s">
        <v>153</v>
      </c>
      <c r="AY482" s="15" t="s">
        <v>145</v>
      </c>
      <c r="BE482" s="178">
        <f t="shared" si="164"/>
        <v>0</v>
      </c>
      <c r="BF482" s="178">
        <f t="shared" si="165"/>
        <v>0</v>
      </c>
      <c r="BG482" s="178">
        <f t="shared" si="166"/>
        <v>0</v>
      </c>
      <c r="BH482" s="178">
        <f t="shared" si="167"/>
        <v>0</v>
      </c>
      <c r="BI482" s="178">
        <f t="shared" si="168"/>
        <v>0</v>
      </c>
      <c r="BJ482" s="15" t="s">
        <v>75</v>
      </c>
      <c r="BK482" s="178">
        <f t="shared" si="169"/>
        <v>0</v>
      </c>
      <c r="BL482" s="15" t="s">
        <v>212</v>
      </c>
      <c r="BM482" s="177" t="s">
        <v>1264</v>
      </c>
    </row>
    <row r="483" spans="1:65" s="2" customFormat="1" ht="24.2" customHeight="1">
      <c r="A483" s="32"/>
      <c r="B483" s="33"/>
      <c r="C483" s="166">
        <v>337</v>
      </c>
      <c r="D483" s="166" t="s">
        <v>147</v>
      </c>
      <c r="E483" s="167" t="s">
        <v>1265</v>
      </c>
      <c r="F483" s="168" t="s">
        <v>1266</v>
      </c>
      <c r="G483" s="169" t="s">
        <v>161</v>
      </c>
      <c r="H483" s="170">
        <v>20</v>
      </c>
      <c r="I483" s="171"/>
      <c r="J483" s="172">
        <f t="shared" si="160"/>
        <v>0</v>
      </c>
      <c r="K483" s="168" t="s">
        <v>1227</v>
      </c>
      <c r="L483" s="37"/>
      <c r="M483" s="173" t="s">
        <v>17</v>
      </c>
      <c r="N483" s="174" t="s">
        <v>41</v>
      </c>
      <c r="O483" s="62"/>
      <c r="P483" s="175">
        <f t="shared" si="161"/>
        <v>0</v>
      </c>
      <c r="Q483" s="175">
        <v>0</v>
      </c>
      <c r="R483" s="175">
        <f t="shared" si="162"/>
        <v>0</v>
      </c>
      <c r="S483" s="175">
        <v>0</v>
      </c>
      <c r="T483" s="176">
        <f t="shared" si="163"/>
        <v>0</v>
      </c>
      <c r="U483" s="32"/>
      <c r="V483" s="32"/>
      <c r="W483" s="32"/>
      <c r="X483" s="32"/>
      <c r="Y483" s="32"/>
      <c r="Z483" s="32"/>
      <c r="AA483" s="32"/>
      <c r="AB483" s="32"/>
      <c r="AC483" s="32"/>
      <c r="AD483" s="32"/>
      <c r="AE483" s="32"/>
      <c r="AR483" s="177" t="s">
        <v>212</v>
      </c>
      <c r="AT483" s="177" t="s">
        <v>147</v>
      </c>
      <c r="AU483" s="177" t="s">
        <v>153</v>
      </c>
      <c r="AY483" s="15" t="s">
        <v>145</v>
      </c>
      <c r="BE483" s="178">
        <f t="shared" si="164"/>
        <v>0</v>
      </c>
      <c r="BF483" s="178">
        <f t="shared" si="165"/>
        <v>0</v>
      </c>
      <c r="BG483" s="178">
        <f t="shared" si="166"/>
        <v>0</v>
      </c>
      <c r="BH483" s="178">
        <f t="shared" si="167"/>
        <v>0</v>
      </c>
      <c r="BI483" s="178">
        <f t="shared" si="168"/>
        <v>0</v>
      </c>
      <c r="BJ483" s="15" t="s">
        <v>75</v>
      </c>
      <c r="BK483" s="178">
        <f t="shared" si="169"/>
        <v>0</v>
      </c>
      <c r="BL483" s="15" t="s">
        <v>212</v>
      </c>
      <c r="BM483" s="177" t="s">
        <v>1267</v>
      </c>
    </row>
    <row r="484" spans="1:65" s="2" customFormat="1" ht="14.45" customHeight="1">
      <c r="A484" s="32"/>
      <c r="B484" s="33"/>
      <c r="C484" s="166">
        <v>338</v>
      </c>
      <c r="D484" s="166" t="s">
        <v>147</v>
      </c>
      <c r="E484" s="167" t="s">
        <v>1268</v>
      </c>
      <c r="F484" s="168" t="s">
        <v>1269</v>
      </c>
      <c r="G484" s="169" t="s">
        <v>161</v>
      </c>
      <c r="H484" s="170">
        <v>10</v>
      </c>
      <c r="I484" s="171"/>
      <c r="J484" s="172">
        <f t="shared" si="160"/>
        <v>0</v>
      </c>
      <c r="K484" s="168" t="s">
        <v>1227</v>
      </c>
      <c r="L484" s="37"/>
      <c r="M484" s="173" t="s">
        <v>17</v>
      </c>
      <c r="N484" s="174" t="s">
        <v>41</v>
      </c>
      <c r="O484" s="62"/>
      <c r="P484" s="175">
        <f t="shared" si="161"/>
        <v>0</v>
      </c>
      <c r="Q484" s="175">
        <v>0</v>
      </c>
      <c r="R484" s="175">
        <f t="shared" si="162"/>
        <v>0</v>
      </c>
      <c r="S484" s="175">
        <v>0</v>
      </c>
      <c r="T484" s="176">
        <f t="shared" si="163"/>
        <v>0</v>
      </c>
      <c r="U484" s="32"/>
      <c r="V484" s="32"/>
      <c r="W484" s="32"/>
      <c r="X484" s="32"/>
      <c r="Y484" s="32"/>
      <c r="Z484" s="32"/>
      <c r="AA484" s="32"/>
      <c r="AB484" s="32"/>
      <c r="AC484" s="32"/>
      <c r="AD484" s="32"/>
      <c r="AE484" s="32"/>
      <c r="AR484" s="177" t="s">
        <v>212</v>
      </c>
      <c r="AT484" s="177" t="s">
        <v>147</v>
      </c>
      <c r="AU484" s="177" t="s">
        <v>153</v>
      </c>
      <c r="AY484" s="15" t="s">
        <v>145</v>
      </c>
      <c r="BE484" s="178">
        <f t="shared" si="164"/>
        <v>0</v>
      </c>
      <c r="BF484" s="178">
        <f t="shared" si="165"/>
        <v>0</v>
      </c>
      <c r="BG484" s="178">
        <f t="shared" si="166"/>
        <v>0</v>
      </c>
      <c r="BH484" s="178">
        <f t="shared" si="167"/>
        <v>0</v>
      </c>
      <c r="BI484" s="178">
        <f t="shared" si="168"/>
        <v>0</v>
      </c>
      <c r="BJ484" s="15" t="s">
        <v>75</v>
      </c>
      <c r="BK484" s="178">
        <f t="shared" si="169"/>
        <v>0</v>
      </c>
      <c r="BL484" s="15" t="s">
        <v>212</v>
      </c>
      <c r="BM484" s="177" t="s">
        <v>1270</v>
      </c>
    </row>
    <row r="485" spans="1:65" s="2" customFormat="1" ht="14.45" customHeight="1">
      <c r="A485" s="32"/>
      <c r="B485" s="33"/>
      <c r="C485" s="166">
        <v>339</v>
      </c>
      <c r="D485" s="166" t="s">
        <v>147</v>
      </c>
      <c r="E485" s="167" t="s">
        <v>1271</v>
      </c>
      <c r="F485" s="168" t="s">
        <v>1272</v>
      </c>
      <c r="G485" s="169" t="s">
        <v>161</v>
      </c>
      <c r="H485" s="170">
        <v>10</v>
      </c>
      <c r="I485" s="171"/>
      <c r="J485" s="172">
        <f t="shared" si="160"/>
        <v>0</v>
      </c>
      <c r="K485" s="168" t="s">
        <v>1227</v>
      </c>
      <c r="L485" s="37"/>
      <c r="M485" s="173" t="s">
        <v>17</v>
      </c>
      <c r="N485" s="174" t="s">
        <v>41</v>
      </c>
      <c r="O485" s="62"/>
      <c r="P485" s="175">
        <f t="shared" si="161"/>
        <v>0</v>
      </c>
      <c r="Q485" s="175">
        <v>0</v>
      </c>
      <c r="R485" s="175">
        <f t="shared" si="162"/>
        <v>0</v>
      </c>
      <c r="S485" s="175">
        <v>0</v>
      </c>
      <c r="T485" s="176">
        <f t="shared" si="163"/>
        <v>0</v>
      </c>
      <c r="U485" s="32"/>
      <c r="V485" s="32"/>
      <c r="W485" s="32"/>
      <c r="X485" s="32"/>
      <c r="Y485" s="32"/>
      <c r="Z485" s="32"/>
      <c r="AA485" s="32"/>
      <c r="AB485" s="32"/>
      <c r="AC485" s="32"/>
      <c r="AD485" s="32"/>
      <c r="AE485" s="32"/>
      <c r="AR485" s="177" t="s">
        <v>212</v>
      </c>
      <c r="AT485" s="177" t="s">
        <v>147</v>
      </c>
      <c r="AU485" s="177" t="s">
        <v>153</v>
      </c>
      <c r="AY485" s="15" t="s">
        <v>145</v>
      </c>
      <c r="BE485" s="178">
        <f t="shared" si="164"/>
        <v>0</v>
      </c>
      <c r="BF485" s="178">
        <f t="shared" si="165"/>
        <v>0</v>
      </c>
      <c r="BG485" s="178">
        <f t="shared" si="166"/>
        <v>0</v>
      </c>
      <c r="BH485" s="178">
        <f t="shared" si="167"/>
        <v>0</v>
      </c>
      <c r="BI485" s="178">
        <f t="shared" si="168"/>
        <v>0</v>
      </c>
      <c r="BJ485" s="15" t="s">
        <v>75</v>
      </c>
      <c r="BK485" s="178">
        <f t="shared" si="169"/>
        <v>0</v>
      </c>
      <c r="BL485" s="15" t="s">
        <v>212</v>
      </c>
      <c r="BM485" s="177" t="s">
        <v>1273</v>
      </c>
    </row>
    <row r="486" spans="1:65" s="2" customFormat="1" ht="24.2" customHeight="1">
      <c r="A486" s="32"/>
      <c r="B486" s="33"/>
      <c r="C486" s="166">
        <v>340</v>
      </c>
      <c r="D486" s="166" t="s">
        <v>147</v>
      </c>
      <c r="E486" s="167" t="s">
        <v>1274</v>
      </c>
      <c r="F486" s="168" t="s">
        <v>1275</v>
      </c>
      <c r="G486" s="169" t="s">
        <v>161</v>
      </c>
      <c r="H486" s="170">
        <v>210</v>
      </c>
      <c r="I486" s="171"/>
      <c r="J486" s="172">
        <f t="shared" si="160"/>
        <v>0</v>
      </c>
      <c r="K486" s="168" t="s">
        <v>1227</v>
      </c>
      <c r="L486" s="37"/>
      <c r="M486" s="173" t="s">
        <v>17</v>
      </c>
      <c r="N486" s="174" t="s">
        <v>41</v>
      </c>
      <c r="O486" s="62"/>
      <c r="P486" s="175">
        <f t="shared" si="161"/>
        <v>0</v>
      </c>
      <c r="Q486" s="175">
        <v>0</v>
      </c>
      <c r="R486" s="175">
        <f t="shared" si="162"/>
        <v>0</v>
      </c>
      <c r="S486" s="175">
        <v>0</v>
      </c>
      <c r="T486" s="176">
        <f t="shared" si="163"/>
        <v>0</v>
      </c>
      <c r="U486" s="32"/>
      <c r="V486" s="32"/>
      <c r="W486" s="32"/>
      <c r="X486" s="32"/>
      <c r="Y486" s="32"/>
      <c r="Z486" s="32"/>
      <c r="AA486" s="32"/>
      <c r="AB486" s="32"/>
      <c r="AC486" s="32"/>
      <c r="AD486" s="32"/>
      <c r="AE486" s="32"/>
      <c r="AR486" s="177" t="s">
        <v>212</v>
      </c>
      <c r="AT486" s="177" t="s">
        <v>147</v>
      </c>
      <c r="AU486" s="177" t="s">
        <v>153</v>
      </c>
      <c r="AY486" s="15" t="s">
        <v>145</v>
      </c>
      <c r="BE486" s="178">
        <f t="shared" si="164"/>
        <v>0</v>
      </c>
      <c r="BF486" s="178">
        <f t="shared" si="165"/>
        <v>0</v>
      </c>
      <c r="BG486" s="178">
        <f t="shared" si="166"/>
        <v>0</v>
      </c>
      <c r="BH486" s="178">
        <f t="shared" si="167"/>
        <v>0</v>
      </c>
      <c r="BI486" s="178">
        <f t="shared" si="168"/>
        <v>0</v>
      </c>
      <c r="BJ486" s="15" t="s">
        <v>75</v>
      </c>
      <c r="BK486" s="178">
        <f t="shared" si="169"/>
        <v>0</v>
      </c>
      <c r="BL486" s="15" t="s">
        <v>212</v>
      </c>
      <c r="BM486" s="177" t="s">
        <v>1276</v>
      </c>
    </row>
    <row r="487" spans="1:65" s="2" customFormat="1" ht="24.2" customHeight="1">
      <c r="A487" s="32"/>
      <c r="B487" s="33"/>
      <c r="C487" s="166">
        <v>341</v>
      </c>
      <c r="D487" s="166" t="s">
        <v>147</v>
      </c>
      <c r="E487" s="167" t="s">
        <v>1277</v>
      </c>
      <c r="F487" s="168" t="s">
        <v>1278</v>
      </c>
      <c r="G487" s="169" t="s">
        <v>161</v>
      </c>
      <c r="H487" s="170">
        <v>22</v>
      </c>
      <c r="I487" s="171"/>
      <c r="J487" s="172">
        <f t="shared" si="160"/>
        <v>0</v>
      </c>
      <c r="K487" s="168" t="s">
        <v>151</v>
      </c>
      <c r="L487" s="37"/>
      <c r="M487" s="173" t="s">
        <v>17</v>
      </c>
      <c r="N487" s="174" t="s">
        <v>41</v>
      </c>
      <c r="O487" s="62"/>
      <c r="P487" s="175">
        <f t="shared" si="161"/>
        <v>0</v>
      </c>
      <c r="Q487" s="175">
        <v>0</v>
      </c>
      <c r="R487" s="175">
        <f t="shared" si="162"/>
        <v>0</v>
      </c>
      <c r="S487" s="175">
        <v>0</v>
      </c>
      <c r="T487" s="176">
        <f t="shared" si="163"/>
        <v>0</v>
      </c>
      <c r="U487" s="32"/>
      <c r="V487" s="32"/>
      <c r="W487" s="32"/>
      <c r="X487" s="32"/>
      <c r="Y487" s="32"/>
      <c r="Z487" s="32"/>
      <c r="AA487" s="32"/>
      <c r="AB487" s="32"/>
      <c r="AC487" s="32"/>
      <c r="AD487" s="32"/>
      <c r="AE487" s="32"/>
      <c r="AR487" s="177" t="s">
        <v>212</v>
      </c>
      <c r="AT487" s="177" t="s">
        <v>147</v>
      </c>
      <c r="AU487" s="177" t="s">
        <v>153</v>
      </c>
      <c r="AY487" s="15" t="s">
        <v>145</v>
      </c>
      <c r="BE487" s="178">
        <f t="shared" si="164"/>
        <v>0</v>
      </c>
      <c r="BF487" s="178">
        <f t="shared" si="165"/>
        <v>0</v>
      </c>
      <c r="BG487" s="178">
        <f t="shared" si="166"/>
        <v>0</v>
      </c>
      <c r="BH487" s="178">
        <f t="shared" si="167"/>
        <v>0</v>
      </c>
      <c r="BI487" s="178">
        <f t="shared" si="168"/>
        <v>0</v>
      </c>
      <c r="BJ487" s="15" t="s">
        <v>75</v>
      </c>
      <c r="BK487" s="178">
        <f t="shared" si="169"/>
        <v>0</v>
      </c>
      <c r="BL487" s="15" t="s">
        <v>212</v>
      </c>
      <c r="BM487" s="177" t="s">
        <v>1279</v>
      </c>
    </row>
    <row r="488" spans="1:65" s="2" customFormat="1" ht="14.45" customHeight="1">
      <c r="A488" s="32"/>
      <c r="B488" s="33"/>
      <c r="C488" s="166">
        <v>342</v>
      </c>
      <c r="D488" s="166" t="s">
        <v>147</v>
      </c>
      <c r="E488" s="167" t="s">
        <v>1280</v>
      </c>
      <c r="F488" s="168" t="s">
        <v>1281</v>
      </c>
      <c r="G488" s="169" t="s">
        <v>161</v>
      </c>
      <c r="H488" s="170">
        <v>14</v>
      </c>
      <c r="I488" s="171"/>
      <c r="J488" s="172">
        <f t="shared" si="160"/>
        <v>0</v>
      </c>
      <c r="K488" s="168" t="s">
        <v>151</v>
      </c>
      <c r="L488" s="37"/>
      <c r="M488" s="173" t="s">
        <v>17</v>
      </c>
      <c r="N488" s="174" t="s">
        <v>41</v>
      </c>
      <c r="O488" s="62"/>
      <c r="P488" s="175">
        <f t="shared" si="161"/>
        <v>0</v>
      </c>
      <c r="Q488" s="175">
        <v>0</v>
      </c>
      <c r="R488" s="175">
        <f t="shared" si="162"/>
        <v>0</v>
      </c>
      <c r="S488" s="175">
        <v>0</v>
      </c>
      <c r="T488" s="176">
        <f t="shared" si="163"/>
        <v>0</v>
      </c>
      <c r="U488" s="32"/>
      <c r="V488" s="32"/>
      <c r="W488" s="32"/>
      <c r="X488" s="32"/>
      <c r="Y488" s="32"/>
      <c r="Z488" s="32"/>
      <c r="AA488" s="32"/>
      <c r="AB488" s="32"/>
      <c r="AC488" s="32"/>
      <c r="AD488" s="32"/>
      <c r="AE488" s="32"/>
      <c r="AR488" s="177" t="s">
        <v>212</v>
      </c>
      <c r="AT488" s="177" t="s">
        <v>147</v>
      </c>
      <c r="AU488" s="177" t="s">
        <v>153</v>
      </c>
      <c r="AY488" s="15" t="s">
        <v>145</v>
      </c>
      <c r="BE488" s="178">
        <f t="shared" si="164"/>
        <v>0</v>
      </c>
      <c r="BF488" s="178">
        <f t="shared" si="165"/>
        <v>0</v>
      </c>
      <c r="BG488" s="178">
        <f t="shared" si="166"/>
        <v>0</v>
      </c>
      <c r="BH488" s="178">
        <f t="shared" si="167"/>
        <v>0</v>
      </c>
      <c r="BI488" s="178">
        <f t="shared" si="168"/>
        <v>0</v>
      </c>
      <c r="BJ488" s="15" t="s">
        <v>75</v>
      </c>
      <c r="BK488" s="178">
        <f t="shared" si="169"/>
        <v>0</v>
      </c>
      <c r="BL488" s="15" t="s">
        <v>212</v>
      </c>
      <c r="BM488" s="177" t="s">
        <v>1282</v>
      </c>
    </row>
    <row r="489" spans="1:65" s="2" customFormat="1" ht="14.45" customHeight="1">
      <c r="A489" s="32"/>
      <c r="B489" s="33"/>
      <c r="C489" s="166">
        <v>343</v>
      </c>
      <c r="D489" s="166" t="s">
        <v>147</v>
      </c>
      <c r="E489" s="167" t="s">
        <v>1283</v>
      </c>
      <c r="F489" s="168" t="s">
        <v>1284</v>
      </c>
      <c r="G489" s="169" t="s">
        <v>161</v>
      </c>
      <c r="H489" s="170">
        <v>10</v>
      </c>
      <c r="I489" s="171"/>
      <c r="J489" s="172">
        <f t="shared" si="160"/>
        <v>0</v>
      </c>
      <c r="K489" s="168" t="s">
        <v>151</v>
      </c>
      <c r="L489" s="37"/>
      <c r="M489" s="173" t="s">
        <v>17</v>
      </c>
      <c r="N489" s="174" t="s">
        <v>41</v>
      </c>
      <c r="O489" s="62"/>
      <c r="P489" s="175">
        <f t="shared" si="161"/>
        <v>0</v>
      </c>
      <c r="Q489" s="175">
        <v>0</v>
      </c>
      <c r="R489" s="175">
        <f t="shared" si="162"/>
        <v>0</v>
      </c>
      <c r="S489" s="175">
        <v>0</v>
      </c>
      <c r="T489" s="176">
        <f t="shared" si="163"/>
        <v>0</v>
      </c>
      <c r="U489" s="32"/>
      <c r="V489" s="32"/>
      <c r="W489" s="32"/>
      <c r="X489" s="32"/>
      <c r="Y489" s="32"/>
      <c r="Z489" s="32"/>
      <c r="AA489" s="32"/>
      <c r="AB489" s="32"/>
      <c r="AC489" s="32"/>
      <c r="AD489" s="32"/>
      <c r="AE489" s="32"/>
      <c r="AR489" s="177" t="s">
        <v>212</v>
      </c>
      <c r="AT489" s="177" t="s">
        <v>147</v>
      </c>
      <c r="AU489" s="177" t="s">
        <v>153</v>
      </c>
      <c r="AY489" s="15" t="s">
        <v>145</v>
      </c>
      <c r="BE489" s="178">
        <f t="shared" si="164"/>
        <v>0</v>
      </c>
      <c r="BF489" s="178">
        <f t="shared" si="165"/>
        <v>0</v>
      </c>
      <c r="BG489" s="178">
        <f t="shared" si="166"/>
        <v>0</v>
      </c>
      <c r="BH489" s="178">
        <f t="shared" si="167"/>
        <v>0</v>
      </c>
      <c r="BI489" s="178">
        <f t="shared" si="168"/>
        <v>0</v>
      </c>
      <c r="BJ489" s="15" t="s">
        <v>75</v>
      </c>
      <c r="BK489" s="178">
        <f t="shared" si="169"/>
        <v>0</v>
      </c>
      <c r="BL489" s="15" t="s">
        <v>212</v>
      </c>
      <c r="BM489" s="177" t="s">
        <v>1285</v>
      </c>
    </row>
    <row r="490" spans="1:65" s="2" customFormat="1" ht="14.45" customHeight="1">
      <c r="A490" s="32"/>
      <c r="B490" s="33"/>
      <c r="C490" s="166">
        <v>344</v>
      </c>
      <c r="D490" s="166" t="s">
        <v>147</v>
      </c>
      <c r="E490" s="167" t="s">
        <v>1286</v>
      </c>
      <c r="F490" s="168" t="s">
        <v>1287</v>
      </c>
      <c r="G490" s="169" t="s">
        <v>161</v>
      </c>
      <c r="H490" s="170">
        <v>10</v>
      </c>
      <c r="I490" s="171"/>
      <c r="J490" s="172">
        <f t="shared" si="160"/>
        <v>0</v>
      </c>
      <c r="K490" s="168" t="s">
        <v>1227</v>
      </c>
      <c r="L490" s="37"/>
      <c r="M490" s="173" t="s">
        <v>17</v>
      </c>
      <c r="N490" s="174" t="s">
        <v>41</v>
      </c>
      <c r="O490" s="62"/>
      <c r="P490" s="175">
        <f t="shared" si="161"/>
        <v>0</v>
      </c>
      <c r="Q490" s="175">
        <v>0</v>
      </c>
      <c r="R490" s="175">
        <f t="shared" si="162"/>
        <v>0</v>
      </c>
      <c r="S490" s="175">
        <v>0</v>
      </c>
      <c r="T490" s="176">
        <f t="shared" si="163"/>
        <v>0</v>
      </c>
      <c r="U490" s="32"/>
      <c r="V490" s="32"/>
      <c r="W490" s="32"/>
      <c r="X490" s="32"/>
      <c r="Y490" s="32"/>
      <c r="Z490" s="32"/>
      <c r="AA490" s="32"/>
      <c r="AB490" s="32"/>
      <c r="AC490" s="32"/>
      <c r="AD490" s="32"/>
      <c r="AE490" s="32"/>
      <c r="AR490" s="177" t="s">
        <v>212</v>
      </c>
      <c r="AT490" s="177" t="s">
        <v>147</v>
      </c>
      <c r="AU490" s="177" t="s">
        <v>153</v>
      </c>
      <c r="AY490" s="15" t="s">
        <v>145</v>
      </c>
      <c r="BE490" s="178">
        <f t="shared" si="164"/>
        <v>0</v>
      </c>
      <c r="BF490" s="178">
        <f t="shared" si="165"/>
        <v>0</v>
      </c>
      <c r="BG490" s="178">
        <f t="shared" si="166"/>
        <v>0</v>
      </c>
      <c r="BH490" s="178">
        <f t="shared" si="167"/>
        <v>0</v>
      </c>
      <c r="BI490" s="178">
        <f t="shared" si="168"/>
        <v>0</v>
      </c>
      <c r="BJ490" s="15" t="s">
        <v>75</v>
      </c>
      <c r="BK490" s="178">
        <f t="shared" si="169"/>
        <v>0</v>
      </c>
      <c r="BL490" s="15" t="s">
        <v>212</v>
      </c>
      <c r="BM490" s="177" t="s">
        <v>1288</v>
      </c>
    </row>
    <row r="491" spans="1:65" s="2" customFormat="1" ht="14.45" customHeight="1">
      <c r="A491" s="32"/>
      <c r="B491" s="33"/>
      <c r="C491" s="166">
        <v>345</v>
      </c>
      <c r="D491" s="166" t="s">
        <v>147</v>
      </c>
      <c r="E491" s="167" t="s">
        <v>1289</v>
      </c>
      <c r="F491" s="168" t="s">
        <v>1290</v>
      </c>
      <c r="G491" s="169" t="s">
        <v>161</v>
      </c>
      <c r="H491" s="170">
        <v>10</v>
      </c>
      <c r="I491" s="171"/>
      <c r="J491" s="172">
        <f t="shared" si="160"/>
        <v>0</v>
      </c>
      <c r="K491" s="168" t="s">
        <v>1227</v>
      </c>
      <c r="L491" s="37"/>
      <c r="M491" s="173" t="s">
        <v>17</v>
      </c>
      <c r="N491" s="174" t="s">
        <v>41</v>
      </c>
      <c r="O491" s="62"/>
      <c r="P491" s="175">
        <f t="shared" si="161"/>
        <v>0</v>
      </c>
      <c r="Q491" s="175">
        <v>0</v>
      </c>
      <c r="R491" s="175">
        <f t="shared" si="162"/>
        <v>0</v>
      </c>
      <c r="S491" s="175">
        <v>0</v>
      </c>
      <c r="T491" s="176">
        <f t="shared" si="163"/>
        <v>0</v>
      </c>
      <c r="U491" s="32"/>
      <c r="V491" s="32"/>
      <c r="W491" s="32"/>
      <c r="X491" s="32"/>
      <c r="Y491" s="32"/>
      <c r="Z491" s="32"/>
      <c r="AA491" s="32"/>
      <c r="AB491" s="32"/>
      <c r="AC491" s="32"/>
      <c r="AD491" s="32"/>
      <c r="AE491" s="32"/>
      <c r="AR491" s="177" t="s">
        <v>212</v>
      </c>
      <c r="AT491" s="177" t="s">
        <v>147</v>
      </c>
      <c r="AU491" s="177" t="s">
        <v>153</v>
      </c>
      <c r="AY491" s="15" t="s">
        <v>145</v>
      </c>
      <c r="BE491" s="178">
        <f t="shared" si="164"/>
        <v>0</v>
      </c>
      <c r="BF491" s="178">
        <f t="shared" si="165"/>
        <v>0</v>
      </c>
      <c r="BG491" s="178">
        <f t="shared" si="166"/>
        <v>0</v>
      </c>
      <c r="BH491" s="178">
        <f t="shared" si="167"/>
        <v>0</v>
      </c>
      <c r="BI491" s="178">
        <f t="shared" si="168"/>
        <v>0</v>
      </c>
      <c r="BJ491" s="15" t="s">
        <v>75</v>
      </c>
      <c r="BK491" s="178">
        <f t="shared" si="169"/>
        <v>0</v>
      </c>
      <c r="BL491" s="15" t="s">
        <v>212</v>
      </c>
      <c r="BM491" s="177" t="s">
        <v>1291</v>
      </c>
    </row>
    <row r="492" spans="1:65" s="2" customFormat="1" ht="14.45" customHeight="1">
      <c r="A492" s="32"/>
      <c r="B492" s="33"/>
      <c r="C492" s="166">
        <v>346</v>
      </c>
      <c r="D492" s="166" t="s">
        <v>147</v>
      </c>
      <c r="E492" s="167" t="s">
        <v>1292</v>
      </c>
      <c r="F492" s="168" t="s">
        <v>1293</v>
      </c>
      <c r="G492" s="169" t="s">
        <v>161</v>
      </c>
      <c r="H492" s="170">
        <v>10</v>
      </c>
      <c r="I492" s="171"/>
      <c r="J492" s="172">
        <f t="shared" si="160"/>
        <v>0</v>
      </c>
      <c r="K492" s="168" t="s">
        <v>1227</v>
      </c>
      <c r="L492" s="37"/>
      <c r="M492" s="173" t="s">
        <v>17</v>
      </c>
      <c r="N492" s="174" t="s">
        <v>41</v>
      </c>
      <c r="O492" s="62"/>
      <c r="P492" s="175">
        <f t="shared" si="161"/>
        <v>0</v>
      </c>
      <c r="Q492" s="175">
        <v>0</v>
      </c>
      <c r="R492" s="175">
        <f t="shared" si="162"/>
        <v>0</v>
      </c>
      <c r="S492" s="175">
        <v>0</v>
      </c>
      <c r="T492" s="176">
        <f t="shared" si="163"/>
        <v>0</v>
      </c>
      <c r="U492" s="32"/>
      <c r="V492" s="32"/>
      <c r="W492" s="32"/>
      <c r="X492" s="32"/>
      <c r="Y492" s="32"/>
      <c r="Z492" s="32"/>
      <c r="AA492" s="32"/>
      <c r="AB492" s="32"/>
      <c r="AC492" s="32"/>
      <c r="AD492" s="32"/>
      <c r="AE492" s="32"/>
      <c r="AR492" s="177" t="s">
        <v>212</v>
      </c>
      <c r="AT492" s="177" t="s">
        <v>147</v>
      </c>
      <c r="AU492" s="177" t="s">
        <v>153</v>
      </c>
      <c r="AY492" s="15" t="s">
        <v>145</v>
      </c>
      <c r="BE492" s="178">
        <f t="shared" si="164"/>
        <v>0</v>
      </c>
      <c r="BF492" s="178">
        <f t="shared" si="165"/>
        <v>0</v>
      </c>
      <c r="BG492" s="178">
        <f t="shared" si="166"/>
        <v>0</v>
      </c>
      <c r="BH492" s="178">
        <f t="shared" si="167"/>
        <v>0</v>
      </c>
      <c r="BI492" s="178">
        <f t="shared" si="168"/>
        <v>0</v>
      </c>
      <c r="BJ492" s="15" t="s">
        <v>75</v>
      </c>
      <c r="BK492" s="178">
        <f t="shared" si="169"/>
        <v>0</v>
      </c>
      <c r="BL492" s="15" t="s">
        <v>212</v>
      </c>
      <c r="BM492" s="177" t="s">
        <v>1294</v>
      </c>
    </row>
    <row r="493" spans="1:65" s="2" customFormat="1" ht="24.2" customHeight="1">
      <c r="A493" s="32"/>
      <c r="B493" s="33"/>
      <c r="C493" s="166">
        <v>347</v>
      </c>
      <c r="D493" s="166" t="s">
        <v>147</v>
      </c>
      <c r="E493" s="167" t="s">
        <v>1295</v>
      </c>
      <c r="F493" s="168" t="s">
        <v>1296</v>
      </c>
      <c r="G493" s="169" t="s">
        <v>161</v>
      </c>
      <c r="H493" s="170">
        <v>11</v>
      </c>
      <c r="I493" s="171"/>
      <c r="J493" s="172">
        <f t="shared" si="160"/>
        <v>0</v>
      </c>
      <c r="K493" s="168" t="s">
        <v>151</v>
      </c>
      <c r="L493" s="37"/>
      <c r="M493" s="173" t="s">
        <v>17</v>
      </c>
      <c r="N493" s="174" t="s">
        <v>41</v>
      </c>
      <c r="O493" s="62"/>
      <c r="P493" s="175">
        <f t="shared" si="161"/>
        <v>0</v>
      </c>
      <c r="Q493" s="175">
        <v>0</v>
      </c>
      <c r="R493" s="175">
        <f t="shared" si="162"/>
        <v>0</v>
      </c>
      <c r="S493" s="175">
        <v>0</v>
      </c>
      <c r="T493" s="176">
        <f t="shared" si="163"/>
        <v>0</v>
      </c>
      <c r="U493" s="32"/>
      <c r="V493" s="32"/>
      <c r="W493" s="32"/>
      <c r="X493" s="32"/>
      <c r="Y493" s="32"/>
      <c r="Z493" s="32"/>
      <c r="AA493" s="32"/>
      <c r="AB493" s="32"/>
      <c r="AC493" s="32"/>
      <c r="AD493" s="32"/>
      <c r="AE493" s="32"/>
      <c r="AR493" s="177" t="s">
        <v>212</v>
      </c>
      <c r="AT493" s="177" t="s">
        <v>147</v>
      </c>
      <c r="AU493" s="177" t="s">
        <v>153</v>
      </c>
      <c r="AY493" s="15" t="s">
        <v>145</v>
      </c>
      <c r="BE493" s="178">
        <f t="shared" si="164"/>
        <v>0</v>
      </c>
      <c r="BF493" s="178">
        <f t="shared" si="165"/>
        <v>0</v>
      </c>
      <c r="BG493" s="178">
        <f t="shared" si="166"/>
        <v>0</v>
      </c>
      <c r="BH493" s="178">
        <f t="shared" si="167"/>
        <v>0</v>
      </c>
      <c r="BI493" s="178">
        <f t="shared" si="168"/>
        <v>0</v>
      </c>
      <c r="BJ493" s="15" t="s">
        <v>75</v>
      </c>
      <c r="BK493" s="178">
        <f t="shared" si="169"/>
        <v>0</v>
      </c>
      <c r="BL493" s="15" t="s">
        <v>212</v>
      </c>
      <c r="BM493" s="177" t="s">
        <v>1297</v>
      </c>
    </row>
    <row r="494" spans="1:65" s="2" customFormat="1" ht="24.2" customHeight="1">
      <c r="A494" s="32"/>
      <c r="B494" s="33"/>
      <c r="C494" s="166">
        <v>348</v>
      </c>
      <c r="D494" s="166" t="s">
        <v>147</v>
      </c>
      <c r="E494" s="167" t="s">
        <v>1298</v>
      </c>
      <c r="F494" s="168" t="s">
        <v>1299</v>
      </c>
      <c r="G494" s="169" t="s">
        <v>161</v>
      </c>
      <c r="H494" s="170">
        <v>2</v>
      </c>
      <c r="I494" s="171"/>
      <c r="J494" s="172">
        <f t="shared" si="160"/>
        <v>0</v>
      </c>
      <c r="K494" s="168" t="s">
        <v>151</v>
      </c>
      <c r="L494" s="37"/>
      <c r="M494" s="173" t="s">
        <v>17</v>
      </c>
      <c r="N494" s="174" t="s">
        <v>41</v>
      </c>
      <c r="O494" s="62"/>
      <c r="P494" s="175">
        <f t="shared" si="161"/>
        <v>0</v>
      </c>
      <c r="Q494" s="175">
        <v>0</v>
      </c>
      <c r="R494" s="175">
        <f t="shared" si="162"/>
        <v>0</v>
      </c>
      <c r="S494" s="175">
        <v>0</v>
      </c>
      <c r="T494" s="176">
        <f t="shared" si="163"/>
        <v>0</v>
      </c>
      <c r="U494" s="32"/>
      <c r="V494" s="32"/>
      <c r="W494" s="32"/>
      <c r="X494" s="32"/>
      <c r="Y494" s="32"/>
      <c r="Z494" s="32"/>
      <c r="AA494" s="32"/>
      <c r="AB494" s="32"/>
      <c r="AC494" s="32"/>
      <c r="AD494" s="32"/>
      <c r="AE494" s="32"/>
      <c r="AR494" s="177" t="s">
        <v>212</v>
      </c>
      <c r="AT494" s="177" t="s">
        <v>147</v>
      </c>
      <c r="AU494" s="177" t="s">
        <v>153</v>
      </c>
      <c r="AY494" s="15" t="s">
        <v>145</v>
      </c>
      <c r="BE494" s="178">
        <f t="shared" si="164"/>
        <v>0</v>
      </c>
      <c r="BF494" s="178">
        <f t="shared" si="165"/>
        <v>0</v>
      </c>
      <c r="BG494" s="178">
        <f t="shared" si="166"/>
        <v>0</v>
      </c>
      <c r="BH494" s="178">
        <f t="shared" si="167"/>
        <v>0</v>
      </c>
      <c r="BI494" s="178">
        <f t="shared" si="168"/>
        <v>0</v>
      </c>
      <c r="BJ494" s="15" t="s">
        <v>75</v>
      </c>
      <c r="BK494" s="178">
        <f t="shared" si="169"/>
        <v>0</v>
      </c>
      <c r="BL494" s="15" t="s">
        <v>212</v>
      </c>
      <c r="BM494" s="177" t="s">
        <v>1300</v>
      </c>
    </row>
    <row r="495" spans="1:65" s="2" customFormat="1" ht="24.2" customHeight="1">
      <c r="A495" s="32"/>
      <c r="B495" s="33"/>
      <c r="C495" s="166">
        <v>349</v>
      </c>
      <c r="D495" s="166" t="s">
        <v>147</v>
      </c>
      <c r="E495" s="167" t="s">
        <v>1301</v>
      </c>
      <c r="F495" s="168" t="s">
        <v>1302</v>
      </c>
      <c r="G495" s="169" t="s">
        <v>161</v>
      </c>
      <c r="H495" s="170">
        <v>40</v>
      </c>
      <c r="I495" s="171"/>
      <c r="J495" s="172">
        <f aca="true" t="shared" si="170" ref="J495:J502">ROUND(I495*H495,2)</f>
        <v>0</v>
      </c>
      <c r="K495" s="168" t="s">
        <v>1227</v>
      </c>
      <c r="L495" s="37"/>
      <c r="M495" s="173" t="s">
        <v>17</v>
      </c>
      <c r="N495" s="174" t="s">
        <v>41</v>
      </c>
      <c r="O495" s="62"/>
      <c r="P495" s="175">
        <f aca="true" t="shared" si="171" ref="P495:P502">O495*H495</f>
        <v>0</v>
      </c>
      <c r="Q495" s="175">
        <v>0</v>
      </c>
      <c r="R495" s="175">
        <f aca="true" t="shared" si="172" ref="R495:R502">Q495*H495</f>
        <v>0</v>
      </c>
      <c r="S495" s="175">
        <v>0</v>
      </c>
      <c r="T495" s="176">
        <f aca="true" t="shared" si="173" ref="T495:T502">S495*H495</f>
        <v>0</v>
      </c>
      <c r="U495" s="32"/>
      <c r="V495" s="32"/>
      <c r="W495" s="32"/>
      <c r="X495" s="32"/>
      <c r="Y495" s="32"/>
      <c r="Z495" s="32"/>
      <c r="AA495" s="32"/>
      <c r="AB495" s="32"/>
      <c r="AC495" s="32"/>
      <c r="AD495" s="32"/>
      <c r="AE495" s="32"/>
      <c r="AR495" s="177" t="s">
        <v>212</v>
      </c>
      <c r="AT495" s="177" t="s">
        <v>147</v>
      </c>
      <c r="AU495" s="177" t="s">
        <v>153</v>
      </c>
      <c r="AY495" s="15" t="s">
        <v>145</v>
      </c>
      <c r="BE495" s="178">
        <f aca="true" t="shared" si="174" ref="BE495:BE502">IF(N495="základní",J495,0)</f>
        <v>0</v>
      </c>
      <c r="BF495" s="178">
        <f aca="true" t="shared" si="175" ref="BF495:BF502">IF(N495="snížená",J495,0)</f>
        <v>0</v>
      </c>
      <c r="BG495" s="178">
        <f aca="true" t="shared" si="176" ref="BG495:BG502">IF(N495="zákl. přenesená",J495,0)</f>
        <v>0</v>
      </c>
      <c r="BH495" s="178">
        <f aca="true" t="shared" si="177" ref="BH495:BH502">IF(N495="sníž. přenesená",J495,0)</f>
        <v>0</v>
      </c>
      <c r="BI495" s="178">
        <f aca="true" t="shared" si="178" ref="BI495:BI502">IF(N495="nulová",J495,0)</f>
        <v>0</v>
      </c>
      <c r="BJ495" s="15" t="s">
        <v>75</v>
      </c>
      <c r="BK495" s="178">
        <f aca="true" t="shared" si="179" ref="BK495:BK502">ROUND(I495*H495,2)</f>
        <v>0</v>
      </c>
      <c r="BL495" s="15" t="s">
        <v>212</v>
      </c>
      <c r="BM495" s="177" t="s">
        <v>1303</v>
      </c>
    </row>
    <row r="496" spans="1:65" s="2" customFormat="1" ht="24.2" customHeight="1">
      <c r="A496" s="32"/>
      <c r="B496" s="33"/>
      <c r="C496" s="166">
        <v>350</v>
      </c>
      <c r="D496" s="166" t="s">
        <v>147</v>
      </c>
      <c r="E496" s="167" t="s">
        <v>1304</v>
      </c>
      <c r="F496" s="168" t="s">
        <v>1305</v>
      </c>
      <c r="G496" s="169" t="s">
        <v>165</v>
      </c>
      <c r="H496" s="170">
        <v>230</v>
      </c>
      <c r="I496" s="171"/>
      <c r="J496" s="172">
        <f t="shared" si="170"/>
        <v>0</v>
      </c>
      <c r="K496" s="168" t="s">
        <v>151</v>
      </c>
      <c r="L496" s="37"/>
      <c r="M496" s="173" t="s">
        <v>17</v>
      </c>
      <c r="N496" s="174" t="s">
        <v>41</v>
      </c>
      <c r="O496" s="62"/>
      <c r="P496" s="175">
        <f t="shared" si="171"/>
        <v>0</v>
      </c>
      <c r="Q496" s="175">
        <v>0</v>
      </c>
      <c r="R496" s="175">
        <f t="shared" si="172"/>
        <v>0</v>
      </c>
      <c r="S496" s="175">
        <v>0</v>
      </c>
      <c r="T496" s="176">
        <f t="shared" si="173"/>
        <v>0</v>
      </c>
      <c r="U496" s="32"/>
      <c r="V496" s="32"/>
      <c r="W496" s="32"/>
      <c r="X496" s="32"/>
      <c r="Y496" s="32"/>
      <c r="Z496" s="32"/>
      <c r="AA496" s="32"/>
      <c r="AB496" s="32"/>
      <c r="AC496" s="32"/>
      <c r="AD496" s="32"/>
      <c r="AE496" s="32"/>
      <c r="AR496" s="177" t="s">
        <v>212</v>
      </c>
      <c r="AT496" s="177" t="s">
        <v>147</v>
      </c>
      <c r="AU496" s="177" t="s">
        <v>153</v>
      </c>
      <c r="AY496" s="15" t="s">
        <v>145</v>
      </c>
      <c r="BE496" s="178">
        <f t="shared" si="174"/>
        <v>0</v>
      </c>
      <c r="BF496" s="178">
        <f t="shared" si="175"/>
        <v>0</v>
      </c>
      <c r="BG496" s="178">
        <f t="shared" si="176"/>
        <v>0</v>
      </c>
      <c r="BH496" s="178">
        <f t="shared" si="177"/>
        <v>0</v>
      </c>
      <c r="BI496" s="178">
        <f t="shared" si="178"/>
        <v>0</v>
      </c>
      <c r="BJ496" s="15" t="s">
        <v>75</v>
      </c>
      <c r="BK496" s="178">
        <f t="shared" si="179"/>
        <v>0</v>
      </c>
      <c r="BL496" s="15" t="s">
        <v>212</v>
      </c>
      <c r="BM496" s="177" t="s">
        <v>1306</v>
      </c>
    </row>
    <row r="497" spans="1:65" s="2" customFormat="1" ht="14.45" customHeight="1">
      <c r="A497" s="32"/>
      <c r="B497" s="33"/>
      <c r="C497" s="166">
        <v>351</v>
      </c>
      <c r="D497" s="166" t="s">
        <v>147</v>
      </c>
      <c r="E497" s="167" t="s">
        <v>1307</v>
      </c>
      <c r="F497" s="168" t="s">
        <v>1308</v>
      </c>
      <c r="G497" s="169" t="s">
        <v>165</v>
      </c>
      <c r="H497" s="170">
        <v>115</v>
      </c>
      <c r="I497" s="171"/>
      <c r="J497" s="172">
        <f t="shared" si="170"/>
        <v>0</v>
      </c>
      <c r="K497" s="168" t="s">
        <v>151</v>
      </c>
      <c r="L497" s="37"/>
      <c r="M497" s="173" t="s">
        <v>17</v>
      </c>
      <c r="N497" s="174" t="s">
        <v>41</v>
      </c>
      <c r="O497" s="62"/>
      <c r="P497" s="175">
        <f t="shared" si="171"/>
        <v>0</v>
      </c>
      <c r="Q497" s="175">
        <v>0</v>
      </c>
      <c r="R497" s="175">
        <f t="shared" si="172"/>
        <v>0</v>
      </c>
      <c r="S497" s="175">
        <v>0</v>
      </c>
      <c r="T497" s="176">
        <f t="shared" si="173"/>
        <v>0</v>
      </c>
      <c r="U497" s="32"/>
      <c r="V497" s="32"/>
      <c r="W497" s="32"/>
      <c r="X497" s="32"/>
      <c r="Y497" s="32"/>
      <c r="Z497" s="32"/>
      <c r="AA497" s="32"/>
      <c r="AB497" s="32"/>
      <c r="AC497" s="32"/>
      <c r="AD497" s="32"/>
      <c r="AE497" s="32"/>
      <c r="AR497" s="177" t="s">
        <v>212</v>
      </c>
      <c r="AT497" s="177" t="s">
        <v>147</v>
      </c>
      <c r="AU497" s="177" t="s">
        <v>153</v>
      </c>
      <c r="AY497" s="15" t="s">
        <v>145</v>
      </c>
      <c r="BE497" s="178">
        <f t="shared" si="174"/>
        <v>0</v>
      </c>
      <c r="BF497" s="178">
        <f t="shared" si="175"/>
        <v>0</v>
      </c>
      <c r="BG497" s="178">
        <f t="shared" si="176"/>
        <v>0</v>
      </c>
      <c r="BH497" s="178">
        <f t="shared" si="177"/>
        <v>0</v>
      </c>
      <c r="BI497" s="178">
        <f t="shared" si="178"/>
        <v>0</v>
      </c>
      <c r="BJ497" s="15" t="s">
        <v>75</v>
      </c>
      <c r="BK497" s="178">
        <f t="shared" si="179"/>
        <v>0</v>
      </c>
      <c r="BL497" s="15" t="s">
        <v>212</v>
      </c>
      <c r="BM497" s="177" t="s">
        <v>1309</v>
      </c>
    </row>
    <row r="498" spans="1:65" s="2" customFormat="1" ht="14.45" customHeight="1">
      <c r="A498" s="32"/>
      <c r="B498" s="33"/>
      <c r="C498" s="166">
        <v>352</v>
      </c>
      <c r="D498" s="166" t="s">
        <v>147</v>
      </c>
      <c r="E498" s="167" t="s">
        <v>1310</v>
      </c>
      <c r="F498" s="168" t="s">
        <v>1311</v>
      </c>
      <c r="G498" s="169" t="s">
        <v>161</v>
      </c>
      <c r="H498" s="170">
        <v>30</v>
      </c>
      <c r="I498" s="171"/>
      <c r="J498" s="172">
        <f t="shared" si="170"/>
        <v>0</v>
      </c>
      <c r="K498" s="168" t="s">
        <v>1227</v>
      </c>
      <c r="L498" s="37"/>
      <c r="M498" s="173" t="s">
        <v>17</v>
      </c>
      <c r="N498" s="174" t="s">
        <v>41</v>
      </c>
      <c r="O498" s="62"/>
      <c r="P498" s="175">
        <f t="shared" si="171"/>
        <v>0</v>
      </c>
      <c r="Q498" s="175">
        <v>0</v>
      </c>
      <c r="R498" s="175">
        <f t="shared" si="172"/>
        <v>0</v>
      </c>
      <c r="S498" s="175">
        <v>0</v>
      </c>
      <c r="T498" s="176">
        <f t="shared" si="173"/>
        <v>0</v>
      </c>
      <c r="U498" s="32"/>
      <c r="V498" s="32"/>
      <c r="W498" s="32"/>
      <c r="X498" s="32"/>
      <c r="Y498" s="32"/>
      <c r="Z498" s="32"/>
      <c r="AA498" s="32"/>
      <c r="AB498" s="32"/>
      <c r="AC498" s="32"/>
      <c r="AD498" s="32"/>
      <c r="AE498" s="32"/>
      <c r="AR498" s="177" t="s">
        <v>212</v>
      </c>
      <c r="AT498" s="177" t="s">
        <v>147</v>
      </c>
      <c r="AU498" s="177" t="s">
        <v>153</v>
      </c>
      <c r="AY498" s="15" t="s">
        <v>145</v>
      </c>
      <c r="BE498" s="178">
        <f t="shared" si="174"/>
        <v>0</v>
      </c>
      <c r="BF498" s="178">
        <f t="shared" si="175"/>
        <v>0</v>
      </c>
      <c r="BG498" s="178">
        <f t="shared" si="176"/>
        <v>0</v>
      </c>
      <c r="BH498" s="178">
        <f t="shared" si="177"/>
        <v>0</v>
      </c>
      <c r="BI498" s="178">
        <f t="shared" si="178"/>
        <v>0</v>
      </c>
      <c r="BJ498" s="15" t="s">
        <v>75</v>
      </c>
      <c r="BK498" s="178">
        <f t="shared" si="179"/>
        <v>0</v>
      </c>
      <c r="BL498" s="15" t="s">
        <v>212</v>
      </c>
      <c r="BM498" s="177" t="s">
        <v>1312</v>
      </c>
    </row>
    <row r="499" spans="1:65" s="2" customFormat="1" ht="24.2" customHeight="1">
      <c r="A499" s="32"/>
      <c r="B499" s="33"/>
      <c r="C499" s="166">
        <v>353</v>
      </c>
      <c r="D499" s="166" t="s">
        <v>147</v>
      </c>
      <c r="E499" s="167" t="s">
        <v>1313</v>
      </c>
      <c r="F499" s="168" t="s">
        <v>1314</v>
      </c>
      <c r="G499" s="169" t="s">
        <v>161</v>
      </c>
      <c r="H499" s="170">
        <v>20</v>
      </c>
      <c r="I499" s="171"/>
      <c r="J499" s="172">
        <f t="shared" si="170"/>
        <v>0</v>
      </c>
      <c r="K499" s="168" t="s">
        <v>151</v>
      </c>
      <c r="L499" s="37"/>
      <c r="M499" s="173" t="s">
        <v>17</v>
      </c>
      <c r="N499" s="174" t="s">
        <v>41</v>
      </c>
      <c r="O499" s="62"/>
      <c r="P499" s="175">
        <f t="shared" si="171"/>
        <v>0</v>
      </c>
      <c r="Q499" s="175">
        <v>0</v>
      </c>
      <c r="R499" s="175">
        <f t="shared" si="172"/>
        <v>0</v>
      </c>
      <c r="S499" s="175">
        <v>0</v>
      </c>
      <c r="T499" s="176">
        <f t="shared" si="173"/>
        <v>0</v>
      </c>
      <c r="U499" s="32"/>
      <c r="V499" s="32"/>
      <c r="W499" s="32"/>
      <c r="X499" s="32"/>
      <c r="Y499" s="32"/>
      <c r="Z499" s="32"/>
      <c r="AA499" s="32"/>
      <c r="AB499" s="32"/>
      <c r="AC499" s="32"/>
      <c r="AD499" s="32"/>
      <c r="AE499" s="32"/>
      <c r="AR499" s="177" t="s">
        <v>212</v>
      </c>
      <c r="AT499" s="177" t="s">
        <v>147</v>
      </c>
      <c r="AU499" s="177" t="s">
        <v>153</v>
      </c>
      <c r="AY499" s="15" t="s">
        <v>145</v>
      </c>
      <c r="BE499" s="178">
        <f t="shared" si="174"/>
        <v>0</v>
      </c>
      <c r="BF499" s="178">
        <f t="shared" si="175"/>
        <v>0</v>
      </c>
      <c r="BG499" s="178">
        <f t="shared" si="176"/>
        <v>0</v>
      </c>
      <c r="BH499" s="178">
        <f t="shared" si="177"/>
        <v>0</v>
      </c>
      <c r="BI499" s="178">
        <f t="shared" si="178"/>
        <v>0</v>
      </c>
      <c r="BJ499" s="15" t="s">
        <v>75</v>
      </c>
      <c r="BK499" s="178">
        <f t="shared" si="179"/>
        <v>0</v>
      </c>
      <c r="BL499" s="15" t="s">
        <v>212</v>
      </c>
      <c r="BM499" s="177" t="s">
        <v>1315</v>
      </c>
    </row>
    <row r="500" spans="1:65" s="2" customFormat="1" ht="24.2" customHeight="1">
      <c r="A500" s="32"/>
      <c r="B500" s="33"/>
      <c r="C500" s="166">
        <v>354</v>
      </c>
      <c r="D500" s="166" t="s">
        <v>147</v>
      </c>
      <c r="E500" s="167" t="s">
        <v>1316</v>
      </c>
      <c r="F500" s="168" t="s">
        <v>1317</v>
      </c>
      <c r="G500" s="169" t="s">
        <v>161</v>
      </c>
      <c r="H500" s="170">
        <v>12</v>
      </c>
      <c r="I500" s="171"/>
      <c r="J500" s="172">
        <f t="shared" si="170"/>
        <v>0</v>
      </c>
      <c r="K500" s="168" t="s">
        <v>151</v>
      </c>
      <c r="L500" s="37"/>
      <c r="M500" s="173" t="s">
        <v>17</v>
      </c>
      <c r="N500" s="174" t="s">
        <v>41</v>
      </c>
      <c r="O500" s="62"/>
      <c r="P500" s="175">
        <f t="shared" si="171"/>
        <v>0</v>
      </c>
      <c r="Q500" s="175">
        <v>0</v>
      </c>
      <c r="R500" s="175">
        <f t="shared" si="172"/>
        <v>0</v>
      </c>
      <c r="S500" s="175">
        <v>0</v>
      </c>
      <c r="T500" s="176">
        <f t="shared" si="173"/>
        <v>0</v>
      </c>
      <c r="U500" s="32"/>
      <c r="V500" s="32"/>
      <c r="W500" s="32"/>
      <c r="X500" s="32"/>
      <c r="Y500" s="32"/>
      <c r="Z500" s="32"/>
      <c r="AA500" s="32"/>
      <c r="AB500" s="32"/>
      <c r="AC500" s="32"/>
      <c r="AD500" s="32"/>
      <c r="AE500" s="32"/>
      <c r="AR500" s="177" t="s">
        <v>212</v>
      </c>
      <c r="AT500" s="177" t="s">
        <v>147</v>
      </c>
      <c r="AU500" s="177" t="s">
        <v>153</v>
      </c>
      <c r="AY500" s="15" t="s">
        <v>145</v>
      </c>
      <c r="BE500" s="178">
        <f t="shared" si="174"/>
        <v>0</v>
      </c>
      <c r="BF500" s="178">
        <f t="shared" si="175"/>
        <v>0</v>
      </c>
      <c r="BG500" s="178">
        <f t="shared" si="176"/>
        <v>0</v>
      </c>
      <c r="BH500" s="178">
        <f t="shared" si="177"/>
        <v>0</v>
      </c>
      <c r="BI500" s="178">
        <f t="shared" si="178"/>
        <v>0</v>
      </c>
      <c r="BJ500" s="15" t="s">
        <v>75</v>
      </c>
      <c r="BK500" s="178">
        <f t="shared" si="179"/>
        <v>0</v>
      </c>
      <c r="BL500" s="15" t="s">
        <v>212</v>
      </c>
      <c r="BM500" s="177" t="s">
        <v>1318</v>
      </c>
    </row>
    <row r="501" spans="1:65" s="2" customFormat="1" ht="24.2" customHeight="1">
      <c r="A501" s="32"/>
      <c r="B501" s="33"/>
      <c r="C501" s="166">
        <v>355</v>
      </c>
      <c r="D501" s="166" t="s">
        <v>147</v>
      </c>
      <c r="E501" s="167" t="s">
        <v>1319</v>
      </c>
      <c r="F501" s="168" t="s">
        <v>1320</v>
      </c>
      <c r="G501" s="169" t="s">
        <v>227</v>
      </c>
      <c r="H501" s="170">
        <v>0.763</v>
      </c>
      <c r="I501" s="171"/>
      <c r="J501" s="172">
        <f t="shared" si="170"/>
        <v>0</v>
      </c>
      <c r="K501" s="168" t="s">
        <v>151</v>
      </c>
      <c r="L501" s="37"/>
      <c r="M501" s="173" t="s">
        <v>17</v>
      </c>
      <c r="N501" s="174" t="s">
        <v>41</v>
      </c>
      <c r="O501" s="62"/>
      <c r="P501" s="175">
        <f t="shared" si="171"/>
        <v>0</v>
      </c>
      <c r="Q501" s="175">
        <v>0</v>
      </c>
      <c r="R501" s="175">
        <f t="shared" si="172"/>
        <v>0</v>
      </c>
      <c r="S501" s="175">
        <v>0</v>
      </c>
      <c r="T501" s="176">
        <f t="shared" si="173"/>
        <v>0</v>
      </c>
      <c r="U501" s="32"/>
      <c r="V501" s="32"/>
      <c r="W501" s="32"/>
      <c r="X501" s="32"/>
      <c r="Y501" s="32"/>
      <c r="Z501" s="32"/>
      <c r="AA501" s="32"/>
      <c r="AB501" s="32"/>
      <c r="AC501" s="32"/>
      <c r="AD501" s="32"/>
      <c r="AE501" s="32"/>
      <c r="AR501" s="177" t="s">
        <v>212</v>
      </c>
      <c r="AT501" s="177" t="s">
        <v>147</v>
      </c>
      <c r="AU501" s="177" t="s">
        <v>153</v>
      </c>
      <c r="AY501" s="15" t="s">
        <v>145</v>
      </c>
      <c r="BE501" s="178">
        <f t="shared" si="174"/>
        <v>0</v>
      </c>
      <c r="BF501" s="178">
        <f t="shared" si="175"/>
        <v>0</v>
      </c>
      <c r="BG501" s="178">
        <f t="shared" si="176"/>
        <v>0</v>
      </c>
      <c r="BH501" s="178">
        <f t="shared" si="177"/>
        <v>0</v>
      </c>
      <c r="BI501" s="178">
        <f t="shared" si="178"/>
        <v>0</v>
      </c>
      <c r="BJ501" s="15" t="s">
        <v>75</v>
      </c>
      <c r="BK501" s="178">
        <f t="shared" si="179"/>
        <v>0</v>
      </c>
      <c r="BL501" s="15" t="s">
        <v>212</v>
      </c>
      <c r="BM501" s="177" t="s">
        <v>1321</v>
      </c>
    </row>
    <row r="502" spans="1:65" s="2" customFormat="1" ht="24.2" customHeight="1">
      <c r="A502" s="32"/>
      <c r="B502" s="33"/>
      <c r="C502" s="166">
        <v>356</v>
      </c>
      <c r="D502" s="166" t="s">
        <v>147</v>
      </c>
      <c r="E502" s="167" t="s">
        <v>1322</v>
      </c>
      <c r="F502" s="168" t="s">
        <v>1323</v>
      </c>
      <c r="G502" s="169" t="s">
        <v>227</v>
      </c>
      <c r="H502" s="170">
        <v>0.763</v>
      </c>
      <c r="I502" s="171"/>
      <c r="J502" s="172">
        <f t="shared" si="170"/>
        <v>0</v>
      </c>
      <c r="K502" s="168" t="s">
        <v>151</v>
      </c>
      <c r="L502" s="37"/>
      <c r="M502" s="173" t="s">
        <v>17</v>
      </c>
      <c r="N502" s="174" t="s">
        <v>41</v>
      </c>
      <c r="O502" s="62"/>
      <c r="P502" s="175">
        <f t="shared" si="171"/>
        <v>0</v>
      </c>
      <c r="Q502" s="175">
        <v>0</v>
      </c>
      <c r="R502" s="175">
        <f t="shared" si="172"/>
        <v>0</v>
      </c>
      <c r="S502" s="175">
        <v>0</v>
      </c>
      <c r="T502" s="176">
        <f t="shared" si="173"/>
        <v>0</v>
      </c>
      <c r="U502" s="32"/>
      <c r="V502" s="32"/>
      <c r="W502" s="32"/>
      <c r="X502" s="32"/>
      <c r="Y502" s="32"/>
      <c r="Z502" s="32"/>
      <c r="AA502" s="32"/>
      <c r="AB502" s="32"/>
      <c r="AC502" s="32"/>
      <c r="AD502" s="32"/>
      <c r="AE502" s="32"/>
      <c r="AR502" s="177" t="s">
        <v>212</v>
      </c>
      <c r="AT502" s="177" t="s">
        <v>147</v>
      </c>
      <c r="AU502" s="177" t="s">
        <v>153</v>
      </c>
      <c r="AY502" s="15" t="s">
        <v>145</v>
      </c>
      <c r="BE502" s="178">
        <f t="shared" si="174"/>
        <v>0</v>
      </c>
      <c r="BF502" s="178">
        <f t="shared" si="175"/>
        <v>0</v>
      </c>
      <c r="BG502" s="178">
        <f t="shared" si="176"/>
        <v>0</v>
      </c>
      <c r="BH502" s="178">
        <f t="shared" si="177"/>
        <v>0</v>
      </c>
      <c r="BI502" s="178">
        <f t="shared" si="178"/>
        <v>0</v>
      </c>
      <c r="BJ502" s="15" t="s">
        <v>75</v>
      </c>
      <c r="BK502" s="178">
        <f t="shared" si="179"/>
        <v>0</v>
      </c>
      <c r="BL502" s="15" t="s">
        <v>212</v>
      </c>
      <c r="BM502" s="177" t="s">
        <v>1324</v>
      </c>
    </row>
    <row r="503" spans="2:63" s="12" customFormat="1" ht="22.9" customHeight="1">
      <c r="B503" s="150"/>
      <c r="C503" s="151"/>
      <c r="D503" s="152" t="s">
        <v>69</v>
      </c>
      <c r="E503" s="164" t="s">
        <v>1325</v>
      </c>
      <c r="F503" s="164" t="s">
        <v>1326</v>
      </c>
      <c r="G503" s="151"/>
      <c r="H503" s="151"/>
      <c r="I503" s="154"/>
      <c r="J503" s="165">
        <f>BK503</f>
        <v>0</v>
      </c>
      <c r="K503" s="151"/>
      <c r="L503" s="156"/>
      <c r="M503" s="157"/>
      <c r="N503" s="158"/>
      <c r="O503" s="158"/>
      <c r="P503" s="159">
        <f>SUM(P504:P509)</f>
        <v>0</v>
      </c>
      <c r="Q503" s="158"/>
      <c r="R503" s="159">
        <f>SUM(R504:R509)</f>
        <v>0</v>
      </c>
      <c r="S503" s="158"/>
      <c r="T503" s="160">
        <f>SUM(T504:T509)</f>
        <v>0</v>
      </c>
      <c r="AR503" s="161" t="s">
        <v>153</v>
      </c>
      <c r="AT503" s="162" t="s">
        <v>69</v>
      </c>
      <c r="AU503" s="162" t="s">
        <v>75</v>
      </c>
      <c r="AY503" s="161" t="s">
        <v>145</v>
      </c>
      <c r="BK503" s="163">
        <f>SUM(BK504:BK509)</f>
        <v>0</v>
      </c>
    </row>
    <row r="504" spans="1:65" s="2" customFormat="1" ht="14.45" customHeight="1">
      <c r="A504" s="32"/>
      <c r="B504" s="33"/>
      <c r="C504" s="166">
        <v>357</v>
      </c>
      <c r="D504" s="166" t="s">
        <v>147</v>
      </c>
      <c r="E504" s="167" t="s">
        <v>1327</v>
      </c>
      <c r="F504" s="168" t="s">
        <v>1328</v>
      </c>
      <c r="G504" s="169" t="s">
        <v>165</v>
      </c>
      <c r="H504" s="170">
        <v>100</v>
      </c>
      <c r="I504" s="171"/>
      <c r="J504" s="172">
        <f aca="true" t="shared" si="180" ref="J504:J509">ROUND(I504*H504,2)</f>
        <v>0</v>
      </c>
      <c r="K504" s="168" t="s">
        <v>151</v>
      </c>
      <c r="L504" s="37"/>
      <c r="M504" s="173" t="s">
        <v>17</v>
      </c>
      <c r="N504" s="174" t="s">
        <v>41</v>
      </c>
      <c r="O504" s="62"/>
      <c r="P504" s="175">
        <f aca="true" t="shared" si="181" ref="P504:P509">O504*H504</f>
        <v>0</v>
      </c>
      <c r="Q504" s="175">
        <v>0</v>
      </c>
      <c r="R504" s="175">
        <f aca="true" t="shared" si="182" ref="R504:R509">Q504*H504</f>
        <v>0</v>
      </c>
      <c r="S504" s="175">
        <v>0</v>
      </c>
      <c r="T504" s="176">
        <f aca="true" t="shared" si="183" ref="T504:T509">S504*H504</f>
        <v>0</v>
      </c>
      <c r="U504" s="32"/>
      <c r="V504" s="32"/>
      <c r="W504" s="32"/>
      <c r="X504" s="32"/>
      <c r="Y504" s="32"/>
      <c r="Z504" s="32"/>
      <c r="AA504" s="32"/>
      <c r="AB504" s="32"/>
      <c r="AC504" s="32"/>
      <c r="AD504" s="32"/>
      <c r="AE504" s="32"/>
      <c r="AR504" s="177" t="s">
        <v>212</v>
      </c>
      <c r="AT504" s="177" t="s">
        <v>147</v>
      </c>
      <c r="AU504" s="177" t="s">
        <v>153</v>
      </c>
      <c r="AY504" s="15" t="s">
        <v>145</v>
      </c>
      <c r="BE504" s="178">
        <f aca="true" t="shared" si="184" ref="BE504:BE509">IF(N504="základní",J504,0)</f>
        <v>0</v>
      </c>
      <c r="BF504" s="178">
        <f aca="true" t="shared" si="185" ref="BF504:BF509">IF(N504="snížená",J504,0)</f>
        <v>0</v>
      </c>
      <c r="BG504" s="178">
        <f aca="true" t="shared" si="186" ref="BG504:BG509">IF(N504="zákl. přenesená",J504,0)</f>
        <v>0</v>
      </c>
      <c r="BH504" s="178">
        <f aca="true" t="shared" si="187" ref="BH504:BH509">IF(N504="sníž. přenesená",J504,0)</f>
        <v>0</v>
      </c>
      <c r="BI504" s="178">
        <f aca="true" t="shared" si="188" ref="BI504:BI509">IF(N504="nulová",J504,0)</f>
        <v>0</v>
      </c>
      <c r="BJ504" s="15" t="s">
        <v>75</v>
      </c>
      <c r="BK504" s="178">
        <f aca="true" t="shared" si="189" ref="BK504:BK509">ROUND(I504*H504,2)</f>
        <v>0</v>
      </c>
      <c r="BL504" s="15" t="s">
        <v>212</v>
      </c>
      <c r="BM504" s="177" t="s">
        <v>1329</v>
      </c>
    </row>
    <row r="505" spans="1:65" s="2" customFormat="1" ht="14.45" customHeight="1">
      <c r="A505" s="32"/>
      <c r="B505" s="33"/>
      <c r="C505" s="166">
        <v>358</v>
      </c>
      <c r="D505" s="166" t="s">
        <v>147</v>
      </c>
      <c r="E505" s="167" t="s">
        <v>1330</v>
      </c>
      <c r="F505" s="168" t="s">
        <v>1331</v>
      </c>
      <c r="G505" s="169" t="s">
        <v>161</v>
      </c>
      <c r="H505" s="170">
        <v>10</v>
      </c>
      <c r="I505" s="171"/>
      <c r="J505" s="172">
        <f t="shared" si="180"/>
        <v>0</v>
      </c>
      <c r="K505" s="168" t="s">
        <v>1227</v>
      </c>
      <c r="L505" s="37"/>
      <c r="M505" s="173" t="s">
        <v>17</v>
      </c>
      <c r="N505" s="174" t="s">
        <v>41</v>
      </c>
      <c r="O505" s="62"/>
      <c r="P505" s="175">
        <f t="shared" si="181"/>
        <v>0</v>
      </c>
      <c r="Q505" s="175">
        <v>0</v>
      </c>
      <c r="R505" s="175">
        <f t="shared" si="182"/>
        <v>0</v>
      </c>
      <c r="S505" s="175">
        <v>0</v>
      </c>
      <c r="T505" s="176">
        <f t="shared" si="183"/>
        <v>0</v>
      </c>
      <c r="U505" s="32"/>
      <c r="V505" s="32"/>
      <c r="W505" s="32"/>
      <c r="X505" s="32"/>
      <c r="Y505" s="32"/>
      <c r="Z505" s="32"/>
      <c r="AA505" s="32"/>
      <c r="AB505" s="32"/>
      <c r="AC505" s="32"/>
      <c r="AD505" s="32"/>
      <c r="AE505" s="32"/>
      <c r="AR505" s="177" t="s">
        <v>212</v>
      </c>
      <c r="AT505" s="177" t="s">
        <v>147</v>
      </c>
      <c r="AU505" s="177" t="s">
        <v>153</v>
      </c>
      <c r="AY505" s="15" t="s">
        <v>145</v>
      </c>
      <c r="BE505" s="178">
        <f t="shared" si="184"/>
        <v>0</v>
      </c>
      <c r="BF505" s="178">
        <f t="shared" si="185"/>
        <v>0</v>
      </c>
      <c r="BG505" s="178">
        <f t="shared" si="186"/>
        <v>0</v>
      </c>
      <c r="BH505" s="178">
        <f t="shared" si="187"/>
        <v>0</v>
      </c>
      <c r="BI505" s="178">
        <f t="shared" si="188"/>
        <v>0</v>
      </c>
      <c r="BJ505" s="15" t="s">
        <v>75</v>
      </c>
      <c r="BK505" s="178">
        <f t="shared" si="189"/>
        <v>0</v>
      </c>
      <c r="BL505" s="15" t="s">
        <v>212</v>
      </c>
      <c r="BM505" s="177" t="s">
        <v>1332</v>
      </c>
    </row>
    <row r="506" spans="1:65" s="2" customFormat="1" ht="14.45" customHeight="1">
      <c r="A506" s="32"/>
      <c r="B506" s="33"/>
      <c r="C506" s="166">
        <v>359</v>
      </c>
      <c r="D506" s="166" t="s">
        <v>147</v>
      </c>
      <c r="E506" s="167" t="s">
        <v>1333</v>
      </c>
      <c r="F506" s="168" t="s">
        <v>1334</v>
      </c>
      <c r="G506" s="169" t="s">
        <v>161</v>
      </c>
      <c r="H506" s="170">
        <v>10</v>
      </c>
      <c r="I506" s="171"/>
      <c r="J506" s="172">
        <f t="shared" si="180"/>
        <v>0</v>
      </c>
      <c r="K506" s="168" t="s">
        <v>1227</v>
      </c>
      <c r="L506" s="37"/>
      <c r="M506" s="173" t="s">
        <v>17</v>
      </c>
      <c r="N506" s="174" t="s">
        <v>41</v>
      </c>
      <c r="O506" s="62"/>
      <c r="P506" s="175">
        <f t="shared" si="181"/>
        <v>0</v>
      </c>
      <c r="Q506" s="175">
        <v>0</v>
      </c>
      <c r="R506" s="175">
        <f t="shared" si="182"/>
        <v>0</v>
      </c>
      <c r="S506" s="175">
        <v>0</v>
      </c>
      <c r="T506" s="176">
        <f t="shared" si="183"/>
        <v>0</v>
      </c>
      <c r="U506" s="32"/>
      <c r="V506" s="32"/>
      <c r="W506" s="32"/>
      <c r="X506" s="32"/>
      <c r="Y506" s="32"/>
      <c r="Z506" s="32"/>
      <c r="AA506" s="32"/>
      <c r="AB506" s="32"/>
      <c r="AC506" s="32"/>
      <c r="AD506" s="32"/>
      <c r="AE506" s="32"/>
      <c r="AR506" s="177" t="s">
        <v>212</v>
      </c>
      <c r="AT506" s="177" t="s">
        <v>147</v>
      </c>
      <c r="AU506" s="177" t="s">
        <v>153</v>
      </c>
      <c r="AY506" s="15" t="s">
        <v>145</v>
      </c>
      <c r="BE506" s="178">
        <f t="shared" si="184"/>
        <v>0</v>
      </c>
      <c r="BF506" s="178">
        <f t="shared" si="185"/>
        <v>0</v>
      </c>
      <c r="BG506" s="178">
        <f t="shared" si="186"/>
        <v>0</v>
      </c>
      <c r="BH506" s="178">
        <f t="shared" si="187"/>
        <v>0</v>
      </c>
      <c r="BI506" s="178">
        <f t="shared" si="188"/>
        <v>0</v>
      </c>
      <c r="BJ506" s="15" t="s">
        <v>75</v>
      </c>
      <c r="BK506" s="178">
        <f t="shared" si="189"/>
        <v>0</v>
      </c>
      <c r="BL506" s="15" t="s">
        <v>212</v>
      </c>
      <c r="BM506" s="177" t="s">
        <v>1335</v>
      </c>
    </row>
    <row r="507" spans="1:65" s="2" customFormat="1" ht="14.45" customHeight="1">
      <c r="A507" s="32"/>
      <c r="B507" s="33"/>
      <c r="C507" s="166">
        <v>360</v>
      </c>
      <c r="D507" s="166" t="s">
        <v>147</v>
      </c>
      <c r="E507" s="167" t="s">
        <v>1336</v>
      </c>
      <c r="F507" s="168" t="s">
        <v>1337</v>
      </c>
      <c r="G507" s="169" t="s">
        <v>161</v>
      </c>
      <c r="H507" s="170">
        <v>40</v>
      </c>
      <c r="I507" s="171"/>
      <c r="J507" s="172">
        <f t="shared" si="180"/>
        <v>0</v>
      </c>
      <c r="K507" s="168" t="s">
        <v>151</v>
      </c>
      <c r="L507" s="37"/>
      <c r="M507" s="173" t="s">
        <v>17</v>
      </c>
      <c r="N507" s="174" t="s">
        <v>41</v>
      </c>
      <c r="O507" s="62"/>
      <c r="P507" s="175">
        <f t="shared" si="181"/>
        <v>0</v>
      </c>
      <c r="Q507" s="175">
        <v>0</v>
      </c>
      <c r="R507" s="175">
        <f t="shared" si="182"/>
        <v>0</v>
      </c>
      <c r="S507" s="175">
        <v>0</v>
      </c>
      <c r="T507" s="176">
        <f t="shared" si="183"/>
        <v>0</v>
      </c>
      <c r="U507" s="32"/>
      <c r="V507" s="32"/>
      <c r="W507" s="32"/>
      <c r="X507" s="32"/>
      <c r="Y507" s="32"/>
      <c r="Z507" s="32"/>
      <c r="AA507" s="32"/>
      <c r="AB507" s="32"/>
      <c r="AC507" s="32"/>
      <c r="AD507" s="32"/>
      <c r="AE507" s="32"/>
      <c r="AR507" s="177" t="s">
        <v>212</v>
      </c>
      <c r="AT507" s="177" t="s">
        <v>147</v>
      </c>
      <c r="AU507" s="177" t="s">
        <v>153</v>
      </c>
      <c r="AY507" s="15" t="s">
        <v>145</v>
      </c>
      <c r="BE507" s="178">
        <f t="shared" si="184"/>
        <v>0</v>
      </c>
      <c r="BF507" s="178">
        <f t="shared" si="185"/>
        <v>0</v>
      </c>
      <c r="BG507" s="178">
        <f t="shared" si="186"/>
        <v>0</v>
      </c>
      <c r="BH507" s="178">
        <f t="shared" si="187"/>
        <v>0</v>
      </c>
      <c r="BI507" s="178">
        <f t="shared" si="188"/>
        <v>0</v>
      </c>
      <c r="BJ507" s="15" t="s">
        <v>75</v>
      </c>
      <c r="BK507" s="178">
        <f t="shared" si="189"/>
        <v>0</v>
      </c>
      <c r="BL507" s="15" t="s">
        <v>212</v>
      </c>
      <c r="BM507" s="177" t="s">
        <v>1338</v>
      </c>
    </row>
    <row r="508" spans="1:65" s="2" customFormat="1" ht="24.2" customHeight="1">
      <c r="A508" s="32"/>
      <c r="B508" s="33"/>
      <c r="C508" s="166">
        <v>361</v>
      </c>
      <c r="D508" s="166" t="s">
        <v>147</v>
      </c>
      <c r="E508" s="167" t="s">
        <v>1339</v>
      </c>
      <c r="F508" s="168" t="s">
        <v>1340</v>
      </c>
      <c r="G508" s="169" t="s">
        <v>227</v>
      </c>
      <c r="H508" s="170">
        <v>0.008</v>
      </c>
      <c r="I508" s="171"/>
      <c r="J508" s="172">
        <f t="shared" si="180"/>
        <v>0</v>
      </c>
      <c r="K508" s="168" t="s">
        <v>151</v>
      </c>
      <c r="L508" s="37"/>
      <c r="M508" s="173" t="s">
        <v>17</v>
      </c>
      <c r="N508" s="174" t="s">
        <v>41</v>
      </c>
      <c r="O508" s="62"/>
      <c r="P508" s="175">
        <f t="shared" si="181"/>
        <v>0</v>
      </c>
      <c r="Q508" s="175">
        <v>0</v>
      </c>
      <c r="R508" s="175">
        <f t="shared" si="182"/>
        <v>0</v>
      </c>
      <c r="S508" s="175">
        <v>0</v>
      </c>
      <c r="T508" s="176">
        <f t="shared" si="183"/>
        <v>0</v>
      </c>
      <c r="U508" s="32"/>
      <c r="V508" s="32"/>
      <c r="W508" s="32"/>
      <c r="X508" s="32"/>
      <c r="Y508" s="32"/>
      <c r="Z508" s="32"/>
      <c r="AA508" s="32"/>
      <c r="AB508" s="32"/>
      <c r="AC508" s="32"/>
      <c r="AD508" s="32"/>
      <c r="AE508" s="32"/>
      <c r="AR508" s="177" t="s">
        <v>212</v>
      </c>
      <c r="AT508" s="177" t="s">
        <v>147</v>
      </c>
      <c r="AU508" s="177" t="s">
        <v>153</v>
      </c>
      <c r="AY508" s="15" t="s">
        <v>145</v>
      </c>
      <c r="BE508" s="178">
        <f t="shared" si="184"/>
        <v>0</v>
      </c>
      <c r="BF508" s="178">
        <f t="shared" si="185"/>
        <v>0</v>
      </c>
      <c r="BG508" s="178">
        <f t="shared" si="186"/>
        <v>0</v>
      </c>
      <c r="BH508" s="178">
        <f t="shared" si="187"/>
        <v>0</v>
      </c>
      <c r="BI508" s="178">
        <f t="shared" si="188"/>
        <v>0</v>
      </c>
      <c r="BJ508" s="15" t="s">
        <v>75</v>
      </c>
      <c r="BK508" s="178">
        <f t="shared" si="189"/>
        <v>0</v>
      </c>
      <c r="BL508" s="15" t="s">
        <v>212</v>
      </c>
      <c r="BM508" s="177" t="s">
        <v>1341</v>
      </c>
    </row>
    <row r="509" spans="1:65" s="2" customFormat="1" ht="24.2" customHeight="1">
      <c r="A509" s="32"/>
      <c r="B509" s="33"/>
      <c r="C509" s="166">
        <v>362</v>
      </c>
      <c r="D509" s="166" t="s">
        <v>147</v>
      </c>
      <c r="E509" s="167" t="s">
        <v>1342</v>
      </c>
      <c r="F509" s="168" t="s">
        <v>1343</v>
      </c>
      <c r="G509" s="169" t="s">
        <v>227</v>
      </c>
      <c r="H509" s="170">
        <v>0.008</v>
      </c>
      <c r="I509" s="171"/>
      <c r="J509" s="172">
        <f t="shared" si="180"/>
        <v>0</v>
      </c>
      <c r="K509" s="168" t="s">
        <v>151</v>
      </c>
      <c r="L509" s="37"/>
      <c r="M509" s="173" t="s">
        <v>17</v>
      </c>
      <c r="N509" s="174" t="s">
        <v>41</v>
      </c>
      <c r="O509" s="62"/>
      <c r="P509" s="175">
        <f t="shared" si="181"/>
        <v>0</v>
      </c>
      <c r="Q509" s="175">
        <v>0</v>
      </c>
      <c r="R509" s="175">
        <f t="shared" si="182"/>
        <v>0</v>
      </c>
      <c r="S509" s="175">
        <v>0</v>
      </c>
      <c r="T509" s="176">
        <f t="shared" si="183"/>
        <v>0</v>
      </c>
      <c r="U509" s="32"/>
      <c r="V509" s="32"/>
      <c r="W509" s="32"/>
      <c r="X509" s="32"/>
      <c r="Y509" s="32"/>
      <c r="Z509" s="32"/>
      <c r="AA509" s="32"/>
      <c r="AB509" s="32"/>
      <c r="AC509" s="32"/>
      <c r="AD509" s="32"/>
      <c r="AE509" s="32"/>
      <c r="AR509" s="177" t="s">
        <v>212</v>
      </c>
      <c r="AT509" s="177" t="s">
        <v>147</v>
      </c>
      <c r="AU509" s="177" t="s">
        <v>153</v>
      </c>
      <c r="AY509" s="15" t="s">
        <v>145</v>
      </c>
      <c r="BE509" s="178">
        <f t="shared" si="184"/>
        <v>0</v>
      </c>
      <c r="BF509" s="178">
        <f t="shared" si="185"/>
        <v>0</v>
      </c>
      <c r="BG509" s="178">
        <f t="shared" si="186"/>
        <v>0</v>
      </c>
      <c r="BH509" s="178">
        <f t="shared" si="187"/>
        <v>0</v>
      </c>
      <c r="BI509" s="178">
        <f t="shared" si="188"/>
        <v>0</v>
      </c>
      <c r="BJ509" s="15" t="s">
        <v>75</v>
      </c>
      <c r="BK509" s="178">
        <f t="shared" si="189"/>
        <v>0</v>
      </c>
      <c r="BL509" s="15" t="s">
        <v>212</v>
      </c>
      <c r="BM509" s="177" t="s">
        <v>1344</v>
      </c>
    </row>
    <row r="510" spans="2:63" s="12" customFormat="1" ht="22.9" customHeight="1">
      <c r="B510" s="150"/>
      <c r="C510" s="151"/>
      <c r="D510" s="152" t="s">
        <v>69</v>
      </c>
      <c r="E510" s="164" t="s">
        <v>1345</v>
      </c>
      <c r="F510" s="164" t="s">
        <v>1346</v>
      </c>
      <c r="G510" s="151"/>
      <c r="H510" s="151"/>
      <c r="I510" s="154"/>
      <c r="J510" s="165">
        <f>BK510</f>
        <v>0</v>
      </c>
      <c r="K510" s="151"/>
      <c r="L510" s="156"/>
      <c r="M510" s="157"/>
      <c r="N510" s="158"/>
      <c r="O510" s="158"/>
      <c r="P510" s="159">
        <f>SUM(P511:P515)</f>
        <v>0</v>
      </c>
      <c r="Q510" s="158"/>
      <c r="R510" s="159">
        <f>SUM(R511:R515)</f>
        <v>0</v>
      </c>
      <c r="S510" s="158"/>
      <c r="T510" s="160">
        <f>SUM(T511:T515)</f>
        <v>0</v>
      </c>
      <c r="AR510" s="161" t="s">
        <v>153</v>
      </c>
      <c r="AT510" s="162" t="s">
        <v>69</v>
      </c>
      <c r="AU510" s="162" t="s">
        <v>75</v>
      </c>
      <c r="AY510" s="161" t="s">
        <v>145</v>
      </c>
      <c r="BK510" s="163">
        <f>SUM(BK511:BK515)</f>
        <v>0</v>
      </c>
    </row>
    <row r="511" spans="1:65" s="2" customFormat="1" ht="14.45" customHeight="1">
      <c r="A511" s="32"/>
      <c r="B511" s="33"/>
      <c r="C511" s="166">
        <v>363</v>
      </c>
      <c r="D511" s="166" t="s">
        <v>147</v>
      </c>
      <c r="E511" s="167" t="s">
        <v>1347</v>
      </c>
      <c r="F511" s="168" t="s">
        <v>1348</v>
      </c>
      <c r="G511" s="169" t="s">
        <v>161</v>
      </c>
      <c r="H511" s="170">
        <v>10</v>
      </c>
      <c r="I511" s="171"/>
      <c r="J511" s="172">
        <f aca="true" t="shared" si="190" ref="J511:J515">ROUND(I511*H511,2)</f>
        <v>0</v>
      </c>
      <c r="K511" s="168" t="s">
        <v>1227</v>
      </c>
      <c r="L511" s="37"/>
      <c r="M511" s="173" t="s">
        <v>17</v>
      </c>
      <c r="N511" s="174" t="s">
        <v>41</v>
      </c>
      <c r="O511" s="62"/>
      <c r="P511" s="175">
        <f aca="true" t="shared" si="191" ref="P511:P515">O511*H511</f>
        <v>0</v>
      </c>
      <c r="Q511" s="175">
        <v>0</v>
      </c>
      <c r="R511" s="175">
        <f aca="true" t="shared" si="192" ref="R511:R515">Q511*H511</f>
        <v>0</v>
      </c>
      <c r="S511" s="175">
        <v>0</v>
      </c>
      <c r="T511" s="176">
        <f aca="true" t="shared" si="193" ref="T511:T515">S511*H511</f>
        <v>0</v>
      </c>
      <c r="U511" s="32"/>
      <c r="V511" s="32"/>
      <c r="W511" s="32"/>
      <c r="X511" s="32"/>
      <c r="Y511" s="32"/>
      <c r="Z511" s="32"/>
      <c r="AA511" s="32"/>
      <c r="AB511" s="32"/>
      <c r="AC511" s="32"/>
      <c r="AD511" s="32"/>
      <c r="AE511" s="32"/>
      <c r="AR511" s="177" t="s">
        <v>212</v>
      </c>
      <c r="AT511" s="177" t="s">
        <v>147</v>
      </c>
      <c r="AU511" s="177" t="s">
        <v>153</v>
      </c>
      <c r="AY511" s="15" t="s">
        <v>145</v>
      </c>
      <c r="BE511" s="178">
        <f aca="true" t="shared" si="194" ref="BE511:BE515">IF(N511="základní",J511,0)</f>
        <v>0</v>
      </c>
      <c r="BF511" s="178">
        <f aca="true" t="shared" si="195" ref="BF511:BF515">IF(N511="snížená",J511,0)</f>
        <v>0</v>
      </c>
      <c r="BG511" s="178">
        <f aca="true" t="shared" si="196" ref="BG511:BG515">IF(N511="zákl. přenesená",J511,0)</f>
        <v>0</v>
      </c>
      <c r="BH511" s="178">
        <f aca="true" t="shared" si="197" ref="BH511:BH515">IF(N511="sníž. přenesená",J511,0)</f>
        <v>0</v>
      </c>
      <c r="BI511" s="178">
        <f aca="true" t="shared" si="198" ref="BI511:BI515">IF(N511="nulová",J511,0)</f>
        <v>0</v>
      </c>
      <c r="BJ511" s="15" t="s">
        <v>75</v>
      </c>
      <c r="BK511" s="178">
        <f aca="true" t="shared" si="199" ref="BK511:BK515">ROUND(I511*H511,2)</f>
        <v>0</v>
      </c>
      <c r="BL511" s="15" t="s">
        <v>212</v>
      </c>
      <c r="BM511" s="177" t="s">
        <v>1349</v>
      </c>
    </row>
    <row r="512" spans="1:65" s="2" customFormat="1" ht="14.45" customHeight="1">
      <c r="A512" s="32"/>
      <c r="B512" s="33"/>
      <c r="C512" s="166">
        <v>364</v>
      </c>
      <c r="D512" s="166" t="s">
        <v>147</v>
      </c>
      <c r="E512" s="167" t="s">
        <v>1350</v>
      </c>
      <c r="F512" s="168" t="s">
        <v>1351</v>
      </c>
      <c r="G512" s="169" t="s">
        <v>161</v>
      </c>
      <c r="H512" s="170">
        <v>10</v>
      </c>
      <c r="I512" s="171"/>
      <c r="J512" s="172">
        <f t="shared" si="190"/>
        <v>0</v>
      </c>
      <c r="K512" s="168" t="s">
        <v>1227</v>
      </c>
      <c r="L512" s="37"/>
      <c r="M512" s="173" t="s">
        <v>17</v>
      </c>
      <c r="N512" s="174" t="s">
        <v>41</v>
      </c>
      <c r="O512" s="62"/>
      <c r="P512" s="175">
        <f t="shared" si="191"/>
        <v>0</v>
      </c>
      <c r="Q512" s="175">
        <v>0</v>
      </c>
      <c r="R512" s="175">
        <f t="shared" si="192"/>
        <v>0</v>
      </c>
      <c r="S512" s="175">
        <v>0</v>
      </c>
      <c r="T512" s="176">
        <f t="shared" si="193"/>
        <v>0</v>
      </c>
      <c r="U512" s="32"/>
      <c r="V512" s="32"/>
      <c r="W512" s="32"/>
      <c r="X512" s="32"/>
      <c r="Y512" s="32"/>
      <c r="Z512" s="32"/>
      <c r="AA512" s="32"/>
      <c r="AB512" s="32"/>
      <c r="AC512" s="32"/>
      <c r="AD512" s="32"/>
      <c r="AE512" s="32"/>
      <c r="AR512" s="177" t="s">
        <v>212</v>
      </c>
      <c r="AT512" s="177" t="s">
        <v>147</v>
      </c>
      <c r="AU512" s="177" t="s">
        <v>153</v>
      </c>
      <c r="AY512" s="15" t="s">
        <v>145</v>
      </c>
      <c r="BE512" s="178">
        <f t="shared" si="194"/>
        <v>0</v>
      </c>
      <c r="BF512" s="178">
        <f t="shared" si="195"/>
        <v>0</v>
      </c>
      <c r="BG512" s="178">
        <f t="shared" si="196"/>
        <v>0</v>
      </c>
      <c r="BH512" s="178">
        <f t="shared" si="197"/>
        <v>0</v>
      </c>
      <c r="BI512" s="178">
        <f t="shared" si="198"/>
        <v>0</v>
      </c>
      <c r="BJ512" s="15" t="s">
        <v>75</v>
      </c>
      <c r="BK512" s="178">
        <f t="shared" si="199"/>
        <v>0</v>
      </c>
      <c r="BL512" s="15" t="s">
        <v>212</v>
      </c>
      <c r="BM512" s="177" t="s">
        <v>1352</v>
      </c>
    </row>
    <row r="513" spans="1:65" s="2" customFormat="1" ht="14.45" customHeight="1">
      <c r="A513" s="32"/>
      <c r="B513" s="33"/>
      <c r="C513" s="166">
        <v>365</v>
      </c>
      <c r="D513" s="166" t="s">
        <v>147</v>
      </c>
      <c r="E513" s="167" t="s">
        <v>1353</v>
      </c>
      <c r="F513" s="168" t="s">
        <v>1354</v>
      </c>
      <c r="G513" s="169" t="s">
        <v>161</v>
      </c>
      <c r="H513" s="170">
        <v>10</v>
      </c>
      <c r="I513" s="171"/>
      <c r="J513" s="172">
        <f t="shared" si="190"/>
        <v>0</v>
      </c>
      <c r="K513" s="168" t="s">
        <v>1227</v>
      </c>
      <c r="L513" s="37"/>
      <c r="M513" s="173" t="s">
        <v>17</v>
      </c>
      <c r="N513" s="174" t="s">
        <v>41</v>
      </c>
      <c r="O513" s="62"/>
      <c r="P513" s="175">
        <f t="shared" si="191"/>
        <v>0</v>
      </c>
      <c r="Q513" s="175">
        <v>0</v>
      </c>
      <c r="R513" s="175">
        <f t="shared" si="192"/>
        <v>0</v>
      </c>
      <c r="S513" s="175">
        <v>0</v>
      </c>
      <c r="T513" s="176">
        <f t="shared" si="193"/>
        <v>0</v>
      </c>
      <c r="U513" s="32"/>
      <c r="V513" s="32"/>
      <c r="W513" s="32"/>
      <c r="X513" s="32"/>
      <c r="Y513" s="32"/>
      <c r="Z513" s="32"/>
      <c r="AA513" s="32"/>
      <c r="AB513" s="32"/>
      <c r="AC513" s="32"/>
      <c r="AD513" s="32"/>
      <c r="AE513" s="32"/>
      <c r="AR513" s="177" t="s">
        <v>212</v>
      </c>
      <c r="AT513" s="177" t="s">
        <v>147</v>
      </c>
      <c r="AU513" s="177" t="s">
        <v>153</v>
      </c>
      <c r="AY513" s="15" t="s">
        <v>145</v>
      </c>
      <c r="BE513" s="178">
        <f t="shared" si="194"/>
        <v>0</v>
      </c>
      <c r="BF513" s="178">
        <f t="shared" si="195"/>
        <v>0</v>
      </c>
      <c r="BG513" s="178">
        <f t="shared" si="196"/>
        <v>0</v>
      </c>
      <c r="BH513" s="178">
        <f t="shared" si="197"/>
        <v>0</v>
      </c>
      <c r="BI513" s="178">
        <f t="shared" si="198"/>
        <v>0</v>
      </c>
      <c r="BJ513" s="15" t="s">
        <v>75</v>
      </c>
      <c r="BK513" s="178">
        <f t="shared" si="199"/>
        <v>0</v>
      </c>
      <c r="BL513" s="15" t="s">
        <v>212</v>
      </c>
      <c r="BM513" s="177" t="s">
        <v>1355</v>
      </c>
    </row>
    <row r="514" spans="1:65" s="2" customFormat="1" ht="14.45" customHeight="1">
      <c r="A514" s="32"/>
      <c r="B514" s="33"/>
      <c r="C514" s="166">
        <v>366</v>
      </c>
      <c r="D514" s="166" t="s">
        <v>147</v>
      </c>
      <c r="E514" s="167" t="s">
        <v>1356</v>
      </c>
      <c r="F514" s="168" t="s">
        <v>1357</v>
      </c>
      <c r="G514" s="169" t="s">
        <v>165</v>
      </c>
      <c r="H514" s="170">
        <v>15</v>
      </c>
      <c r="I514" s="171"/>
      <c r="J514" s="172">
        <f t="shared" si="190"/>
        <v>0</v>
      </c>
      <c r="K514" s="168" t="s">
        <v>1227</v>
      </c>
      <c r="L514" s="37"/>
      <c r="M514" s="173" t="s">
        <v>17</v>
      </c>
      <c r="N514" s="174" t="s">
        <v>41</v>
      </c>
      <c r="O514" s="62"/>
      <c r="P514" s="175">
        <f t="shared" si="191"/>
        <v>0</v>
      </c>
      <c r="Q514" s="175">
        <v>0</v>
      </c>
      <c r="R514" s="175">
        <f t="shared" si="192"/>
        <v>0</v>
      </c>
      <c r="S514" s="175">
        <v>0</v>
      </c>
      <c r="T514" s="176">
        <f t="shared" si="193"/>
        <v>0</v>
      </c>
      <c r="U514" s="32"/>
      <c r="V514" s="32"/>
      <c r="W514" s="32"/>
      <c r="X514" s="32"/>
      <c r="Y514" s="32"/>
      <c r="Z514" s="32"/>
      <c r="AA514" s="32"/>
      <c r="AB514" s="32"/>
      <c r="AC514" s="32"/>
      <c r="AD514" s="32"/>
      <c r="AE514" s="32"/>
      <c r="AR514" s="177" t="s">
        <v>212</v>
      </c>
      <c r="AT514" s="177" t="s">
        <v>147</v>
      </c>
      <c r="AU514" s="177" t="s">
        <v>153</v>
      </c>
      <c r="AY514" s="15" t="s">
        <v>145</v>
      </c>
      <c r="BE514" s="178">
        <f t="shared" si="194"/>
        <v>0</v>
      </c>
      <c r="BF514" s="178">
        <f t="shared" si="195"/>
        <v>0</v>
      </c>
      <c r="BG514" s="178">
        <f t="shared" si="196"/>
        <v>0</v>
      </c>
      <c r="BH514" s="178">
        <f t="shared" si="197"/>
        <v>0</v>
      </c>
      <c r="BI514" s="178">
        <f t="shared" si="198"/>
        <v>0</v>
      </c>
      <c r="BJ514" s="15" t="s">
        <v>75</v>
      </c>
      <c r="BK514" s="178">
        <f t="shared" si="199"/>
        <v>0</v>
      </c>
      <c r="BL514" s="15" t="s">
        <v>212</v>
      </c>
      <c r="BM514" s="177" t="s">
        <v>1358</v>
      </c>
    </row>
    <row r="515" spans="1:65" s="2" customFormat="1" ht="24.2" customHeight="1">
      <c r="A515" s="32"/>
      <c r="B515" s="33"/>
      <c r="C515" s="166">
        <v>367</v>
      </c>
      <c r="D515" s="166" t="s">
        <v>147</v>
      </c>
      <c r="E515" s="167" t="s">
        <v>1359</v>
      </c>
      <c r="F515" s="168" t="s">
        <v>1360</v>
      </c>
      <c r="G515" s="169" t="s">
        <v>227</v>
      </c>
      <c r="H515" s="170">
        <v>32.884</v>
      </c>
      <c r="I515" s="171"/>
      <c r="J515" s="172">
        <f t="shared" si="190"/>
        <v>0</v>
      </c>
      <c r="K515" s="168" t="s">
        <v>151</v>
      </c>
      <c r="L515" s="37"/>
      <c r="M515" s="173" t="s">
        <v>17</v>
      </c>
      <c r="N515" s="174" t="s">
        <v>41</v>
      </c>
      <c r="O515" s="62"/>
      <c r="P515" s="175">
        <f t="shared" si="191"/>
        <v>0</v>
      </c>
      <c r="Q515" s="175">
        <v>0</v>
      </c>
      <c r="R515" s="175">
        <f t="shared" si="192"/>
        <v>0</v>
      </c>
      <c r="S515" s="175">
        <v>0</v>
      </c>
      <c r="T515" s="176">
        <f t="shared" si="193"/>
        <v>0</v>
      </c>
      <c r="U515" s="32"/>
      <c r="V515" s="32"/>
      <c r="W515" s="32"/>
      <c r="X515" s="32"/>
      <c r="Y515" s="32"/>
      <c r="Z515" s="32"/>
      <c r="AA515" s="32"/>
      <c r="AB515" s="32"/>
      <c r="AC515" s="32"/>
      <c r="AD515" s="32"/>
      <c r="AE515" s="32"/>
      <c r="AR515" s="177" t="s">
        <v>212</v>
      </c>
      <c r="AT515" s="177" t="s">
        <v>147</v>
      </c>
      <c r="AU515" s="177" t="s">
        <v>153</v>
      </c>
      <c r="AY515" s="15" t="s">
        <v>145</v>
      </c>
      <c r="BE515" s="178">
        <f t="shared" si="194"/>
        <v>0</v>
      </c>
      <c r="BF515" s="178">
        <f t="shared" si="195"/>
        <v>0</v>
      </c>
      <c r="BG515" s="178">
        <f t="shared" si="196"/>
        <v>0</v>
      </c>
      <c r="BH515" s="178">
        <f t="shared" si="197"/>
        <v>0</v>
      </c>
      <c r="BI515" s="178">
        <f t="shared" si="198"/>
        <v>0</v>
      </c>
      <c r="BJ515" s="15" t="s">
        <v>75</v>
      </c>
      <c r="BK515" s="178">
        <f t="shared" si="199"/>
        <v>0</v>
      </c>
      <c r="BL515" s="15" t="s">
        <v>212</v>
      </c>
      <c r="BM515" s="177" t="s">
        <v>1361</v>
      </c>
    </row>
    <row r="516" spans="2:63" s="12" customFormat="1" ht="22.9" customHeight="1">
      <c r="B516" s="150"/>
      <c r="C516" s="151"/>
      <c r="D516" s="152" t="s">
        <v>69</v>
      </c>
      <c r="E516" s="164" t="s">
        <v>1362</v>
      </c>
      <c r="F516" s="164" t="s">
        <v>1363</v>
      </c>
      <c r="G516" s="151"/>
      <c r="H516" s="151"/>
      <c r="I516" s="154"/>
      <c r="J516" s="165">
        <f>BK516</f>
        <v>0</v>
      </c>
      <c r="K516" s="151"/>
      <c r="L516" s="156"/>
      <c r="M516" s="157"/>
      <c r="N516" s="158"/>
      <c r="O516" s="158"/>
      <c r="P516" s="159">
        <f>SUM(P517:P528)</f>
        <v>0</v>
      </c>
      <c r="Q516" s="158"/>
      <c r="R516" s="159">
        <f>SUM(R517:R528)</f>
        <v>2.2550017099999997</v>
      </c>
      <c r="S516" s="158"/>
      <c r="T516" s="160">
        <f>SUM(T517:T528)</f>
        <v>5.369599000000001</v>
      </c>
      <c r="AR516" s="161" t="s">
        <v>153</v>
      </c>
      <c r="AT516" s="162" t="s">
        <v>69</v>
      </c>
      <c r="AU516" s="162" t="s">
        <v>75</v>
      </c>
      <c r="AY516" s="161" t="s">
        <v>145</v>
      </c>
      <c r="BK516" s="163">
        <f>SUM(BK517:BK528)</f>
        <v>0</v>
      </c>
    </row>
    <row r="517" spans="1:65" s="2" customFormat="1" ht="24.2" customHeight="1">
      <c r="A517" s="32"/>
      <c r="B517" s="33"/>
      <c r="C517" s="166">
        <v>368</v>
      </c>
      <c r="D517" s="166" t="s">
        <v>147</v>
      </c>
      <c r="E517" s="167" t="s">
        <v>1364</v>
      </c>
      <c r="F517" s="168" t="s">
        <v>1365</v>
      </c>
      <c r="G517" s="169" t="s">
        <v>165</v>
      </c>
      <c r="H517" s="170">
        <v>8</v>
      </c>
      <c r="I517" s="171"/>
      <c r="J517" s="172">
        <f aca="true" t="shared" si="200" ref="J517:J528">ROUND(I517*H517,2)</f>
        <v>0</v>
      </c>
      <c r="K517" s="168" t="s">
        <v>151</v>
      </c>
      <c r="L517" s="37"/>
      <c r="M517" s="173" t="s">
        <v>17</v>
      </c>
      <c r="N517" s="174" t="s">
        <v>41</v>
      </c>
      <c r="O517" s="62"/>
      <c r="P517" s="175">
        <f aca="true" t="shared" si="201" ref="P517:P528">O517*H517</f>
        <v>0</v>
      </c>
      <c r="Q517" s="175">
        <v>0</v>
      </c>
      <c r="R517" s="175">
        <f aca="true" t="shared" si="202" ref="R517:R528">Q517*H517</f>
        <v>0</v>
      </c>
      <c r="S517" s="175">
        <v>0.01232</v>
      </c>
      <c r="T517" s="176">
        <f aca="true" t="shared" si="203" ref="T517:T528">S517*H517</f>
        <v>0.09856</v>
      </c>
      <c r="U517" s="32"/>
      <c r="V517" s="32"/>
      <c r="W517" s="32"/>
      <c r="X517" s="32"/>
      <c r="Y517" s="32"/>
      <c r="Z517" s="32"/>
      <c r="AA517" s="32"/>
      <c r="AB517" s="32"/>
      <c r="AC517" s="32"/>
      <c r="AD517" s="32"/>
      <c r="AE517" s="32"/>
      <c r="AR517" s="177" t="s">
        <v>212</v>
      </c>
      <c r="AT517" s="177" t="s">
        <v>147</v>
      </c>
      <c r="AU517" s="177" t="s">
        <v>153</v>
      </c>
      <c r="AY517" s="15" t="s">
        <v>145</v>
      </c>
      <c r="BE517" s="178">
        <f aca="true" t="shared" si="204" ref="BE517:BE528">IF(N517="základní",J517,0)</f>
        <v>0</v>
      </c>
      <c r="BF517" s="178">
        <f aca="true" t="shared" si="205" ref="BF517:BF528">IF(N517="snížená",J517,0)</f>
        <v>0</v>
      </c>
      <c r="BG517" s="178">
        <f aca="true" t="shared" si="206" ref="BG517:BG528">IF(N517="zákl. přenesená",J517,0)</f>
        <v>0</v>
      </c>
      <c r="BH517" s="178">
        <f aca="true" t="shared" si="207" ref="BH517:BH528">IF(N517="sníž. přenesená",J517,0)</f>
        <v>0</v>
      </c>
      <c r="BI517" s="178">
        <f aca="true" t="shared" si="208" ref="BI517:BI528">IF(N517="nulová",J517,0)</f>
        <v>0</v>
      </c>
      <c r="BJ517" s="15" t="s">
        <v>75</v>
      </c>
      <c r="BK517" s="178">
        <f aca="true" t="shared" si="209" ref="BK517:BK528">ROUND(I517*H517,2)</f>
        <v>0</v>
      </c>
      <c r="BL517" s="15" t="s">
        <v>212</v>
      </c>
      <c r="BM517" s="177" t="s">
        <v>1366</v>
      </c>
    </row>
    <row r="518" spans="1:65" s="2" customFormat="1" ht="24.2" customHeight="1">
      <c r="A518" s="32"/>
      <c r="B518" s="33"/>
      <c r="C518" s="166">
        <v>369</v>
      </c>
      <c r="D518" s="166" t="s">
        <v>147</v>
      </c>
      <c r="E518" s="167" t="s">
        <v>1367</v>
      </c>
      <c r="F518" s="168" t="s">
        <v>1368</v>
      </c>
      <c r="G518" s="169" t="s">
        <v>165</v>
      </c>
      <c r="H518" s="170">
        <v>8</v>
      </c>
      <c r="I518" s="171"/>
      <c r="J518" s="172">
        <f t="shared" si="200"/>
        <v>0</v>
      </c>
      <c r="K518" s="168" t="s">
        <v>151</v>
      </c>
      <c r="L518" s="37"/>
      <c r="M518" s="173" t="s">
        <v>17</v>
      </c>
      <c r="N518" s="174" t="s">
        <v>41</v>
      </c>
      <c r="O518" s="62"/>
      <c r="P518" s="175">
        <f t="shared" si="201"/>
        <v>0</v>
      </c>
      <c r="Q518" s="175">
        <v>0.01363</v>
      </c>
      <c r="R518" s="175">
        <f t="shared" si="202"/>
        <v>0.10904</v>
      </c>
      <c r="S518" s="175">
        <v>0</v>
      </c>
      <c r="T518" s="176">
        <f t="shared" si="203"/>
        <v>0</v>
      </c>
      <c r="U518" s="32"/>
      <c r="V518" s="32"/>
      <c r="W518" s="32"/>
      <c r="X518" s="32"/>
      <c r="Y518" s="32"/>
      <c r="Z518" s="32"/>
      <c r="AA518" s="32"/>
      <c r="AB518" s="32"/>
      <c r="AC518" s="32"/>
      <c r="AD518" s="32"/>
      <c r="AE518" s="32"/>
      <c r="AR518" s="177" t="s">
        <v>212</v>
      </c>
      <c r="AT518" s="177" t="s">
        <v>147</v>
      </c>
      <c r="AU518" s="177" t="s">
        <v>153</v>
      </c>
      <c r="AY518" s="15" t="s">
        <v>145</v>
      </c>
      <c r="BE518" s="178">
        <f t="shared" si="204"/>
        <v>0</v>
      </c>
      <c r="BF518" s="178">
        <f t="shared" si="205"/>
        <v>0</v>
      </c>
      <c r="BG518" s="178">
        <f t="shared" si="206"/>
        <v>0</v>
      </c>
      <c r="BH518" s="178">
        <f t="shared" si="207"/>
        <v>0</v>
      </c>
      <c r="BI518" s="178">
        <f t="shared" si="208"/>
        <v>0</v>
      </c>
      <c r="BJ518" s="15" t="s">
        <v>75</v>
      </c>
      <c r="BK518" s="178">
        <f t="shared" si="209"/>
        <v>0</v>
      </c>
      <c r="BL518" s="15" t="s">
        <v>212</v>
      </c>
      <c r="BM518" s="177" t="s">
        <v>1369</v>
      </c>
    </row>
    <row r="519" spans="1:65" s="2" customFormat="1" ht="24.2" customHeight="1">
      <c r="A519" s="32"/>
      <c r="B519" s="33"/>
      <c r="C519" s="166">
        <v>370</v>
      </c>
      <c r="D519" s="166" t="s">
        <v>147</v>
      </c>
      <c r="E519" s="167" t="s">
        <v>1370</v>
      </c>
      <c r="F519" s="168" t="s">
        <v>1371</v>
      </c>
      <c r="G519" s="169" t="s">
        <v>150</v>
      </c>
      <c r="H519" s="170">
        <v>42.24</v>
      </c>
      <c r="I519" s="171"/>
      <c r="J519" s="172">
        <f t="shared" si="200"/>
        <v>0</v>
      </c>
      <c r="K519" s="168" t="s">
        <v>151</v>
      </c>
      <c r="L519" s="37"/>
      <c r="M519" s="173" t="s">
        <v>17</v>
      </c>
      <c r="N519" s="174" t="s">
        <v>41</v>
      </c>
      <c r="O519" s="62"/>
      <c r="P519" s="175">
        <f t="shared" si="201"/>
        <v>0</v>
      </c>
      <c r="Q519" s="175">
        <v>0.00996</v>
      </c>
      <c r="R519" s="175">
        <f t="shared" si="202"/>
        <v>0.42071040000000004</v>
      </c>
      <c r="S519" s="175">
        <v>0</v>
      </c>
      <c r="T519" s="176">
        <f t="shared" si="203"/>
        <v>0</v>
      </c>
      <c r="U519" s="32"/>
      <c r="V519" s="32"/>
      <c r="W519" s="32"/>
      <c r="X519" s="32"/>
      <c r="Y519" s="32"/>
      <c r="Z519" s="32"/>
      <c r="AA519" s="32"/>
      <c r="AB519" s="32"/>
      <c r="AC519" s="32"/>
      <c r="AD519" s="32"/>
      <c r="AE519" s="32"/>
      <c r="AR519" s="177" t="s">
        <v>212</v>
      </c>
      <c r="AT519" s="177" t="s">
        <v>147</v>
      </c>
      <c r="AU519" s="177" t="s">
        <v>153</v>
      </c>
      <c r="AY519" s="15" t="s">
        <v>145</v>
      </c>
      <c r="BE519" s="178">
        <f t="shared" si="204"/>
        <v>0</v>
      </c>
      <c r="BF519" s="178">
        <f t="shared" si="205"/>
        <v>0</v>
      </c>
      <c r="BG519" s="178">
        <f t="shared" si="206"/>
        <v>0</v>
      </c>
      <c r="BH519" s="178">
        <f t="shared" si="207"/>
        <v>0</v>
      </c>
      <c r="BI519" s="178">
        <f t="shared" si="208"/>
        <v>0</v>
      </c>
      <c r="BJ519" s="15" t="s">
        <v>75</v>
      </c>
      <c r="BK519" s="178">
        <f t="shared" si="209"/>
        <v>0</v>
      </c>
      <c r="BL519" s="15" t="s">
        <v>212</v>
      </c>
      <c r="BM519" s="177" t="s">
        <v>1372</v>
      </c>
    </row>
    <row r="520" spans="1:65" s="2" customFormat="1" ht="24.2" customHeight="1">
      <c r="A520" s="32"/>
      <c r="B520" s="33"/>
      <c r="C520" s="166">
        <v>371</v>
      </c>
      <c r="D520" s="166" t="s">
        <v>147</v>
      </c>
      <c r="E520" s="167" t="s">
        <v>1373</v>
      </c>
      <c r="F520" s="168" t="s">
        <v>1374</v>
      </c>
      <c r="G520" s="169" t="s">
        <v>150</v>
      </c>
      <c r="H520" s="170">
        <v>99.36</v>
      </c>
      <c r="I520" s="171"/>
      <c r="J520" s="172">
        <f t="shared" si="200"/>
        <v>0</v>
      </c>
      <c r="K520" s="168" t="s">
        <v>151</v>
      </c>
      <c r="L520" s="37"/>
      <c r="M520" s="173" t="s">
        <v>17</v>
      </c>
      <c r="N520" s="174" t="s">
        <v>41</v>
      </c>
      <c r="O520" s="62"/>
      <c r="P520" s="175">
        <f t="shared" si="201"/>
        <v>0</v>
      </c>
      <c r="Q520" s="175">
        <v>0.01423</v>
      </c>
      <c r="R520" s="175">
        <f t="shared" si="202"/>
        <v>1.4138928</v>
      </c>
      <c r="S520" s="175">
        <v>0</v>
      </c>
      <c r="T520" s="176">
        <f t="shared" si="203"/>
        <v>0</v>
      </c>
      <c r="U520" s="32"/>
      <c r="V520" s="32"/>
      <c r="W520" s="32"/>
      <c r="X520" s="32"/>
      <c r="Y520" s="32"/>
      <c r="Z520" s="32"/>
      <c r="AA520" s="32"/>
      <c r="AB520" s="32"/>
      <c r="AC520" s="32"/>
      <c r="AD520" s="32"/>
      <c r="AE520" s="32"/>
      <c r="AR520" s="177" t="s">
        <v>212</v>
      </c>
      <c r="AT520" s="177" t="s">
        <v>147</v>
      </c>
      <c r="AU520" s="177" t="s">
        <v>153</v>
      </c>
      <c r="AY520" s="15" t="s">
        <v>145</v>
      </c>
      <c r="BE520" s="178">
        <f t="shared" si="204"/>
        <v>0</v>
      </c>
      <c r="BF520" s="178">
        <f t="shared" si="205"/>
        <v>0</v>
      </c>
      <c r="BG520" s="178">
        <f t="shared" si="206"/>
        <v>0</v>
      </c>
      <c r="BH520" s="178">
        <f t="shared" si="207"/>
        <v>0</v>
      </c>
      <c r="BI520" s="178">
        <f t="shared" si="208"/>
        <v>0</v>
      </c>
      <c r="BJ520" s="15" t="s">
        <v>75</v>
      </c>
      <c r="BK520" s="178">
        <f t="shared" si="209"/>
        <v>0</v>
      </c>
      <c r="BL520" s="15" t="s">
        <v>212</v>
      </c>
      <c r="BM520" s="177" t="s">
        <v>1375</v>
      </c>
    </row>
    <row r="521" spans="1:65" s="2" customFormat="1" ht="24.2" customHeight="1">
      <c r="A521" s="32"/>
      <c r="B521" s="33"/>
      <c r="C521" s="166">
        <v>372</v>
      </c>
      <c r="D521" s="166" t="s">
        <v>147</v>
      </c>
      <c r="E521" s="167" t="s">
        <v>1376</v>
      </c>
      <c r="F521" s="168" t="s">
        <v>1377</v>
      </c>
      <c r="G521" s="169" t="s">
        <v>165</v>
      </c>
      <c r="H521" s="170">
        <v>50</v>
      </c>
      <c r="I521" s="171"/>
      <c r="J521" s="172">
        <f t="shared" si="200"/>
        <v>0</v>
      </c>
      <c r="K521" s="168" t="s">
        <v>151</v>
      </c>
      <c r="L521" s="37"/>
      <c r="M521" s="173" t="s">
        <v>17</v>
      </c>
      <c r="N521" s="174" t="s">
        <v>41</v>
      </c>
      <c r="O521" s="62"/>
      <c r="P521" s="175">
        <f t="shared" si="201"/>
        <v>0</v>
      </c>
      <c r="Q521" s="175">
        <v>0</v>
      </c>
      <c r="R521" s="175">
        <f t="shared" si="202"/>
        <v>0</v>
      </c>
      <c r="S521" s="175">
        <v>0.0088</v>
      </c>
      <c r="T521" s="176">
        <f t="shared" si="203"/>
        <v>0.44</v>
      </c>
      <c r="U521" s="32"/>
      <c r="V521" s="32"/>
      <c r="W521" s="32"/>
      <c r="X521" s="32"/>
      <c r="Y521" s="32"/>
      <c r="Z521" s="32"/>
      <c r="AA521" s="32"/>
      <c r="AB521" s="32"/>
      <c r="AC521" s="32"/>
      <c r="AD521" s="32"/>
      <c r="AE521" s="32"/>
      <c r="AR521" s="177" t="s">
        <v>212</v>
      </c>
      <c r="AT521" s="177" t="s">
        <v>147</v>
      </c>
      <c r="AU521" s="177" t="s">
        <v>153</v>
      </c>
      <c r="AY521" s="15" t="s">
        <v>145</v>
      </c>
      <c r="BE521" s="178">
        <f t="shared" si="204"/>
        <v>0</v>
      </c>
      <c r="BF521" s="178">
        <f t="shared" si="205"/>
        <v>0</v>
      </c>
      <c r="BG521" s="178">
        <f t="shared" si="206"/>
        <v>0</v>
      </c>
      <c r="BH521" s="178">
        <f t="shared" si="207"/>
        <v>0</v>
      </c>
      <c r="BI521" s="178">
        <f t="shared" si="208"/>
        <v>0</v>
      </c>
      <c r="BJ521" s="15" t="s">
        <v>75</v>
      </c>
      <c r="BK521" s="178">
        <f t="shared" si="209"/>
        <v>0</v>
      </c>
      <c r="BL521" s="15" t="s">
        <v>212</v>
      </c>
      <c r="BM521" s="177" t="s">
        <v>1378</v>
      </c>
    </row>
    <row r="522" spans="1:65" s="2" customFormat="1" ht="24.2" customHeight="1">
      <c r="A522" s="32"/>
      <c r="B522" s="33"/>
      <c r="C522" s="166">
        <v>373</v>
      </c>
      <c r="D522" s="166" t="s">
        <v>147</v>
      </c>
      <c r="E522" s="167" t="s">
        <v>1379</v>
      </c>
      <c r="F522" s="168" t="s">
        <v>1380</v>
      </c>
      <c r="G522" s="169" t="s">
        <v>165</v>
      </c>
      <c r="H522" s="170">
        <v>224.3</v>
      </c>
      <c r="I522" s="171"/>
      <c r="J522" s="172">
        <f t="shared" si="200"/>
        <v>0</v>
      </c>
      <c r="K522" s="168" t="s">
        <v>151</v>
      </c>
      <c r="L522" s="37"/>
      <c r="M522" s="173" t="s">
        <v>17</v>
      </c>
      <c r="N522" s="174" t="s">
        <v>41</v>
      </c>
      <c r="O522" s="62"/>
      <c r="P522" s="175">
        <f t="shared" si="201"/>
        <v>0</v>
      </c>
      <c r="Q522" s="175">
        <v>0</v>
      </c>
      <c r="R522" s="175">
        <f t="shared" si="202"/>
        <v>0</v>
      </c>
      <c r="S522" s="175">
        <v>0.01173</v>
      </c>
      <c r="T522" s="176">
        <f t="shared" si="203"/>
        <v>2.6310390000000003</v>
      </c>
      <c r="U522" s="32"/>
      <c r="V522" s="32"/>
      <c r="W522" s="32"/>
      <c r="X522" s="32"/>
      <c r="Y522" s="32"/>
      <c r="Z522" s="32"/>
      <c r="AA522" s="32"/>
      <c r="AB522" s="32"/>
      <c r="AC522" s="32"/>
      <c r="AD522" s="32"/>
      <c r="AE522" s="32"/>
      <c r="AR522" s="177" t="s">
        <v>212</v>
      </c>
      <c r="AT522" s="177" t="s">
        <v>147</v>
      </c>
      <c r="AU522" s="177" t="s">
        <v>153</v>
      </c>
      <c r="AY522" s="15" t="s">
        <v>145</v>
      </c>
      <c r="BE522" s="178">
        <f t="shared" si="204"/>
        <v>0</v>
      </c>
      <c r="BF522" s="178">
        <f t="shared" si="205"/>
        <v>0</v>
      </c>
      <c r="BG522" s="178">
        <f t="shared" si="206"/>
        <v>0</v>
      </c>
      <c r="BH522" s="178">
        <f t="shared" si="207"/>
        <v>0</v>
      </c>
      <c r="BI522" s="178">
        <f t="shared" si="208"/>
        <v>0</v>
      </c>
      <c r="BJ522" s="15" t="s">
        <v>75</v>
      </c>
      <c r="BK522" s="178">
        <f t="shared" si="209"/>
        <v>0</v>
      </c>
      <c r="BL522" s="15" t="s">
        <v>212</v>
      </c>
      <c r="BM522" s="177" t="s">
        <v>1381</v>
      </c>
    </row>
    <row r="523" spans="1:65" s="2" customFormat="1" ht="24.2" customHeight="1">
      <c r="A523" s="32"/>
      <c r="B523" s="33"/>
      <c r="C523" s="166">
        <v>374</v>
      </c>
      <c r="D523" s="166" t="s">
        <v>147</v>
      </c>
      <c r="E523" s="167" t="s">
        <v>1382</v>
      </c>
      <c r="F523" s="168" t="s">
        <v>1383</v>
      </c>
      <c r="G523" s="169" t="s">
        <v>150</v>
      </c>
      <c r="H523" s="170">
        <v>770</v>
      </c>
      <c r="I523" s="171"/>
      <c r="J523" s="172">
        <f t="shared" si="200"/>
        <v>0</v>
      </c>
      <c r="K523" s="168" t="s">
        <v>151</v>
      </c>
      <c r="L523" s="37"/>
      <c r="M523" s="173" t="s">
        <v>17</v>
      </c>
      <c r="N523" s="174" t="s">
        <v>41</v>
      </c>
      <c r="O523" s="62"/>
      <c r="P523" s="175">
        <f t="shared" si="201"/>
        <v>0</v>
      </c>
      <c r="Q523" s="175">
        <v>0</v>
      </c>
      <c r="R523" s="175">
        <f t="shared" si="202"/>
        <v>0</v>
      </c>
      <c r="S523" s="175">
        <v>0</v>
      </c>
      <c r="T523" s="176">
        <f t="shared" si="203"/>
        <v>0</v>
      </c>
      <c r="U523" s="32"/>
      <c r="V523" s="32"/>
      <c r="W523" s="32"/>
      <c r="X523" s="32"/>
      <c r="Y523" s="32"/>
      <c r="Z523" s="32"/>
      <c r="AA523" s="32"/>
      <c r="AB523" s="32"/>
      <c r="AC523" s="32"/>
      <c r="AD523" s="32"/>
      <c r="AE523" s="32"/>
      <c r="AR523" s="177" t="s">
        <v>212</v>
      </c>
      <c r="AT523" s="177" t="s">
        <v>147</v>
      </c>
      <c r="AU523" s="177" t="s">
        <v>153</v>
      </c>
      <c r="AY523" s="15" t="s">
        <v>145</v>
      </c>
      <c r="BE523" s="178">
        <f t="shared" si="204"/>
        <v>0</v>
      </c>
      <c r="BF523" s="178">
        <f t="shared" si="205"/>
        <v>0</v>
      </c>
      <c r="BG523" s="178">
        <f t="shared" si="206"/>
        <v>0</v>
      </c>
      <c r="BH523" s="178">
        <f t="shared" si="207"/>
        <v>0</v>
      </c>
      <c r="BI523" s="178">
        <f t="shared" si="208"/>
        <v>0</v>
      </c>
      <c r="BJ523" s="15" t="s">
        <v>75</v>
      </c>
      <c r="BK523" s="178">
        <f t="shared" si="209"/>
        <v>0</v>
      </c>
      <c r="BL523" s="15" t="s">
        <v>212</v>
      </c>
      <c r="BM523" s="177" t="s">
        <v>1384</v>
      </c>
    </row>
    <row r="524" spans="1:65" s="2" customFormat="1" ht="14.45" customHeight="1">
      <c r="A524" s="32"/>
      <c r="B524" s="33"/>
      <c r="C524" s="166">
        <v>375</v>
      </c>
      <c r="D524" s="166" t="s">
        <v>147</v>
      </c>
      <c r="E524" s="167" t="s">
        <v>1385</v>
      </c>
      <c r="F524" s="168" t="s">
        <v>1386</v>
      </c>
      <c r="G524" s="169" t="s">
        <v>165</v>
      </c>
      <c r="H524" s="170">
        <v>970</v>
      </c>
      <c r="I524" s="171"/>
      <c r="J524" s="172">
        <f t="shared" si="200"/>
        <v>0</v>
      </c>
      <c r="K524" s="168" t="s">
        <v>151</v>
      </c>
      <c r="L524" s="37"/>
      <c r="M524" s="173" t="s">
        <v>17</v>
      </c>
      <c r="N524" s="174" t="s">
        <v>41</v>
      </c>
      <c r="O524" s="62"/>
      <c r="P524" s="175">
        <f t="shared" si="201"/>
        <v>0</v>
      </c>
      <c r="Q524" s="175">
        <v>0</v>
      </c>
      <c r="R524" s="175">
        <f t="shared" si="202"/>
        <v>0</v>
      </c>
      <c r="S524" s="175">
        <v>0</v>
      </c>
      <c r="T524" s="176">
        <f t="shared" si="203"/>
        <v>0</v>
      </c>
      <c r="U524" s="32"/>
      <c r="V524" s="32"/>
      <c r="W524" s="32"/>
      <c r="X524" s="32"/>
      <c r="Y524" s="32"/>
      <c r="Z524" s="32"/>
      <c r="AA524" s="32"/>
      <c r="AB524" s="32"/>
      <c r="AC524" s="32"/>
      <c r="AD524" s="32"/>
      <c r="AE524" s="32"/>
      <c r="AR524" s="177" t="s">
        <v>212</v>
      </c>
      <c r="AT524" s="177" t="s">
        <v>147</v>
      </c>
      <c r="AU524" s="177" t="s">
        <v>153</v>
      </c>
      <c r="AY524" s="15" t="s">
        <v>145</v>
      </c>
      <c r="BE524" s="178">
        <f t="shared" si="204"/>
        <v>0</v>
      </c>
      <c r="BF524" s="178">
        <f t="shared" si="205"/>
        <v>0</v>
      </c>
      <c r="BG524" s="178">
        <f t="shared" si="206"/>
        <v>0</v>
      </c>
      <c r="BH524" s="178">
        <f t="shared" si="207"/>
        <v>0</v>
      </c>
      <c r="BI524" s="178">
        <f t="shared" si="208"/>
        <v>0</v>
      </c>
      <c r="BJ524" s="15" t="s">
        <v>75</v>
      </c>
      <c r="BK524" s="178">
        <f t="shared" si="209"/>
        <v>0</v>
      </c>
      <c r="BL524" s="15" t="s">
        <v>212</v>
      </c>
      <c r="BM524" s="177" t="s">
        <v>1387</v>
      </c>
    </row>
    <row r="525" spans="1:65" s="2" customFormat="1" ht="14.45" customHeight="1">
      <c r="A525" s="32"/>
      <c r="B525" s="33"/>
      <c r="C525" s="166">
        <v>376</v>
      </c>
      <c r="D525" s="166" t="s">
        <v>147</v>
      </c>
      <c r="E525" s="167" t="s">
        <v>1388</v>
      </c>
      <c r="F525" s="168" t="s">
        <v>1389</v>
      </c>
      <c r="G525" s="169" t="s">
        <v>161</v>
      </c>
      <c r="H525" s="170">
        <v>11</v>
      </c>
      <c r="I525" s="171"/>
      <c r="J525" s="172">
        <f t="shared" si="200"/>
        <v>0</v>
      </c>
      <c r="K525" s="168" t="s">
        <v>151</v>
      </c>
      <c r="L525" s="37"/>
      <c r="M525" s="173" t="s">
        <v>17</v>
      </c>
      <c r="N525" s="174" t="s">
        <v>41</v>
      </c>
      <c r="O525" s="62"/>
      <c r="P525" s="175">
        <f t="shared" si="201"/>
        <v>0</v>
      </c>
      <c r="Q525" s="175">
        <v>0</v>
      </c>
      <c r="R525" s="175">
        <f t="shared" si="202"/>
        <v>0</v>
      </c>
      <c r="S525" s="175">
        <v>0.2</v>
      </c>
      <c r="T525" s="176">
        <f t="shared" si="203"/>
        <v>2.2</v>
      </c>
      <c r="U525" s="32"/>
      <c r="V525" s="32"/>
      <c r="W525" s="32"/>
      <c r="X525" s="32"/>
      <c r="Y525" s="32"/>
      <c r="Z525" s="32"/>
      <c r="AA525" s="32"/>
      <c r="AB525" s="32"/>
      <c r="AC525" s="32"/>
      <c r="AD525" s="32"/>
      <c r="AE525" s="32"/>
      <c r="AR525" s="177" t="s">
        <v>212</v>
      </c>
      <c r="AT525" s="177" t="s">
        <v>147</v>
      </c>
      <c r="AU525" s="177" t="s">
        <v>153</v>
      </c>
      <c r="AY525" s="15" t="s">
        <v>145</v>
      </c>
      <c r="BE525" s="178">
        <f t="shared" si="204"/>
        <v>0</v>
      </c>
      <c r="BF525" s="178">
        <f t="shared" si="205"/>
        <v>0</v>
      </c>
      <c r="BG525" s="178">
        <f t="shared" si="206"/>
        <v>0</v>
      </c>
      <c r="BH525" s="178">
        <f t="shared" si="207"/>
        <v>0</v>
      </c>
      <c r="BI525" s="178">
        <f t="shared" si="208"/>
        <v>0</v>
      </c>
      <c r="BJ525" s="15" t="s">
        <v>75</v>
      </c>
      <c r="BK525" s="178">
        <f t="shared" si="209"/>
        <v>0</v>
      </c>
      <c r="BL525" s="15" t="s">
        <v>212</v>
      </c>
      <c r="BM525" s="177" t="s">
        <v>1390</v>
      </c>
    </row>
    <row r="526" spans="1:65" s="2" customFormat="1" ht="14.45" customHeight="1">
      <c r="A526" s="32"/>
      <c r="B526" s="33"/>
      <c r="C526" s="166">
        <v>377</v>
      </c>
      <c r="D526" s="166" t="s">
        <v>147</v>
      </c>
      <c r="E526" s="167" t="s">
        <v>1391</v>
      </c>
      <c r="F526" s="168" t="s">
        <v>1392</v>
      </c>
      <c r="G526" s="169" t="s">
        <v>183</v>
      </c>
      <c r="H526" s="170">
        <v>13.323</v>
      </c>
      <c r="I526" s="171"/>
      <c r="J526" s="172">
        <f t="shared" si="200"/>
        <v>0</v>
      </c>
      <c r="K526" s="168" t="s">
        <v>151</v>
      </c>
      <c r="L526" s="37"/>
      <c r="M526" s="173" t="s">
        <v>17</v>
      </c>
      <c r="N526" s="174" t="s">
        <v>41</v>
      </c>
      <c r="O526" s="62"/>
      <c r="P526" s="175">
        <f t="shared" si="201"/>
        <v>0</v>
      </c>
      <c r="Q526" s="175">
        <v>0.02337</v>
      </c>
      <c r="R526" s="175">
        <f t="shared" si="202"/>
        <v>0.31135851</v>
      </c>
      <c r="S526" s="175">
        <v>0</v>
      </c>
      <c r="T526" s="176">
        <f t="shared" si="203"/>
        <v>0</v>
      </c>
      <c r="U526" s="32"/>
      <c r="V526" s="32"/>
      <c r="W526" s="32"/>
      <c r="X526" s="32"/>
      <c r="Y526" s="32"/>
      <c r="Z526" s="32"/>
      <c r="AA526" s="32"/>
      <c r="AB526" s="32"/>
      <c r="AC526" s="32"/>
      <c r="AD526" s="32"/>
      <c r="AE526" s="32"/>
      <c r="AR526" s="177" t="s">
        <v>212</v>
      </c>
      <c r="AT526" s="177" t="s">
        <v>147</v>
      </c>
      <c r="AU526" s="177" t="s">
        <v>153</v>
      </c>
      <c r="AY526" s="15" t="s">
        <v>145</v>
      </c>
      <c r="BE526" s="178">
        <f t="shared" si="204"/>
        <v>0</v>
      </c>
      <c r="BF526" s="178">
        <f t="shared" si="205"/>
        <v>0</v>
      </c>
      <c r="BG526" s="178">
        <f t="shared" si="206"/>
        <v>0</v>
      </c>
      <c r="BH526" s="178">
        <f t="shared" si="207"/>
        <v>0</v>
      </c>
      <c r="BI526" s="178">
        <f t="shared" si="208"/>
        <v>0</v>
      </c>
      <c r="BJ526" s="15" t="s">
        <v>75</v>
      </c>
      <c r="BK526" s="178">
        <f t="shared" si="209"/>
        <v>0</v>
      </c>
      <c r="BL526" s="15" t="s">
        <v>212</v>
      </c>
      <c r="BM526" s="177" t="s">
        <v>1393</v>
      </c>
    </row>
    <row r="527" spans="1:65" s="2" customFormat="1" ht="24.2" customHeight="1">
      <c r="A527" s="32"/>
      <c r="B527" s="33"/>
      <c r="C527" s="166">
        <v>378</v>
      </c>
      <c r="D527" s="166" t="s">
        <v>147</v>
      </c>
      <c r="E527" s="167" t="s">
        <v>1394</v>
      </c>
      <c r="F527" s="168" t="s">
        <v>1395</v>
      </c>
      <c r="G527" s="169" t="s">
        <v>227</v>
      </c>
      <c r="H527" s="170">
        <v>10.315</v>
      </c>
      <c r="I527" s="171"/>
      <c r="J527" s="172">
        <f t="shared" si="200"/>
        <v>0</v>
      </c>
      <c r="K527" s="168" t="s">
        <v>151</v>
      </c>
      <c r="L527" s="37"/>
      <c r="M527" s="173" t="s">
        <v>17</v>
      </c>
      <c r="N527" s="174" t="s">
        <v>41</v>
      </c>
      <c r="O527" s="62"/>
      <c r="P527" s="175">
        <f t="shared" si="201"/>
        <v>0</v>
      </c>
      <c r="Q527" s="175">
        <v>0</v>
      </c>
      <c r="R527" s="175">
        <f t="shared" si="202"/>
        <v>0</v>
      </c>
      <c r="S527" s="175">
        <v>0</v>
      </c>
      <c r="T527" s="176">
        <f t="shared" si="203"/>
        <v>0</v>
      </c>
      <c r="U527" s="32"/>
      <c r="V527" s="32"/>
      <c r="W527" s="32"/>
      <c r="X527" s="32"/>
      <c r="Y527" s="32"/>
      <c r="Z527" s="32"/>
      <c r="AA527" s="32"/>
      <c r="AB527" s="32"/>
      <c r="AC527" s="32"/>
      <c r="AD527" s="32"/>
      <c r="AE527" s="32"/>
      <c r="AR527" s="177" t="s">
        <v>212</v>
      </c>
      <c r="AT527" s="177" t="s">
        <v>147</v>
      </c>
      <c r="AU527" s="177" t="s">
        <v>153</v>
      </c>
      <c r="AY527" s="15" t="s">
        <v>145</v>
      </c>
      <c r="BE527" s="178">
        <f t="shared" si="204"/>
        <v>0</v>
      </c>
      <c r="BF527" s="178">
        <f t="shared" si="205"/>
        <v>0</v>
      </c>
      <c r="BG527" s="178">
        <f t="shared" si="206"/>
        <v>0</v>
      </c>
      <c r="BH527" s="178">
        <f t="shared" si="207"/>
        <v>0</v>
      </c>
      <c r="BI527" s="178">
        <f t="shared" si="208"/>
        <v>0</v>
      </c>
      <c r="BJ527" s="15" t="s">
        <v>75</v>
      </c>
      <c r="BK527" s="178">
        <f t="shared" si="209"/>
        <v>0</v>
      </c>
      <c r="BL527" s="15" t="s">
        <v>212</v>
      </c>
      <c r="BM527" s="177" t="s">
        <v>1396</v>
      </c>
    </row>
    <row r="528" spans="1:65" s="2" customFormat="1" ht="24.2" customHeight="1">
      <c r="A528" s="32"/>
      <c r="B528" s="33"/>
      <c r="C528" s="166">
        <v>379</v>
      </c>
      <c r="D528" s="166" t="s">
        <v>147</v>
      </c>
      <c r="E528" s="167" t="s">
        <v>1397</v>
      </c>
      <c r="F528" s="168" t="s">
        <v>1398</v>
      </c>
      <c r="G528" s="169" t="s">
        <v>227</v>
      </c>
      <c r="H528" s="170">
        <v>10.315</v>
      </c>
      <c r="I528" s="171"/>
      <c r="J528" s="172">
        <f t="shared" si="200"/>
        <v>0</v>
      </c>
      <c r="K528" s="168" t="s">
        <v>151</v>
      </c>
      <c r="L528" s="37"/>
      <c r="M528" s="173" t="s">
        <v>17</v>
      </c>
      <c r="N528" s="174" t="s">
        <v>41</v>
      </c>
      <c r="O528" s="62"/>
      <c r="P528" s="175">
        <f t="shared" si="201"/>
        <v>0</v>
      </c>
      <c r="Q528" s="175">
        <v>0</v>
      </c>
      <c r="R528" s="175">
        <f t="shared" si="202"/>
        <v>0</v>
      </c>
      <c r="S528" s="175">
        <v>0</v>
      </c>
      <c r="T528" s="176">
        <f t="shared" si="203"/>
        <v>0</v>
      </c>
      <c r="U528" s="32"/>
      <c r="V528" s="32"/>
      <c r="W528" s="32"/>
      <c r="X528" s="32"/>
      <c r="Y528" s="32"/>
      <c r="Z528" s="32"/>
      <c r="AA528" s="32"/>
      <c r="AB528" s="32"/>
      <c r="AC528" s="32"/>
      <c r="AD528" s="32"/>
      <c r="AE528" s="32"/>
      <c r="AR528" s="177" t="s">
        <v>212</v>
      </c>
      <c r="AT528" s="177" t="s">
        <v>147</v>
      </c>
      <c r="AU528" s="177" t="s">
        <v>153</v>
      </c>
      <c r="AY528" s="15" t="s">
        <v>145</v>
      </c>
      <c r="BE528" s="178">
        <f t="shared" si="204"/>
        <v>0</v>
      </c>
      <c r="BF528" s="178">
        <f t="shared" si="205"/>
        <v>0</v>
      </c>
      <c r="BG528" s="178">
        <f t="shared" si="206"/>
        <v>0</v>
      </c>
      <c r="BH528" s="178">
        <f t="shared" si="207"/>
        <v>0</v>
      </c>
      <c r="BI528" s="178">
        <f t="shared" si="208"/>
        <v>0</v>
      </c>
      <c r="BJ528" s="15" t="s">
        <v>75</v>
      </c>
      <c r="BK528" s="178">
        <f t="shared" si="209"/>
        <v>0</v>
      </c>
      <c r="BL528" s="15" t="s">
        <v>212</v>
      </c>
      <c r="BM528" s="177" t="s">
        <v>1399</v>
      </c>
    </row>
    <row r="529" spans="2:63" s="12" customFormat="1" ht="22.9" customHeight="1">
      <c r="B529" s="150"/>
      <c r="C529" s="151"/>
      <c r="D529" s="152" t="s">
        <v>69</v>
      </c>
      <c r="E529" s="164" t="s">
        <v>1400</v>
      </c>
      <c r="F529" s="164" t="s">
        <v>1401</v>
      </c>
      <c r="G529" s="151"/>
      <c r="H529" s="151"/>
      <c r="I529" s="154"/>
      <c r="J529" s="165">
        <f>BK529</f>
        <v>0</v>
      </c>
      <c r="K529" s="151"/>
      <c r="L529" s="156"/>
      <c r="M529" s="157"/>
      <c r="N529" s="158"/>
      <c r="O529" s="158"/>
      <c r="P529" s="159">
        <f>SUM(P530:P542)</f>
        <v>0</v>
      </c>
      <c r="Q529" s="158"/>
      <c r="R529" s="159">
        <f>SUM(R530:R542)</f>
        <v>2.0500998</v>
      </c>
      <c r="S529" s="158"/>
      <c r="T529" s="160">
        <f>SUM(T530:T542)</f>
        <v>6.79275</v>
      </c>
      <c r="AR529" s="161" t="s">
        <v>153</v>
      </c>
      <c r="AT529" s="162" t="s">
        <v>69</v>
      </c>
      <c r="AU529" s="162" t="s">
        <v>75</v>
      </c>
      <c r="AY529" s="161" t="s">
        <v>145</v>
      </c>
      <c r="BK529" s="163">
        <f>SUM(BK530:BK542)</f>
        <v>0</v>
      </c>
    </row>
    <row r="530" spans="1:65" s="2" customFormat="1" ht="24.2" customHeight="1">
      <c r="A530" s="32"/>
      <c r="B530" s="33"/>
      <c r="C530" s="166">
        <v>380</v>
      </c>
      <c r="D530" s="166" t="s">
        <v>147</v>
      </c>
      <c r="E530" s="167" t="s">
        <v>1402</v>
      </c>
      <c r="F530" s="168" t="s">
        <v>1403</v>
      </c>
      <c r="G530" s="169" t="s">
        <v>150</v>
      </c>
      <c r="H530" s="170">
        <v>27.4</v>
      </c>
      <c r="I530" s="171"/>
      <c r="J530" s="172">
        <f aca="true" t="shared" si="210" ref="J530:J542">ROUND(I530*H530,2)</f>
        <v>0</v>
      </c>
      <c r="K530" s="168" t="s">
        <v>151</v>
      </c>
      <c r="L530" s="37"/>
      <c r="M530" s="173" t="s">
        <v>17</v>
      </c>
      <c r="N530" s="174" t="s">
        <v>41</v>
      </c>
      <c r="O530" s="62"/>
      <c r="P530" s="175">
        <f aca="true" t="shared" si="211" ref="P530:P542">O530*H530</f>
        <v>0</v>
      </c>
      <c r="Q530" s="175">
        <v>0.02476</v>
      </c>
      <c r="R530" s="175">
        <f aca="true" t="shared" si="212" ref="R530:R542">Q530*H530</f>
        <v>0.678424</v>
      </c>
      <c r="S530" s="175">
        <v>0</v>
      </c>
      <c r="T530" s="176">
        <f aca="true" t="shared" si="213" ref="T530:T542">S530*H530</f>
        <v>0</v>
      </c>
      <c r="U530" s="32"/>
      <c r="V530" s="32"/>
      <c r="W530" s="32"/>
      <c r="X530" s="32"/>
      <c r="Y530" s="32"/>
      <c r="Z530" s="32"/>
      <c r="AA530" s="32"/>
      <c r="AB530" s="32"/>
      <c r="AC530" s="32"/>
      <c r="AD530" s="32"/>
      <c r="AE530" s="32"/>
      <c r="AR530" s="177" t="s">
        <v>212</v>
      </c>
      <c r="AT530" s="177" t="s">
        <v>147</v>
      </c>
      <c r="AU530" s="177" t="s">
        <v>153</v>
      </c>
      <c r="AY530" s="15" t="s">
        <v>145</v>
      </c>
      <c r="BE530" s="178">
        <f aca="true" t="shared" si="214" ref="BE530:BE542">IF(N530="základní",J530,0)</f>
        <v>0</v>
      </c>
      <c r="BF530" s="178">
        <f aca="true" t="shared" si="215" ref="BF530:BF542">IF(N530="snížená",J530,0)</f>
        <v>0</v>
      </c>
      <c r="BG530" s="178">
        <f aca="true" t="shared" si="216" ref="BG530:BG542">IF(N530="zákl. přenesená",J530,0)</f>
        <v>0</v>
      </c>
      <c r="BH530" s="178">
        <f aca="true" t="shared" si="217" ref="BH530:BH542">IF(N530="sníž. přenesená",J530,0)</f>
        <v>0</v>
      </c>
      <c r="BI530" s="178">
        <f aca="true" t="shared" si="218" ref="BI530:BI542">IF(N530="nulová",J530,0)</f>
        <v>0</v>
      </c>
      <c r="BJ530" s="15" t="s">
        <v>75</v>
      </c>
      <c r="BK530" s="178">
        <f aca="true" t="shared" si="219" ref="BK530:BK542">ROUND(I530*H530,2)</f>
        <v>0</v>
      </c>
      <c r="BL530" s="15" t="s">
        <v>212</v>
      </c>
      <c r="BM530" s="177" t="s">
        <v>1404</v>
      </c>
    </row>
    <row r="531" spans="1:65" s="2" customFormat="1" ht="24.2" customHeight="1">
      <c r="A531" s="32"/>
      <c r="B531" s="33"/>
      <c r="C531" s="166">
        <v>381</v>
      </c>
      <c r="D531" s="166" t="s">
        <v>147</v>
      </c>
      <c r="E531" s="167" t="s">
        <v>1405</v>
      </c>
      <c r="F531" s="168" t="s">
        <v>1406</v>
      </c>
      <c r="G531" s="169" t="s">
        <v>150</v>
      </c>
      <c r="H531" s="170">
        <v>29.78</v>
      </c>
      <c r="I531" s="171"/>
      <c r="J531" s="172">
        <f t="shared" si="210"/>
        <v>0</v>
      </c>
      <c r="K531" s="168" t="s">
        <v>151</v>
      </c>
      <c r="L531" s="37"/>
      <c r="M531" s="173" t="s">
        <v>17</v>
      </c>
      <c r="N531" s="174" t="s">
        <v>41</v>
      </c>
      <c r="O531" s="62"/>
      <c r="P531" s="175">
        <f t="shared" si="211"/>
        <v>0</v>
      </c>
      <c r="Q531" s="175">
        <v>0.02551</v>
      </c>
      <c r="R531" s="175">
        <f t="shared" si="212"/>
        <v>0.7596878</v>
      </c>
      <c r="S531" s="175">
        <v>0</v>
      </c>
      <c r="T531" s="176">
        <f t="shared" si="213"/>
        <v>0</v>
      </c>
      <c r="U531" s="32"/>
      <c r="V531" s="32"/>
      <c r="W531" s="32"/>
      <c r="X531" s="32"/>
      <c r="Y531" s="32"/>
      <c r="Z531" s="32"/>
      <c r="AA531" s="32"/>
      <c r="AB531" s="32"/>
      <c r="AC531" s="32"/>
      <c r="AD531" s="32"/>
      <c r="AE531" s="32"/>
      <c r="AR531" s="177" t="s">
        <v>212</v>
      </c>
      <c r="AT531" s="177" t="s">
        <v>147</v>
      </c>
      <c r="AU531" s="177" t="s">
        <v>153</v>
      </c>
      <c r="AY531" s="15" t="s">
        <v>145</v>
      </c>
      <c r="BE531" s="178">
        <f t="shared" si="214"/>
        <v>0</v>
      </c>
      <c r="BF531" s="178">
        <f t="shared" si="215"/>
        <v>0</v>
      </c>
      <c r="BG531" s="178">
        <f t="shared" si="216"/>
        <v>0</v>
      </c>
      <c r="BH531" s="178">
        <f t="shared" si="217"/>
        <v>0</v>
      </c>
      <c r="BI531" s="178">
        <f t="shared" si="218"/>
        <v>0</v>
      </c>
      <c r="BJ531" s="15" t="s">
        <v>75</v>
      </c>
      <c r="BK531" s="178">
        <f t="shared" si="219"/>
        <v>0</v>
      </c>
      <c r="BL531" s="15" t="s">
        <v>212</v>
      </c>
      <c r="BM531" s="177" t="s">
        <v>1407</v>
      </c>
    </row>
    <row r="532" spans="1:65" s="2" customFormat="1" ht="24.2" customHeight="1">
      <c r="A532" s="32"/>
      <c r="B532" s="33"/>
      <c r="C532" s="166">
        <v>382</v>
      </c>
      <c r="D532" s="166" t="s">
        <v>147</v>
      </c>
      <c r="E532" s="167" t="s">
        <v>1408</v>
      </c>
      <c r="F532" s="168" t="s">
        <v>1409</v>
      </c>
      <c r="G532" s="169" t="s">
        <v>150</v>
      </c>
      <c r="H532" s="170">
        <v>19</v>
      </c>
      <c r="I532" s="171"/>
      <c r="J532" s="172">
        <f t="shared" si="210"/>
        <v>0</v>
      </c>
      <c r="K532" s="168" t="s">
        <v>151</v>
      </c>
      <c r="L532" s="37"/>
      <c r="M532" s="173" t="s">
        <v>17</v>
      </c>
      <c r="N532" s="174" t="s">
        <v>41</v>
      </c>
      <c r="O532" s="62"/>
      <c r="P532" s="175">
        <f t="shared" si="211"/>
        <v>0</v>
      </c>
      <c r="Q532" s="175">
        <v>0.02618</v>
      </c>
      <c r="R532" s="175">
        <f t="shared" si="212"/>
        <v>0.49742</v>
      </c>
      <c r="S532" s="175">
        <v>0</v>
      </c>
      <c r="T532" s="176">
        <f t="shared" si="213"/>
        <v>0</v>
      </c>
      <c r="U532" s="32"/>
      <c r="V532" s="32"/>
      <c r="W532" s="32"/>
      <c r="X532" s="32"/>
      <c r="Y532" s="32"/>
      <c r="Z532" s="32"/>
      <c r="AA532" s="32"/>
      <c r="AB532" s="32"/>
      <c r="AC532" s="32"/>
      <c r="AD532" s="32"/>
      <c r="AE532" s="32"/>
      <c r="AR532" s="177" t="s">
        <v>212</v>
      </c>
      <c r="AT532" s="177" t="s">
        <v>147</v>
      </c>
      <c r="AU532" s="177" t="s">
        <v>153</v>
      </c>
      <c r="AY532" s="15" t="s">
        <v>145</v>
      </c>
      <c r="BE532" s="178">
        <f t="shared" si="214"/>
        <v>0</v>
      </c>
      <c r="BF532" s="178">
        <f t="shared" si="215"/>
        <v>0</v>
      </c>
      <c r="BG532" s="178">
        <f t="shared" si="216"/>
        <v>0</v>
      </c>
      <c r="BH532" s="178">
        <f t="shared" si="217"/>
        <v>0</v>
      </c>
      <c r="BI532" s="178">
        <f t="shared" si="218"/>
        <v>0</v>
      </c>
      <c r="BJ532" s="15" t="s">
        <v>75</v>
      </c>
      <c r="BK532" s="178">
        <f t="shared" si="219"/>
        <v>0</v>
      </c>
      <c r="BL532" s="15" t="s">
        <v>212</v>
      </c>
      <c r="BM532" s="177" t="s">
        <v>1410</v>
      </c>
    </row>
    <row r="533" spans="1:65" s="2" customFormat="1" ht="24.2" customHeight="1">
      <c r="A533" s="32"/>
      <c r="B533" s="33"/>
      <c r="C533" s="166">
        <v>383</v>
      </c>
      <c r="D533" s="166" t="s">
        <v>147</v>
      </c>
      <c r="E533" s="167" t="s">
        <v>1411</v>
      </c>
      <c r="F533" s="168" t="s">
        <v>1412</v>
      </c>
      <c r="G533" s="169" t="s">
        <v>150</v>
      </c>
      <c r="H533" s="170">
        <v>34</v>
      </c>
      <c r="I533" s="171"/>
      <c r="J533" s="172">
        <f t="shared" si="210"/>
        <v>0</v>
      </c>
      <c r="K533" s="168" t="s">
        <v>151</v>
      </c>
      <c r="L533" s="37"/>
      <c r="M533" s="173" t="s">
        <v>17</v>
      </c>
      <c r="N533" s="174" t="s">
        <v>41</v>
      </c>
      <c r="O533" s="62"/>
      <c r="P533" s="175">
        <f t="shared" si="211"/>
        <v>0</v>
      </c>
      <c r="Q533" s="175">
        <v>0.0002</v>
      </c>
      <c r="R533" s="175">
        <f t="shared" si="212"/>
        <v>0.0068000000000000005</v>
      </c>
      <c r="S533" s="175">
        <v>0</v>
      </c>
      <c r="T533" s="176">
        <f t="shared" si="213"/>
        <v>0</v>
      </c>
      <c r="U533" s="32"/>
      <c r="V533" s="32"/>
      <c r="W533" s="32"/>
      <c r="X533" s="32"/>
      <c r="Y533" s="32"/>
      <c r="Z533" s="32"/>
      <c r="AA533" s="32"/>
      <c r="AB533" s="32"/>
      <c r="AC533" s="32"/>
      <c r="AD533" s="32"/>
      <c r="AE533" s="32"/>
      <c r="AR533" s="177" t="s">
        <v>212</v>
      </c>
      <c r="AT533" s="177" t="s">
        <v>147</v>
      </c>
      <c r="AU533" s="177" t="s">
        <v>153</v>
      </c>
      <c r="AY533" s="15" t="s">
        <v>145</v>
      </c>
      <c r="BE533" s="178">
        <f t="shared" si="214"/>
        <v>0</v>
      </c>
      <c r="BF533" s="178">
        <f t="shared" si="215"/>
        <v>0</v>
      </c>
      <c r="BG533" s="178">
        <f t="shared" si="216"/>
        <v>0</v>
      </c>
      <c r="BH533" s="178">
        <f t="shared" si="217"/>
        <v>0</v>
      </c>
      <c r="BI533" s="178">
        <f t="shared" si="218"/>
        <v>0</v>
      </c>
      <c r="BJ533" s="15" t="s">
        <v>75</v>
      </c>
      <c r="BK533" s="178">
        <f t="shared" si="219"/>
        <v>0</v>
      </c>
      <c r="BL533" s="15" t="s">
        <v>212</v>
      </c>
      <c r="BM533" s="177" t="s">
        <v>1413</v>
      </c>
    </row>
    <row r="534" spans="1:65" s="2" customFormat="1" ht="24.2" customHeight="1">
      <c r="A534" s="32"/>
      <c r="B534" s="33"/>
      <c r="C534" s="166">
        <v>384</v>
      </c>
      <c r="D534" s="166" t="s">
        <v>147</v>
      </c>
      <c r="E534" s="167" t="s">
        <v>1414</v>
      </c>
      <c r="F534" s="168" t="s">
        <v>1415</v>
      </c>
      <c r="G534" s="169" t="s">
        <v>165</v>
      </c>
      <c r="H534" s="170">
        <v>3.9</v>
      </c>
      <c r="I534" s="171"/>
      <c r="J534" s="172">
        <f t="shared" si="210"/>
        <v>0</v>
      </c>
      <c r="K534" s="168" t="s">
        <v>151</v>
      </c>
      <c r="L534" s="37"/>
      <c r="M534" s="173" t="s">
        <v>17</v>
      </c>
      <c r="N534" s="174" t="s">
        <v>41</v>
      </c>
      <c r="O534" s="62"/>
      <c r="P534" s="175">
        <f t="shared" si="211"/>
        <v>0</v>
      </c>
      <c r="Q534" s="175">
        <v>0.00017</v>
      </c>
      <c r="R534" s="175">
        <f t="shared" si="212"/>
        <v>0.0006630000000000001</v>
      </c>
      <c r="S534" s="175">
        <v>0</v>
      </c>
      <c r="T534" s="176">
        <f t="shared" si="213"/>
        <v>0</v>
      </c>
      <c r="U534" s="32"/>
      <c r="V534" s="32"/>
      <c r="W534" s="32"/>
      <c r="X534" s="32"/>
      <c r="Y534" s="32"/>
      <c r="Z534" s="32"/>
      <c r="AA534" s="32"/>
      <c r="AB534" s="32"/>
      <c r="AC534" s="32"/>
      <c r="AD534" s="32"/>
      <c r="AE534" s="32"/>
      <c r="AR534" s="177" t="s">
        <v>212</v>
      </c>
      <c r="AT534" s="177" t="s">
        <v>147</v>
      </c>
      <c r="AU534" s="177" t="s">
        <v>153</v>
      </c>
      <c r="AY534" s="15" t="s">
        <v>145</v>
      </c>
      <c r="BE534" s="178">
        <f t="shared" si="214"/>
        <v>0</v>
      </c>
      <c r="BF534" s="178">
        <f t="shared" si="215"/>
        <v>0</v>
      </c>
      <c r="BG534" s="178">
        <f t="shared" si="216"/>
        <v>0</v>
      </c>
      <c r="BH534" s="178">
        <f t="shared" si="217"/>
        <v>0</v>
      </c>
      <c r="BI534" s="178">
        <f t="shared" si="218"/>
        <v>0</v>
      </c>
      <c r="BJ534" s="15" t="s">
        <v>75</v>
      </c>
      <c r="BK534" s="178">
        <f t="shared" si="219"/>
        <v>0</v>
      </c>
      <c r="BL534" s="15" t="s">
        <v>212</v>
      </c>
      <c r="BM534" s="177" t="s">
        <v>1416</v>
      </c>
    </row>
    <row r="535" spans="1:65" s="2" customFormat="1" ht="24.2" customHeight="1">
      <c r="A535" s="32"/>
      <c r="B535" s="33"/>
      <c r="C535" s="166">
        <v>385</v>
      </c>
      <c r="D535" s="166" t="s">
        <v>147</v>
      </c>
      <c r="E535" s="167" t="s">
        <v>1417</v>
      </c>
      <c r="F535" s="168" t="s">
        <v>1418</v>
      </c>
      <c r="G535" s="169" t="s">
        <v>150</v>
      </c>
      <c r="H535" s="170">
        <v>4.5</v>
      </c>
      <c r="I535" s="171"/>
      <c r="J535" s="172">
        <f t="shared" si="210"/>
        <v>0</v>
      </c>
      <c r="K535" s="168" t="s">
        <v>151</v>
      </c>
      <c r="L535" s="37"/>
      <c r="M535" s="173" t="s">
        <v>17</v>
      </c>
      <c r="N535" s="174" t="s">
        <v>41</v>
      </c>
      <c r="O535" s="62"/>
      <c r="P535" s="175">
        <f t="shared" si="211"/>
        <v>0</v>
      </c>
      <c r="Q535" s="175">
        <v>0.01259</v>
      </c>
      <c r="R535" s="175">
        <f t="shared" si="212"/>
        <v>0.056655000000000004</v>
      </c>
      <c r="S535" s="175">
        <v>0</v>
      </c>
      <c r="T535" s="176">
        <f t="shared" si="213"/>
        <v>0</v>
      </c>
      <c r="U535" s="32"/>
      <c r="V535" s="32"/>
      <c r="W535" s="32"/>
      <c r="X535" s="32"/>
      <c r="Y535" s="32"/>
      <c r="Z535" s="32"/>
      <c r="AA535" s="32"/>
      <c r="AB535" s="32"/>
      <c r="AC535" s="32"/>
      <c r="AD535" s="32"/>
      <c r="AE535" s="32"/>
      <c r="AR535" s="177" t="s">
        <v>212</v>
      </c>
      <c r="AT535" s="177" t="s">
        <v>147</v>
      </c>
      <c r="AU535" s="177" t="s">
        <v>153</v>
      </c>
      <c r="AY535" s="15" t="s">
        <v>145</v>
      </c>
      <c r="BE535" s="178">
        <f t="shared" si="214"/>
        <v>0</v>
      </c>
      <c r="BF535" s="178">
        <f t="shared" si="215"/>
        <v>0</v>
      </c>
      <c r="BG535" s="178">
        <f t="shared" si="216"/>
        <v>0</v>
      </c>
      <c r="BH535" s="178">
        <f t="shared" si="217"/>
        <v>0</v>
      </c>
      <c r="BI535" s="178">
        <f t="shared" si="218"/>
        <v>0</v>
      </c>
      <c r="BJ535" s="15" t="s">
        <v>75</v>
      </c>
      <c r="BK535" s="178">
        <f t="shared" si="219"/>
        <v>0</v>
      </c>
      <c r="BL535" s="15" t="s">
        <v>212</v>
      </c>
      <c r="BM535" s="177" t="s">
        <v>1419</v>
      </c>
    </row>
    <row r="536" spans="1:65" s="2" customFormat="1" ht="24.2" customHeight="1">
      <c r="A536" s="32"/>
      <c r="B536" s="33"/>
      <c r="C536" s="166">
        <v>386</v>
      </c>
      <c r="D536" s="166" t="s">
        <v>147</v>
      </c>
      <c r="E536" s="167" t="s">
        <v>1420</v>
      </c>
      <c r="F536" s="168" t="s">
        <v>1421</v>
      </c>
      <c r="G536" s="169" t="s">
        <v>150</v>
      </c>
      <c r="H536" s="170">
        <v>4.5</v>
      </c>
      <c r="I536" s="171"/>
      <c r="J536" s="172">
        <f t="shared" si="210"/>
        <v>0</v>
      </c>
      <c r="K536" s="168" t="s">
        <v>151</v>
      </c>
      <c r="L536" s="37"/>
      <c r="M536" s="173" t="s">
        <v>17</v>
      </c>
      <c r="N536" s="174" t="s">
        <v>41</v>
      </c>
      <c r="O536" s="62"/>
      <c r="P536" s="175">
        <f t="shared" si="211"/>
        <v>0</v>
      </c>
      <c r="Q536" s="175">
        <v>0.0001</v>
      </c>
      <c r="R536" s="175">
        <f t="shared" si="212"/>
        <v>0.00045000000000000004</v>
      </c>
      <c r="S536" s="175">
        <v>0</v>
      </c>
      <c r="T536" s="176">
        <f t="shared" si="213"/>
        <v>0</v>
      </c>
      <c r="U536" s="32"/>
      <c r="V536" s="32"/>
      <c r="W536" s="32"/>
      <c r="X536" s="32"/>
      <c r="Y536" s="32"/>
      <c r="Z536" s="32"/>
      <c r="AA536" s="32"/>
      <c r="AB536" s="32"/>
      <c r="AC536" s="32"/>
      <c r="AD536" s="32"/>
      <c r="AE536" s="32"/>
      <c r="AR536" s="177" t="s">
        <v>212</v>
      </c>
      <c r="AT536" s="177" t="s">
        <v>147</v>
      </c>
      <c r="AU536" s="177" t="s">
        <v>153</v>
      </c>
      <c r="AY536" s="15" t="s">
        <v>145</v>
      </c>
      <c r="BE536" s="178">
        <f t="shared" si="214"/>
        <v>0</v>
      </c>
      <c r="BF536" s="178">
        <f t="shared" si="215"/>
        <v>0</v>
      </c>
      <c r="BG536" s="178">
        <f t="shared" si="216"/>
        <v>0</v>
      </c>
      <c r="BH536" s="178">
        <f t="shared" si="217"/>
        <v>0</v>
      </c>
      <c r="BI536" s="178">
        <f t="shared" si="218"/>
        <v>0</v>
      </c>
      <c r="BJ536" s="15" t="s">
        <v>75</v>
      </c>
      <c r="BK536" s="178">
        <f t="shared" si="219"/>
        <v>0</v>
      </c>
      <c r="BL536" s="15" t="s">
        <v>212</v>
      </c>
      <c r="BM536" s="177" t="s">
        <v>1422</v>
      </c>
    </row>
    <row r="537" spans="1:65" s="2" customFormat="1" ht="24.2" customHeight="1">
      <c r="A537" s="32"/>
      <c r="B537" s="33"/>
      <c r="C537" s="166">
        <v>387</v>
      </c>
      <c r="D537" s="166" t="s">
        <v>147</v>
      </c>
      <c r="E537" s="167" t="s">
        <v>1423</v>
      </c>
      <c r="F537" s="168" t="s">
        <v>1424</v>
      </c>
      <c r="G537" s="169" t="s">
        <v>150</v>
      </c>
      <c r="H537" s="170">
        <v>40</v>
      </c>
      <c r="I537" s="171"/>
      <c r="J537" s="172">
        <f t="shared" si="210"/>
        <v>0</v>
      </c>
      <c r="K537" s="168" t="s">
        <v>151</v>
      </c>
      <c r="L537" s="37"/>
      <c r="M537" s="173" t="s">
        <v>17</v>
      </c>
      <c r="N537" s="174" t="s">
        <v>41</v>
      </c>
      <c r="O537" s="62"/>
      <c r="P537" s="175">
        <f t="shared" si="211"/>
        <v>0</v>
      </c>
      <c r="Q537" s="175">
        <v>0.00125</v>
      </c>
      <c r="R537" s="175">
        <f t="shared" si="212"/>
        <v>0.05</v>
      </c>
      <c r="S537" s="175">
        <v>0</v>
      </c>
      <c r="T537" s="176">
        <f t="shared" si="213"/>
        <v>0</v>
      </c>
      <c r="U537" s="32"/>
      <c r="V537" s="32"/>
      <c r="W537" s="32"/>
      <c r="X537" s="32"/>
      <c r="Y537" s="32"/>
      <c r="Z537" s="32"/>
      <c r="AA537" s="32"/>
      <c r="AB537" s="32"/>
      <c r="AC537" s="32"/>
      <c r="AD537" s="32"/>
      <c r="AE537" s="32"/>
      <c r="AR537" s="177" t="s">
        <v>212</v>
      </c>
      <c r="AT537" s="177" t="s">
        <v>147</v>
      </c>
      <c r="AU537" s="177" t="s">
        <v>153</v>
      </c>
      <c r="AY537" s="15" t="s">
        <v>145</v>
      </c>
      <c r="BE537" s="178">
        <f t="shared" si="214"/>
        <v>0</v>
      </c>
      <c r="BF537" s="178">
        <f t="shared" si="215"/>
        <v>0</v>
      </c>
      <c r="BG537" s="178">
        <f t="shared" si="216"/>
        <v>0</v>
      </c>
      <c r="BH537" s="178">
        <f t="shared" si="217"/>
        <v>0</v>
      </c>
      <c r="BI537" s="178">
        <f t="shared" si="218"/>
        <v>0</v>
      </c>
      <c r="BJ537" s="15" t="s">
        <v>75</v>
      </c>
      <c r="BK537" s="178">
        <f t="shared" si="219"/>
        <v>0</v>
      </c>
      <c r="BL537" s="15" t="s">
        <v>212</v>
      </c>
      <c r="BM537" s="177" t="s">
        <v>1425</v>
      </c>
    </row>
    <row r="538" spans="1:65" s="2" customFormat="1" ht="24.2" customHeight="1">
      <c r="A538" s="32"/>
      <c r="B538" s="33"/>
      <c r="C538" s="166">
        <v>388</v>
      </c>
      <c r="D538" s="166" t="s">
        <v>147</v>
      </c>
      <c r="E538" s="167" t="s">
        <v>1426</v>
      </c>
      <c r="F538" s="168" t="s">
        <v>1427</v>
      </c>
      <c r="G538" s="169" t="s">
        <v>161</v>
      </c>
      <c r="H538" s="170">
        <v>10</v>
      </c>
      <c r="I538" s="171"/>
      <c r="J538" s="172">
        <f t="shared" si="210"/>
        <v>0</v>
      </c>
      <c r="K538" s="168" t="s">
        <v>1227</v>
      </c>
      <c r="L538" s="37"/>
      <c r="M538" s="173" t="s">
        <v>17</v>
      </c>
      <c r="N538" s="174" t="s">
        <v>41</v>
      </c>
      <c r="O538" s="62"/>
      <c r="P538" s="175">
        <f t="shared" si="211"/>
        <v>0</v>
      </c>
      <c r="Q538" s="175">
        <v>0</v>
      </c>
      <c r="R538" s="175">
        <f t="shared" si="212"/>
        <v>0</v>
      </c>
      <c r="S538" s="175">
        <v>0</v>
      </c>
      <c r="T538" s="176">
        <f t="shared" si="213"/>
        <v>0</v>
      </c>
      <c r="U538" s="32"/>
      <c r="V538" s="32"/>
      <c r="W538" s="32"/>
      <c r="X538" s="32"/>
      <c r="Y538" s="32"/>
      <c r="Z538" s="32"/>
      <c r="AA538" s="32"/>
      <c r="AB538" s="32"/>
      <c r="AC538" s="32"/>
      <c r="AD538" s="32"/>
      <c r="AE538" s="32"/>
      <c r="AR538" s="177" t="s">
        <v>212</v>
      </c>
      <c r="AT538" s="177" t="s">
        <v>147</v>
      </c>
      <c r="AU538" s="177" t="s">
        <v>153</v>
      </c>
      <c r="AY538" s="15" t="s">
        <v>145</v>
      </c>
      <c r="BE538" s="178">
        <f t="shared" si="214"/>
        <v>0</v>
      </c>
      <c r="BF538" s="178">
        <f t="shared" si="215"/>
        <v>0</v>
      </c>
      <c r="BG538" s="178">
        <f t="shared" si="216"/>
        <v>0</v>
      </c>
      <c r="BH538" s="178">
        <f t="shared" si="217"/>
        <v>0</v>
      </c>
      <c r="BI538" s="178">
        <f t="shared" si="218"/>
        <v>0</v>
      </c>
      <c r="BJ538" s="15" t="s">
        <v>75</v>
      </c>
      <c r="BK538" s="178">
        <f t="shared" si="219"/>
        <v>0</v>
      </c>
      <c r="BL538" s="15" t="s">
        <v>212</v>
      </c>
      <c r="BM538" s="177" t="s">
        <v>1428</v>
      </c>
    </row>
    <row r="539" spans="1:65" s="2" customFormat="1" ht="14.45" customHeight="1">
      <c r="A539" s="32"/>
      <c r="B539" s="33"/>
      <c r="C539" s="166">
        <v>389</v>
      </c>
      <c r="D539" s="166" t="s">
        <v>147</v>
      </c>
      <c r="E539" s="167" t="s">
        <v>1429</v>
      </c>
      <c r="F539" s="168" t="s">
        <v>1430</v>
      </c>
      <c r="G539" s="169" t="s">
        <v>150</v>
      </c>
      <c r="H539" s="170">
        <v>231.7</v>
      </c>
      <c r="I539" s="171"/>
      <c r="J539" s="172">
        <f t="shared" si="210"/>
        <v>0</v>
      </c>
      <c r="K539" s="168" t="s">
        <v>151</v>
      </c>
      <c r="L539" s="37"/>
      <c r="M539" s="173" t="s">
        <v>17</v>
      </c>
      <c r="N539" s="174" t="s">
        <v>41</v>
      </c>
      <c r="O539" s="62"/>
      <c r="P539" s="175">
        <f t="shared" si="211"/>
        <v>0</v>
      </c>
      <c r="Q539" s="175">
        <v>0</v>
      </c>
      <c r="R539" s="175">
        <f t="shared" si="212"/>
        <v>0</v>
      </c>
      <c r="S539" s="175">
        <v>0.0275</v>
      </c>
      <c r="T539" s="176">
        <f t="shared" si="213"/>
        <v>6.37175</v>
      </c>
      <c r="U539" s="32"/>
      <c r="V539" s="32"/>
      <c r="W539" s="32"/>
      <c r="X539" s="32"/>
      <c r="Y539" s="32"/>
      <c r="Z539" s="32"/>
      <c r="AA539" s="32"/>
      <c r="AB539" s="32"/>
      <c r="AC539" s="32"/>
      <c r="AD539" s="32"/>
      <c r="AE539" s="32"/>
      <c r="AR539" s="177" t="s">
        <v>212</v>
      </c>
      <c r="AT539" s="177" t="s">
        <v>147</v>
      </c>
      <c r="AU539" s="177" t="s">
        <v>153</v>
      </c>
      <c r="AY539" s="15" t="s">
        <v>145</v>
      </c>
      <c r="BE539" s="178">
        <f t="shared" si="214"/>
        <v>0</v>
      </c>
      <c r="BF539" s="178">
        <f t="shared" si="215"/>
        <v>0</v>
      </c>
      <c r="BG539" s="178">
        <f t="shared" si="216"/>
        <v>0</v>
      </c>
      <c r="BH539" s="178">
        <f t="shared" si="217"/>
        <v>0</v>
      </c>
      <c r="BI539" s="178">
        <f t="shared" si="218"/>
        <v>0</v>
      </c>
      <c r="BJ539" s="15" t="s">
        <v>75</v>
      </c>
      <c r="BK539" s="178">
        <f t="shared" si="219"/>
        <v>0</v>
      </c>
      <c r="BL539" s="15" t="s">
        <v>212</v>
      </c>
      <c r="BM539" s="177" t="s">
        <v>1431</v>
      </c>
    </row>
    <row r="540" spans="1:65" s="2" customFormat="1" ht="14.45" customHeight="1">
      <c r="A540" s="32"/>
      <c r="B540" s="33"/>
      <c r="C540" s="166">
        <v>390</v>
      </c>
      <c r="D540" s="166" t="s">
        <v>147</v>
      </c>
      <c r="E540" s="167" t="s">
        <v>1432</v>
      </c>
      <c r="F540" s="168" t="s">
        <v>1433</v>
      </c>
      <c r="G540" s="169" t="s">
        <v>161</v>
      </c>
      <c r="H540" s="170">
        <v>10</v>
      </c>
      <c r="I540" s="171"/>
      <c r="J540" s="172">
        <f t="shared" si="210"/>
        <v>0</v>
      </c>
      <c r="K540" s="168" t="s">
        <v>151</v>
      </c>
      <c r="L540" s="37"/>
      <c r="M540" s="173" t="s">
        <v>17</v>
      </c>
      <c r="N540" s="174" t="s">
        <v>41</v>
      </c>
      <c r="O540" s="62"/>
      <c r="P540" s="175">
        <f t="shared" si="211"/>
        <v>0</v>
      </c>
      <c r="Q540" s="175">
        <v>0</v>
      </c>
      <c r="R540" s="175">
        <f t="shared" si="212"/>
        <v>0</v>
      </c>
      <c r="S540" s="175">
        <v>0.0421</v>
      </c>
      <c r="T540" s="176">
        <f t="shared" si="213"/>
        <v>0.421</v>
      </c>
      <c r="U540" s="32"/>
      <c r="V540" s="32"/>
      <c r="W540" s="32"/>
      <c r="X540" s="32"/>
      <c r="Y540" s="32"/>
      <c r="Z540" s="32"/>
      <c r="AA540" s="32"/>
      <c r="AB540" s="32"/>
      <c r="AC540" s="32"/>
      <c r="AD540" s="32"/>
      <c r="AE540" s="32"/>
      <c r="AR540" s="177" t="s">
        <v>212</v>
      </c>
      <c r="AT540" s="177" t="s">
        <v>147</v>
      </c>
      <c r="AU540" s="177" t="s">
        <v>153</v>
      </c>
      <c r="AY540" s="15" t="s">
        <v>145</v>
      </c>
      <c r="BE540" s="178">
        <f t="shared" si="214"/>
        <v>0</v>
      </c>
      <c r="BF540" s="178">
        <f t="shared" si="215"/>
        <v>0</v>
      </c>
      <c r="BG540" s="178">
        <f t="shared" si="216"/>
        <v>0</v>
      </c>
      <c r="BH540" s="178">
        <f t="shared" si="217"/>
        <v>0</v>
      </c>
      <c r="BI540" s="178">
        <f t="shared" si="218"/>
        <v>0</v>
      </c>
      <c r="BJ540" s="15" t="s">
        <v>75</v>
      </c>
      <c r="BK540" s="178">
        <f t="shared" si="219"/>
        <v>0</v>
      </c>
      <c r="BL540" s="15" t="s">
        <v>212</v>
      </c>
      <c r="BM540" s="177" t="s">
        <v>1434</v>
      </c>
    </row>
    <row r="541" spans="1:65" s="2" customFormat="1" ht="37.9" customHeight="1">
      <c r="A541" s="32"/>
      <c r="B541" s="33"/>
      <c r="C541" s="166">
        <v>391</v>
      </c>
      <c r="D541" s="166" t="s">
        <v>147</v>
      </c>
      <c r="E541" s="167" t="s">
        <v>1435</v>
      </c>
      <c r="F541" s="168" t="s">
        <v>1436</v>
      </c>
      <c r="G541" s="169" t="s">
        <v>227</v>
      </c>
      <c r="H541" s="170">
        <v>2.72</v>
      </c>
      <c r="I541" s="171"/>
      <c r="J541" s="172">
        <f t="shared" si="210"/>
        <v>0</v>
      </c>
      <c r="K541" s="168" t="s">
        <v>151</v>
      </c>
      <c r="L541" s="37"/>
      <c r="M541" s="173" t="s">
        <v>17</v>
      </c>
      <c r="N541" s="174" t="s">
        <v>41</v>
      </c>
      <c r="O541" s="62"/>
      <c r="P541" s="175">
        <f t="shared" si="211"/>
        <v>0</v>
      </c>
      <c r="Q541" s="175">
        <v>0</v>
      </c>
      <c r="R541" s="175">
        <f t="shared" si="212"/>
        <v>0</v>
      </c>
      <c r="S541" s="175">
        <v>0</v>
      </c>
      <c r="T541" s="176">
        <f t="shared" si="213"/>
        <v>0</v>
      </c>
      <c r="U541" s="32"/>
      <c r="V541" s="32"/>
      <c r="W541" s="32"/>
      <c r="X541" s="32"/>
      <c r="Y541" s="32"/>
      <c r="Z541" s="32"/>
      <c r="AA541" s="32"/>
      <c r="AB541" s="32"/>
      <c r="AC541" s="32"/>
      <c r="AD541" s="32"/>
      <c r="AE541" s="32"/>
      <c r="AR541" s="177" t="s">
        <v>212</v>
      </c>
      <c r="AT541" s="177" t="s">
        <v>147</v>
      </c>
      <c r="AU541" s="177" t="s">
        <v>153</v>
      </c>
      <c r="AY541" s="15" t="s">
        <v>145</v>
      </c>
      <c r="BE541" s="178">
        <f t="shared" si="214"/>
        <v>0</v>
      </c>
      <c r="BF541" s="178">
        <f t="shared" si="215"/>
        <v>0</v>
      </c>
      <c r="BG541" s="178">
        <f t="shared" si="216"/>
        <v>0</v>
      </c>
      <c r="BH541" s="178">
        <f t="shared" si="217"/>
        <v>0</v>
      </c>
      <c r="BI541" s="178">
        <f t="shared" si="218"/>
        <v>0</v>
      </c>
      <c r="BJ541" s="15" t="s">
        <v>75</v>
      </c>
      <c r="BK541" s="178">
        <f t="shared" si="219"/>
        <v>0</v>
      </c>
      <c r="BL541" s="15" t="s">
        <v>212</v>
      </c>
      <c r="BM541" s="177" t="s">
        <v>1437</v>
      </c>
    </row>
    <row r="542" spans="1:65" s="2" customFormat="1" ht="37.9" customHeight="1">
      <c r="A542" s="32"/>
      <c r="B542" s="33"/>
      <c r="C542" s="166">
        <v>392</v>
      </c>
      <c r="D542" s="166" t="s">
        <v>147</v>
      </c>
      <c r="E542" s="167" t="s">
        <v>1438</v>
      </c>
      <c r="F542" s="168" t="s">
        <v>1439</v>
      </c>
      <c r="G542" s="169" t="s">
        <v>227</v>
      </c>
      <c r="H542" s="170">
        <v>2.72</v>
      </c>
      <c r="I542" s="171"/>
      <c r="J542" s="172">
        <f t="shared" si="210"/>
        <v>0</v>
      </c>
      <c r="K542" s="168" t="s">
        <v>151</v>
      </c>
      <c r="L542" s="37"/>
      <c r="M542" s="173" t="s">
        <v>17</v>
      </c>
      <c r="N542" s="174" t="s">
        <v>41</v>
      </c>
      <c r="O542" s="62"/>
      <c r="P542" s="175">
        <f t="shared" si="211"/>
        <v>0</v>
      </c>
      <c r="Q542" s="175">
        <v>0</v>
      </c>
      <c r="R542" s="175">
        <f t="shared" si="212"/>
        <v>0</v>
      </c>
      <c r="S542" s="175">
        <v>0</v>
      </c>
      <c r="T542" s="176">
        <f t="shared" si="213"/>
        <v>0</v>
      </c>
      <c r="U542" s="32"/>
      <c r="V542" s="32"/>
      <c r="W542" s="32"/>
      <c r="X542" s="32"/>
      <c r="Y542" s="32"/>
      <c r="Z542" s="32"/>
      <c r="AA542" s="32"/>
      <c r="AB542" s="32"/>
      <c r="AC542" s="32"/>
      <c r="AD542" s="32"/>
      <c r="AE542" s="32"/>
      <c r="AR542" s="177" t="s">
        <v>212</v>
      </c>
      <c r="AT542" s="177" t="s">
        <v>147</v>
      </c>
      <c r="AU542" s="177" t="s">
        <v>153</v>
      </c>
      <c r="AY542" s="15" t="s">
        <v>145</v>
      </c>
      <c r="BE542" s="178">
        <f t="shared" si="214"/>
        <v>0</v>
      </c>
      <c r="BF542" s="178">
        <f t="shared" si="215"/>
        <v>0</v>
      </c>
      <c r="BG542" s="178">
        <f t="shared" si="216"/>
        <v>0</v>
      </c>
      <c r="BH542" s="178">
        <f t="shared" si="217"/>
        <v>0</v>
      </c>
      <c r="BI542" s="178">
        <f t="shared" si="218"/>
        <v>0</v>
      </c>
      <c r="BJ542" s="15" t="s">
        <v>75</v>
      </c>
      <c r="BK542" s="178">
        <f t="shared" si="219"/>
        <v>0</v>
      </c>
      <c r="BL542" s="15" t="s">
        <v>212</v>
      </c>
      <c r="BM542" s="177" t="s">
        <v>1440</v>
      </c>
    </row>
    <row r="543" spans="2:63" s="12" customFormat="1" ht="22.9" customHeight="1">
      <c r="B543" s="150"/>
      <c r="C543" s="151"/>
      <c r="D543" s="152" t="s">
        <v>69</v>
      </c>
      <c r="E543" s="164" t="s">
        <v>1441</v>
      </c>
      <c r="F543" s="164" t="s">
        <v>1442</v>
      </c>
      <c r="G543" s="151"/>
      <c r="H543" s="151"/>
      <c r="I543" s="154"/>
      <c r="J543" s="165">
        <f>BK543</f>
        <v>0</v>
      </c>
      <c r="K543" s="151"/>
      <c r="L543" s="156"/>
      <c r="M543" s="157"/>
      <c r="N543" s="158"/>
      <c r="O543" s="158"/>
      <c r="P543" s="159">
        <f>SUM(P544:P586)</f>
        <v>0</v>
      </c>
      <c r="Q543" s="158"/>
      <c r="R543" s="159">
        <f>SUM(R544:R586)</f>
        <v>1.5811105</v>
      </c>
      <c r="S543" s="158"/>
      <c r="T543" s="160">
        <f>SUM(T544:T586)</f>
        <v>1.1635465</v>
      </c>
      <c r="AR543" s="161" t="s">
        <v>153</v>
      </c>
      <c r="AT543" s="162" t="s">
        <v>69</v>
      </c>
      <c r="AU543" s="162" t="s">
        <v>75</v>
      </c>
      <c r="AY543" s="161" t="s">
        <v>145</v>
      </c>
      <c r="BK543" s="163">
        <f>SUM(BK544:BK586)</f>
        <v>0</v>
      </c>
    </row>
    <row r="544" spans="1:65" s="2" customFormat="1" ht="14.45" customHeight="1">
      <c r="A544" s="32"/>
      <c r="B544" s="33"/>
      <c r="C544" s="166">
        <v>393</v>
      </c>
      <c r="D544" s="166" t="s">
        <v>147</v>
      </c>
      <c r="E544" s="167" t="s">
        <v>1443</v>
      </c>
      <c r="F544" s="168" t="s">
        <v>1444</v>
      </c>
      <c r="G544" s="169" t="s">
        <v>150</v>
      </c>
      <c r="H544" s="170">
        <v>9</v>
      </c>
      <c r="I544" s="171"/>
      <c r="J544" s="172">
        <f aca="true" t="shared" si="220" ref="J544:J586">ROUND(I544*H544,2)</f>
        <v>0</v>
      </c>
      <c r="K544" s="168" t="s">
        <v>151</v>
      </c>
      <c r="L544" s="37"/>
      <c r="M544" s="173" t="s">
        <v>17</v>
      </c>
      <c r="N544" s="174" t="s">
        <v>41</v>
      </c>
      <c r="O544" s="62"/>
      <c r="P544" s="175">
        <f aca="true" t="shared" si="221" ref="P544:P586">O544*H544</f>
        <v>0</v>
      </c>
      <c r="Q544" s="175">
        <v>0</v>
      </c>
      <c r="R544" s="175">
        <f aca="true" t="shared" si="222" ref="R544:R586">Q544*H544</f>
        <v>0</v>
      </c>
      <c r="S544" s="175">
        <v>0.00594</v>
      </c>
      <c r="T544" s="176">
        <f aca="true" t="shared" si="223" ref="T544:T586">S544*H544</f>
        <v>0.05346</v>
      </c>
      <c r="U544" s="32"/>
      <c r="V544" s="32"/>
      <c r="W544" s="32"/>
      <c r="X544" s="32"/>
      <c r="Y544" s="32"/>
      <c r="Z544" s="32"/>
      <c r="AA544" s="32"/>
      <c r="AB544" s="32"/>
      <c r="AC544" s="32"/>
      <c r="AD544" s="32"/>
      <c r="AE544" s="32"/>
      <c r="AR544" s="177" t="s">
        <v>212</v>
      </c>
      <c r="AT544" s="177" t="s">
        <v>147</v>
      </c>
      <c r="AU544" s="177" t="s">
        <v>153</v>
      </c>
      <c r="AY544" s="15" t="s">
        <v>145</v>
      </c>
      <c r="BE544" s="178">
        <f aca="true" t="shared" si="224" ref="BE544:BE586">IF(N544="základní",J544,0)</f>
        <v>0</v>
      </c>
      <c r="BF544" s="178">
        <f aca="true" t="shared" si="225" ref="BF544:BF586">IF(N544="snížená",J544,0)</f>
        <v>0</v>
      </c>
      <c r="BG544" s="178">
        <f aca="true" t="shared" si="226" ref="BG544:BG586">IF(N544="zákl. přenesená",J544,0)</f>
        <v>0</v>
      </c>
      <c r="BH544" s="178">
        <f aca="true" t="shared" si="227" ref="BH544:BH586">IF(N544="sníž. přenesená",J544,0)</f>
        <v>0</v>
      </c>
      <c r="BI544" s="178">
        <f aca="true" t="shared" si="228" ref="BI544:BI586">IF(N544="nulová",J544,0)</f>
        <v>0</v>
      </c>
      <c r="BJ544" s="15" t="s">
        <v>75</v>
      </c>
      <c r="BK544" s="178">
        <f aca="true" t="shared" si="229" ref="BK544:BK586">ROUND(I544*H544,2)</f>
        <v>0</v>
      </c>
      <c r="BL544" s="15" t="s">
        <v>212</v>
      </c>
      <c r="BM544" s="177" t="s">
        <v>1445</v>
      </c>
    </row>
    <row r="545" spans="1:65" s="2" customFormat="1" ht="14.45" customHeight="1">
      <c r="A545" s="32"/>
      <c r="B545" s="33"/>
      <c r="C545" s="166">
        <v>394</v>
      </c>
      <c r="D545" s="166" t="s">
        <v>147</v>
      </c>
      <c r="E545" s="167" t="s">
        <v>1446</v>
      </c>
      <c r="F545" s="168" t="s">
        <v>1447</v>
      </c>
      <c r="G545" s="169" t="s">
        <v>150</v>
      </c>
      <c r="H545" s="170">
        <v>9</v>
      </c>
      <c r="I545" s="171"/>
      <c r="J545" s="172">
        <f t="shared" si="220"/>
        <v>0</v>
      </c>
      <c r="K545" s="168" t="s">
        <v>151</v>
      </c>
      <c r="L545" s="37"/>
      <c r="M545" s="173" t="s">
        <v>17</v>
      </c>
      <c r="N545" s="174" t="s">
        <v>41</v>
      </c>
      <c r="O545" s="62"/>
      <c r="P545" s="175">
        <f t="shared" si="221"/>
        <v>0</v>
      </c>
      <c r="Q545" s="175">
        <v>0</v>
      </c>
      <c r="R545" s="175">
        <f t="shared" si="222"/>
        <v>0</v>
      </c>
      <c r="S545" s="175">
        <v>0.00312</v>
      </c>
      <c r="T545" s="176">
        <f t="shared" si="223"/>
        <v>0.02808</v>
      </c>
      <c r="U545" s="32"/>
      <c r="V545" s="32"/>
      <c r="W545" s="32"/>
      <c r="X545" s="32"/>
      <c r="Y545" s="32"/>
      <c r="Z545" s="32"/>
      <c r="AA545" s="32"/>
      <c r="AB545" s="32"/>
      <c r="AC545" s="32"/>
      <c r="AD545" s="32"/>
      <c r="AE545" s="32"/>
      <c r="AR545" s="177" t="s">
        <v>212</v>
      </c>
      <c r="AT545" s="177" t="s">
        <v>147</v>
      </c>
      <c r="AU545" s="177" t="s">
        <v>153</v>
      </c>
      <c r="AY545" s="15" t="s">
        <v>145</v>
      </c>
      <c r="BE545" s="178">
        <f t="shared" si="224"/>
        <v>0</v>
      </c>
      <c r="BF545" s="178">
        <f t="shared" si="225"/>
        <v>0</v>
      </c>
      <c r="BG545" s="178">
        <f t="shared" si="226"/>
        <v>0</v>
      </c>
      <c r="BH545" s="178">
        <f t="shared" si="227"/>
        <v>0</v>
      </c>
      <c r="BI545" s="178">
        <f t="shared" si="228"/>
        <v>0</v>
      </c>
      <c r="BJ545" s="15" t="s">
        <v>75</v>
      </c>
      <c r="BK545" s="178">
        <f t="shared" si="229"/>
        <v>0</v>
      </c>
      <c r="BL545" s="15" t="s">
        <v>212</v>
      </c>
      <c r="BM545" s="177" t="s">
        <v>1448</v>
      </c>
    </row>
    <row r="546" spans="1:65" s="2" customFormat="1" ht="14.45" customHeight="1">
      <c r="A546" s="32"/>
      <c r="B546" s="33"/>
      <c r="C546" s="166">
        <v>395</v>
      </c>
      <c r="D546" s="166" t="s">
        <v>147</v>
      </c>
      <c r="E546" s="167" t="s">
        <v>1449</v>
      </c>
      <c r="F546" s="168" t="s">
        <v>1450</v>
      </c>
      <c r="G546" s="169" t="s">
        <v>165</v>
      </c>
      <c r="H546" s="170">
        <v>34.1</v>
      </c>
      <c r="I546" s="171"/>
      <c r="J546" s="172">
        <f t="shared" si="220"/>
        <v>0</v>
      </c>
      <c r="K546" s="168" t="s">
        <v>151</v>
      </c>
      <c r="L546" s="37"/>
      <c r="M546" s="173" t="s">
        <v>17</v>
      </c>
      <c r="N546" s="174" t="s">
        <v>41</v>
      </c>
      <c r="O546" s="62"/>
      <c r="P546" s="175">
        <f t="shared" si="221"/>
        <v>0</v>
      </c>
      <c r="Q546" s="175">
        <v>0</v>
      </c>
      <c r="R546" s="175">
        <f t="shared" si="222"/>
        <v>0</v>
      </c>
      <c r="S546" s="175">
        <v>0.00338</v>
      </c>
      <c r="T546" s="176">
        <f t="shared" si="223"/>
        <v>0.11525800000000001</v>
      </c>
      <c r="U546" s="32"/>
      <c r="V546" s="32"/>
      <c r="W546" s="32"/>
      <c r="X546" s="32"/>
      <c r="Y546" s="32"/>
      <c r="Z546" s="32"/>
      <c r="AA546" s="32"/>
      <c r="AB546" s="32"/>
      <c r="AC546" s="32"/>
      <c r="AD546" s="32"/>
      <c r="AE546" s="32"/>
      <c r="AR546" s="177" t="s">
        <v>212</v>
      </c>
      <c r="AT546" s="177" t="s">
        <v>147</v>
      </c>
      <c r="AU546" s="177" t="s">
        <v>153</v>
      </c>
      <c r="AY546" s="15" t="s">
        <v>145</v>
      </c>
      <c r="BE546" s="178">
        <f t="shared" si="224"/>
        <v>0</v>
      </c>
      <c r="BF546" s="178">
        <f t="shared" si="225"/>
        <v>0</v>
      </c>
      <c r="BG546" s="178">
        <f t="shared" si="226"/>
        <v>0</v>
      </c>
      <c r="BH546" s="178">
        <f t="shared" si="227"/>
        <v>0</v>
      </c>
      <c r="BI546" s="178">
        <f t="shared" si="228"/>
        <v>0</v>
      </c>
      <c r="BJ546" s="15" t="s">
        <v>75</v>
      </c>
      <c r="BK546" s="178">
        <f t="shared" si="229"/>
        <v>0</v>
      </c>
      <c r="BL546" s="15" t="s">
        <v>212</v>
      </c>
      <c r="BM546" s="177" t="s">
        <v>1451</v>
      </c>
    </row>
    <row r="547" spans="1:65" s="2" customFormat="1" ht="14.45" customHeight="1">
      <c r="A547" s="32"/>
      <c r="B547" s="33"/>
      <c r="C547" s="166">
        <v>396</v>
      </c>
      <c r="D547" s="166" t="s">
        <v>147</v>
      </c>
      <c r="E547" s="167" t="s">
        <v>1452</v>
      </c>
      <c r="F547" s="168" t="s">
        <v>1453</v>
      </c>
      <c r="G547" s="169" t="s">
        <v>165</v>
      </c>
      <c r="H547" s="170">
        <v>79.95</v>
      </c>
      <c r="I547" s="171"/>
      <c r="J547" s="172">
        <f t="shared" si="220"/>
        <v>0</v>
      </c>
      <c r="K547" s="168" t="s">
        <v>151</v>
      </c>
      <c r="L547" s="37"/>
      <c r="M547" s="173" t="s">
        <v>17</v>
      </c>
      <c r="N547" s="174" t="s">
        <v>41</v>
      </c>
      <c r="O547" s="62"/>
      <c r="P547" s="175">
        <f t="shared" si="221"/>
        <v>0</v>
      </c>
      <c r="Q547" s="175">
        <v>0</v>
      </c>
      <c r="R547" s="175">
        <f t="shared" si="222"/>
        <v>0</v>
      </c>
      <c r="S547" s="175">
        <v>0.00338</v>
      </c>
      <c r="T547" s="176">
        <f t="shared" si="223"/>
        <v>0.270231</v>
      </c>
      <c r="U547" s="32"/>
      <c r="V547" s="32"/>
      <c r="W547" s="32"/>
      <c r="X547" s="32"/>
      <c r="Y547" s="32"/>
      <c r="Z547" s="32"/>
      <c r="AA547" s="32"/>
      <c r="AB547" s="32"/>
      <c r="AC547" s="32"/>
      <c r="AD547" s="32"/>
      <c r="AE547" s="32"/>
      <c r="AR547" s="177" t="s">
        <v>212</v>
      </c>
      <c r="AT547" s="177" t="s">
        <v>147</v>
      </c>
      <c r="AU547" s="177" t="s">
        <v>153</v>
      </c>
      <c r="AY547" s="15" t="s">
        <v>145</v>
      </c>
      <c r="BE547" s="178">
        <f t="shared" si="224"/>
        <v>0</v>
      </c>
      <c r="BF547" s="178">
        <f t="shared" si="225"/>
        <v>0</v>
      </c>
      <c r="BG547" s="178">
        <f t="shared" si="226"/>
        <v>0</v>
      </c>
      <c r="BH547" s="178">
        <f t="shared" si="227"/>
        <v>0</v>
      </c>
      <c r="BI547" s="178">
        <f t="shared" si="228"/>
        <v>0</v>
      </c>
      <c r="BJ547" s="15" t="s">
        <v>75</v>
      </c>
      <c r="BK547" s="178">
        <f t="shared" si="229"/>
        <v>0</v>
      </c>
      <c r="BL547" s="15" t="s">
        <v>212</v>
      </c>
      <c r="BM547" s="177" t="s">
        <v>1454</v>
      </c>
    </row>
    <row r="548" spans="1:65" s="2" customFormat="1" ht="14.45" customHeight="1">
      <c r="A548" s="32"/>
      <c r="B548" s="33"/>
      <c r="C548" s="166">
        <v>397</v>
      </c>
      <c r="D548" s="166" t="s">
        <v>147</v>
      </c>
      <c r="E548" s="167" t="s">
        <v>1455</v>
      </c>
      <c r="F548" s="168" t="s">
        <v>1456</v>
      </c>
      <c r="G548" s="169" t="s">
        <v>165</v>
      </c>
      <c r="H548" s="170">
        <v>37</v>
      </c>
      <c r="I548" s="171"/>
      <c r="J548" s="172">
        <f t="shared" si="220"/>
        <v>0</v>
      </c>
      <c r="K548" s="168" t="s">
        <v>151</v>
      </c>
      <c r="L548" s="37"/>
      <c r="M548" s="173" t="s">
        <v>17</v>
      </c>
      <c r="N548" s="174" t="s">
        <v>41</v>
      </c>
      <c r="O548" s="62"/>
      <c r="P548" s="175">
        <f t="shared" si="221"/>
        <v>0</v>
      </c>
      <c r="Q548" s="175">
        <v>0</v>
      </c>
      <c r="R548" s="175">
        <f t="shared" si="222"/>
        <v>0</v>
      </c>
      <c r="S548" s="175">
        <v>0.00348</v>
      </c>
      <c r="T548" s="176">
        <f t="shared" si="223"/>
        <v>0.12876</v>
      </c>
      <c r="U548" s="32"/>
      <c r="V548" s="32"/>
      <c r="W548" s="32"/>
      <c r="X548" s="32"/>
      <c r="Y548" s="32"/>
      <c r="Z548" s="32"/>
      <c r="AA548" s="32"/>
      <c r="AB548" s="32"/>
      <c r="AC548" s="32"/>
      <c r="AD548" s="32"/>
      <c r="AE548" s="32"/>
      <c r="AR548" s="177" t="s">
        <v>212</v>
      </c>
      <c r="AT548" s="177" t="s">
        <v>147</v>
      </c>
      <c r="AU548" s="177" t="s">
        <v>153</v>
      </c>
      <c r="AY548" s="15" t="s">
        <v>145</v>
      </c>
      <c r="BE548" s="178">
        <f t="shared" si="224"/>
        <v>0</v>
      </c>
      <c r="BF548" s="178">
        <f t="shared" si="225"/>
        <v>0</v>
      </c>
      <c r="BG548" s="178">
        <f t="shared" si="226"/>
        <v>0</v>
      </c>
      <c r="BH548" s="178">
        <f t="shared" si="227"/>
        <v>0</v>
      </c>
      <c r="BI548" s="178">
        <f t="shared" si="228"/>
        <v>0</v>
      </c>
      <c r="BJ548" s="15" t="s">
        <v>75</v>
      </c>
      <c r="BK548" s="178">
        <f t="shared" si="229"/>
        <v>0</v>
      </c>
      <c r="BL548" s="15" t="s">
        <v>212</v>
      </c>
      <c r="BM548" s="177" t="s">
        <v>1457</v>
      </c>
    </row>
    <row r="549" spans="1:65" s="2" customFormat="1" ht="14.45" customHeight="1">
      <c r="A549" s="32"/>
      <c r="B549" s="33"/>
      <c r="C549" s="166">
        <v>398</v>
      </c>
      <c r="D549" s="166" t="s">
        <v>147</v>
      </c>
      <c r="E549" s="167" t="s">
        <v>1458</v>
      </c>
      <c r="F549" s="168" t="s">
        <v>1459</v>
      </c>
      <c r="G549" s="169" t="s">
        <v>165</v>
      </c>
      <c r="H549" s="170">
        <v>11.1</v>
      </c>
      <c r="I549" s="171"/>
      <c r="J549" s="172">
        <f t="shared" si="220"/>
        <v>0</v>
      </c>
      <c r="K549" s="168" t="s">
        <v>151</v>
      </c>
      <c r="L549" s="37"/>
      <c r="M549" s="173" t="s">
        <v>17</v>
      </c>
      <c r="N549" s="174" t="s">
        <v>41</v>
      </c>
      <c r="O549" s="62"/>
      <c r="P549" s="175">
        <f t="shared" si="221"/>
        <v>0</v>
      </c>
      <c r="Q549" s="175">
        <v>0</v>
      </c>
      <c r="R549" s="175">
        <f t="shared" si="222"/>
        <v>0</v>
      </c>
      <c r="S549" s="175">
        <v>0.0017</v>
      </c>
      <c r="T549" s="176">
        <f t="shared" si="223"/>
        <v>0.018869999999999998</v>
      </c>
      <c r="U549" s="32"/>
      <c r="V549" s="32"/>
      <c r="W549" s="32"/>
      <c r="X549" s="32"/>
      <c r="Y549" s="32"/>
      <c r="Z549" s="32"/>
      <c r="AA549" s="32"/>
      <c r="AB549" s="32"/>
      <c r="AC549" s="32"/>
      <c r="AD549" s="32"/>
      <c r="AE549" s="32"/>
      <c r="AR549" s="177" t="s">
        <v>212</v>
      </c>
      <c r="AT549" s="177" t="s">
        <v>147</v>
      </c>
      <c r="AU549" s="177" t="s">
        <v>153</v>
      </c>
      <c r="AY549" s="15" t="s">
        <v>145</v>
      </c>
      <c r="BE549" s="178">
        <f t="shared" si="224"/>
        <v>0</v>
      </c>
      <c r="BF549" s="178">
        <f t="shared" si="225"/>
        <v>0</v>
      </c>
      <c r="BG549" s="178">
        <f t="shared" si="226"/>
        <v>0</v>
      </c>
      <c r="BH549" s="178">
        <f t="shared" si="227"/>
        <v>0</v>
      </c>
      <c r="BI549" s="178">
        <f t="shared" si="228"/>
        <v>0</v>
      </c>
      <c r="BJ549" s="15" t="s">
        <v>75</v>
      </c>
      <c r="BK549" s="178">
        <f t="shared" si="229"/>
        <v>0</v>
      </c>
      <c r="BL549" s="15" t="s">
        <v>212</v>
      </c>
      <c r="BM549" s="177" t="s">
        <v>1460</v>
      </c>
    </row>
    <row r="550" spans="1:65" s="2" customFormat="1" ht="14.45" customHeight="1">
      <c r="A550" s="32"/>
      <c r="B550" s="33"/>
      <c r="C550" s="166">
        <v>399</v>
      </c>
      <c r="D550" s="166" t="s">
        <v>147</v>
      </c>
      <c r="E550" s="167" t="s">
        <v>1461</v>
      </c>
      <c r="F550" s="168" t="s">
        <v>1462</v>
      </c>
      <c r="G550" s="169" t="s">
        <v>165</v>
      </c>
      <c r="H550" s="170">
        <v>18.7</v>
      </c>
      <c r="I550" s="171"/>
      <c r="J550" s="172">
        <f t="shared" si="220"/>
        <v>0</v>
      </c>
      <c r="K550" s="168" t="s">
        <v>151</v>
      </c>
      <c r="L550" s="37"/>
      <c r="M550" s="173" t="s">
        <v>17</v>
      </c>
      <c r="N550" s="174" t="s">
        <v>41</v>
      </c>
      <c r="O550" s="62"/>
      <c r="P550" s="175">
        <f t="shared" si="221"/>
        <v>0</v>
      </c>
      <c r="Q550" s="175">
        <v>0</v>
      </c>
      <c r="R550" s="175">
        <f t="shared" si="222"/>
        <v>0</v>
      </c>
      <c r="S550" s="175">
        <v>0.00177</v>
      </c>
      <c r="T550" s="176">
        <f t="shared" si="223"/>
        <v>0.033099</v>
      </c>
      <c r="U550" s="32"/>
      <c r="V550" s="32"/>
      <c r="W550" s="32"/>
      <c r="X550" s="32"/>
      <c r="Y550" s="32"/>
      <c r="Z550" s="32"/>
      <c r="AA550" s="32"/>
      <c r="AB550" s="32"/>
      <c r="AC550" s="32"/>
      <c r="AD550" s="32"/>
      <c r="AE550" s="32"/>
      <c r="AR550" s="177" t="s">
        <v>212</v>
      </c>
      <c r="AT550" s="177" t="s">
        <v>147</v>
      </c>
      <c r="AU550" s="177" t="s">
        <v>153</v>
      </c>
      <c r="AY550" s="15" t="s">
        <v>145</v>
      </c>
      <c r="BE550" s="178">
        <f t="shared" si="224"/>
        <v>0</v>
      </c>
      <c r="BF550" s="178">
        <f t="shared" si="225"/>
        <v>0</v>
      </c>
      <c r="BG550" s="178">
        <f t="shared" si="226"/>
        <v>0</v>
      </c>
      <c r="BH550" s="178">
        <f t="shared" si="227"/>
        <v>0</v>
      </c>
      <c r="BI550" s="178">
        <f t="shared" si="228"/>
        <v>0</v>
      </c>
      <c r="BJ550" s="15" t="s">
        <v>75</v>
      </c>
      <c r="BK550" s="178">
        <f t="shared" si="229"/>
        <v>0</v>
      </c>
      <c r="BL550" s="15" t="s">
        <v>212</v>
      </c>
      <c r="BM550" s="177" t="s">
        <v>1463</v>
      </c>
    </row>
    <row r="551" spans="1:65" s="2" customFormat="1" ht="14.45" customHeight="1">
      <c r="A551" s="32"/>
      <c r="B551" s="33"/>
      <c r="C551" s="166">
        <v>400</v>
      </c>
      <c r="D551" s="166" t="s">
        <v>147</v>
      </c>
      <c r="E551" s="167" t="s">
        <v>1464</v>
      </c>
      <c r="F551" s="168" t="s">
        <v>1465</v>
      </c>
      <c r="G551" s="169" t="s">
        <v>165</v>
      </c>
      <c r="H551" s="170">
        <v>73.35</v>
      </c>
      <c r="I551" s="171"/>
      <c r="J551" s="172">
        <f t="shared" si="220"/>
        <v>0</v>
      </c>
      <c r="K551" s="168" t="s">
        <v>151</v>
      </c>
      <c r="L551" s="37"/>
      <c r="M551" s="173" t="s">
        <v>17</v>
      </c>
      <c r="N551" s="174" t="s">
        <v>41</v>
      </c>
      <c r="O551" s="62"/>
      <c r="P551" s="175">
        <f t="shared" si="221"/>
        <v>0</v>
      </c>
      <c r="Q551" s="175">
        <v>0</v>
      </c>
      <c r="R551" s="175">
        <f t="shared" si="222"/>
        <v>0</v>
      </c>
      <c r="S551" s="175">
        <v>0.00191</v>
      </c>
      <c r="T551" s="176">
        <f t="shared" si="223"/>
        <v>0.1400985</v>
      </c>
      <c r="U551" s="32"/>
      <c r="V551" s="32"/>
      <c r="W551" s="32"/>
      <c r="X551" s="32"/>
      <c r="Y551" s="32"/>
      <c r="Z551" s="32"/>
      <c r="AA551" s="32"/>
      <c r="AB551" s="32"/>
      <c r="AC551" s="32"/>
      <c r="AD551" s="32"/>
      <c r="AE551" s="32"/>
      <c r="AR551" s="177" t="s">
        <v>212</v>
      </c>
      <c r="AT551" s="177" t="s">
        <v>147</v>
      </c>
      <c r="AU551" s="177" t="s">
        <v>153</v>
      </c>
      <c r="AY551" s="15" t="s">
        <v>145</v>
      </c>
      <c r="BE551" s="178">
        <f t="shared" si="224"/>
        <v>0</v>
      </c>
      <c r="BF551" s="178">
        <f t="shared" si="225"/>
        <v>0</v>
      </c>
      <c r="BG551" s="178">
        <f t="shared" si="226"/>
        <v>0</v>
      </c>
      <c r="BH551" s="178">
        <f t="shared" si="227"/>
        <v>0</v>
      </c>
      <c r="BI551" s="178">
        <f t="shared" si="228"/>
        <v>0</v>
      </c>
      <c r="BJ551" s="15" t="s">
        <v>75</v>
      </c>
      <c r="BK551" s="178">
        <f t="shared" si="229"/>
        <v>0</v>
      </c>
      <c r="BL551" s="15" t="s">
        <v>212</v>
      </c>
      <c r="BM551" s="177" t="s">
        <v>1466</v>
      </c>
    </row>
    <row r="552" spans="1:65" s="2" customFormat="1" ht="14.45" customHeight="1">
      <c r="A552" s="32"/>
      <c r="B552" s="33"/>
      <c r="C552" s="166">
        <v>401</v>
      </c>
      <c r="D552" s="166" t="s">
        <v>147</v>
      </c>
      <c r="E552" s="167" t="s">
        <v>1467</v>
      </c>
      <c r="F552" s="168" t="s">
        <v>1468</v>
      </c>
      <c r="G552" s="169" t="s">
        <v>165</v>
      </c>
      <c r="H552" s="170">
        <v>67.95</v>
      </c>
      <c r="I552" s="171"/>
      <c r="J552" s="172">
        <f t="shared" si="220"/>
        <v>0</v>
      </c>
      <c r="K552" s="168" t="s">
        <v>151</v>
      </c>
      <c r="L552" s="37"/>
      <c r="M552" s="173" t="s">
        <v>17</v>
      </c>
      <c r="N552" s="174" t="s">
        <v>41</v>
      </c>
      <c r="O552" s="62"/>
      <c r="P552" s="175">
        <f t="shared" si="221"/>
        <v>0</v>
      </c>
      <c r="Q552" s="175">
        <v>0</v>
      </c>
      <c r="R552" s="175">
        <f t="shared" si="222"/>
        <v>0</v>
      </c>
      <c r="S552" s="175">
        <v>0.00175</v>
      </c>
      <c r="T552" s="176">
        <f t="shared" si="223"/>
        <v>0.1189125</v>
      </c>
      <c r="U552" s="32"/>
      <c r="V552" s="32"/>
      <c r="W552" s="32"/>
      <c r="X552" s="32"/>
      <c r="Y552" s="32"/>
      <c r="Z552" s="32"/>
      <c r="AA552" s="32"/>
      <c r="AB552" s="32"/>
      <c r="AC552" s="32"/>
      <c r="AD552" s="32"/>
      <c r="AE552" s="32"/>
      <c r="AR552" s="177" t="s">
        <v>212</v>
      </c>
      <c r="AT552" s="177" t="s">
        <v>147</v>
      </c>
      <c r="AU552" s="177" t="s">
        <v>153</v>
      </c>
      <c r="AY552" s="15" t="s">
        <v>145</v>
      </c>
      <c r="BE552" s="178">
        <f t="shared" si="224"/>
        <v>0</v>
      </c>
      <c r="BF552" s="178">
        <f t="shared" si="225"/>
        <v>0</v>
      </c>
      <c r="BG552" s="178">
        <f t="shared" si="226"/>
        <v>0</v>
      </c>
      <c r="BH552" s="178">
        <f t="shared" si="227"/>
        <v>0</v>
      </c>
      <c r="BI552" s="178">
        <f t="shared" si="228"/>
        <v>0</v>
      </c>
      <c r="BJ552" s="15" t="s">
        <v>75</v>
      </c>
      <c r="BK552" s="178">
        <f t="shared" si="229"/>
        <v>0</v>
      </c>
      <c r="BL552" s="15" t="s">
        <v>212</v>
      </c>
      <c r="BM552" s="177" t="s">
        <v>1469</v>
      </c>
    </row>
    <row r="553" spans="1:65" s="2" customFormat="1" ht="14.45" customHeight="1">
      <c r="A553" s="32"/>
      <c r="B553" s="33"/>
      <c r="C553" s="166">
        <v>402</v>
      </c>
      <c r="D553" s="166" t="s">
        <v>147</v>
      </c>
      <c r="E553" s="167" t="s">
        <v>1470</v>
      </c>
      <c r="F553" s="168" t="s">
        <v>1471</v>
      </c>
      <c r="G553" s="169" t="s">
        <v>165</v>
      </c>
      <c r="H553" s="170">
        <v>29</v>
      </c>
      <c r="I553" s="171"/>
      <c r="J553" s="172">
        <f t="shared" si="220"/>
        <v>0</v>
      </c>
      <c r="K553" s="168" t="s">
        <v>151</v>
      </c>
      <c r="L553" s="37"/>
      <c r="M553" s="173" t="s">
        <v>17</v>
      </c>
      <c r="N553" s="174" t="s">
        <v>41</v>
      </c>
      <c r="O553" s="62"/>
      <c r="P553" s="175">
        <f t="shared" si="221"/>
        <v>0</v>
      </c>
      <c r="Q553" s="175">
        <v>0</v>
      </c>
      <c r="R553" s="175">
        <f t="shared" si="222"/>
        <v>0</v>
      </c>
      <c r="S553" s="175">
        <v>0.0026</v>
      </c>
      <c r="T553" s="176">
        <f t="shared" si="223"/>
        <v>0.0754</v>
      </c>
      <c r="U553" s="32"/>
      <c r="V553" s="32"/>
      <c r="W553" s="32"/>
      <c r="X553" s="32"/>
      <c r="Y553" s="32"/>
      <c r="Z553" s="32"/>
      <c r="AA553" s="32"/>
      <c r="AB553" s="32"/>
      <c r="AC553" s="32"/>
      <c r="AD553" s="32"/>
      <c r="AE553" s="32"/>
      <c r="AR553" s="177" t="s">
        <v>212</v>
      </c>
      <c r="AT553" s="177" t="s">
        <v>147</v>
      </c>
      <c r="AU553" s="177" t="s">
        <v>153</v>
      </c>
      <c r="AY553" s="15" t="s">
        <v>145</v>
      </c>
      <c r="BE553" s="178">
        <f t="shared" si="224"/>
        <v>0</v>
      </c>
      <c r="BF553" s="178">
        <f t="shared" si="225"/>
        <v>0</v>
      </c>
      <c r="BG553" s="178">
        <f t="shared" si="226"/>
        <v>0</v>
      </c>
      <c r="BH553" s="178">
        <f t="shared" si="227"/>
        <v>0</v>
      </c>
      <c r="BI553" s="178">
        <f t="shared" si="228"/>
        <v>0</v>
      </c>
      <c r="BJ553" s="15" t="s">
        <v>75</v>
      </c>
      <c r="BK553" s="178">
        <f t="shared" si="229"/>
        <v>0</v>
      </c>
      <c r="BL553" s="15" t="s">
        <v>212</v>
      </c>
      <c r="BM553" s="177" t="s">
        <v>1472</v>
      </c>
    </row>
    <row r="554" spans="1:65" s="2" customFormat="1" ht="14.45" customHeight="1">
      <c r="A554" s="32"/>
      <c r="B554" s="33"/>
      <c r="C554" s="166">
        <v>403</v>
      </c>
      <c r="D554" s="166" t="s">
        <v>147</v>
      </c>
      <c r="E554" s="167" t="s">
        <v>1473</v>
      </c>
      <c r="F554" s="168" t="s">
        <v>1474</v>
      </c>
      <c r="G554" s="169" t="s">
        <v>165</v>
      </c>
      <c r="H554" s="170">
        <v>10</v>
      </c>
      <c r="I554" s="171"/>
      <c r="J554" s="172">
        <f t="shared" si="220"/>
        <v>0</v>
      </c>
      <c r="K554" s="168" t="s">
        <v>151</v>
      </c>
      <c r="L554" s="37"/>
      <c r="M554" s="173" t="s">
        <v>17</v>
      </c>
      <c r="N554" s="174" t="s">
        <v>41</v>
      </c>
      <c r="O554" s="62"/>
      <c r="P554" s="175">
        <f t="shared" si="221"/>
        <v>0</v>
      </c>
      <c r="Q554" s="175">
        <v>0</v>
      </c>
      <c r="R554" s="175">
        <f t="shared" si="222"/>
        <v>0</v>
      </c>
      <c r="S554" s="175">
        <v>0.00605</v>
      </c>
      <c r="T554" s="176">
        <f t="shared" si="223"/>
        <v>0.0605</v>
      </c>
      <c r="U554" s="32"/>
      <c r="V554" s="32"/>
      <c r="W554" s="32"/>
      <c r="X554" s="32"/>
      <c r="Y554" s="32"/>
      <c r="Z554" s="32"/>
      <c r="AA554" s="32"/>
      <c r="AB554" s="32"/>
      <c r="AC554" s="32"/>
      <c r="AD554" s="32"/>
      <c r="AE554" s="32"/>
      <c r="AR554" s="177" t="s">
        <v>212</v>
      </c>
      <c r="AT554" s="177" t="s">
        <v>147</v>
      </c>
      <c r="AU554" s="177" t="s">
        <v>153</v>
      </c>
      <c r="AY554" s="15" t="s">
        <v>145</v>
      </c>
      <c r="BE554" s="178">
        <f t="shared" si="224"/>
        <v>0</v>
      </c>
      <c r="BF554" s="178">
        <f t="shared" si="225"/>
        <v>0</v>
      </c>
      <c r="BG554" s="178">
        <f t="shared" si="226"/>
        <v>0</v>
      </c>
      <c r="BH554" s="178">
        <f t="shared" si="227"/>
        <v>0</v>
      </c>
      <c r="BI554" s="178">
        <f t="shared" si="228"/>
        <v>0</v>
      </c>
      <c r="BJ554" s="15" t="s">
        <v>75</v>
      </c>
      <c r="BK554" s="178">
        <f t="shared" si="229"/>
        <v>0</v>
      </c>
      <c r="BL554" s="15" t="s">
        <v>212</v>
      </c>
      <c r="BM554" s="177" t="s">
        <v>1475</v>
      </c>
    </row>
    <row r="555" spans="1:65" s="2" customFormat="1" ht="14.45" customHeight="1">
      <c r="A555" s="32"/>
      <c r="B555" s="33"/>
      <c r="C555" s="166">
        <v>404</v>
      </c>
      <c r="D555" s="166" t="s">
        <v>147</v>
      </c>
      <c r="E555" s="167" t="s">
        <v>1476</v>
      </c>
      <c r="F555" s="168" t="s">
        <v>1477</v>
      </c>
      <c r="G555" s="169" t="s">
        <v>165</v>
      </c>
      <c r="H555" s="170">
        <v>4.35</v>
      </c>
      <c r="I555" s="171"/>
      <c r="J555" s="172">
        <f t="shared" si="220"/>
        <v>0</v>
      </c>
      <c r="K555" s="168" t="s">
        <v>151</v>
      </c>
      <c r="L555" s="37"/>
      <c r="M555" s="173" t="s">
        <v>17</v>
      </c>
      <c r="N555" s="174" t="s">
        <v>41</v>
      </c>
      <c r="O555" s="62"/>
      <c r="P555" s="175">
        <f t="shared" si="221"/>
        <v>0</v>
      </c>
      <c r="Q555" s="175">
        <v>0</v>
      </c>
      <c r="R555" s="175">
        <f t="shared" si="222"/>
        <v>0</v>
      </c>
      <c r="S555" s="175">
        <v>0.00605</v>
      </c>
      <c r="T555" s="176">
        <f t="shared" si="223"/>
        <v>0.026317499999999997</v>
      </c>
      <c r="U555" s="32"/>
      <c r="V555" s="32"/>
      <c r="W555" s="32"/>
      <c r="X555" s="32"/>
      <c r="Y555" s="32"/>
      <c r="Z555" s="32"/>
      <c r="AA555" s="32"/>
      <c r="AB555" s="32"/>
      <c r="AC555" s="32"/>
      <c r="AD555" s="32"/>
      <c r="AE555" s="32"/>
      <c r="AR555" s="177" t="s">
        <v>212</v>
      </c>
      <c r="AT555" s="177" t="s">
        <v>147</v>
      </c>
      <c r="AU555" s="177" t="s">
        <v>153</v>
      </c>
      <c r="AY555" s="15" t="s">
        <v>145</v>
      </c>
      <c r="BE555" s="178">
        <f t="shared" si="224"/>
        <v>0</v>
      </c>
      <c r="BF555" s="178">
        <f t="shared" si="225"/>
        <v>0</v>
      </c>
      <c r="BG555" s="178">
        <f t="shared" si="226"/>
        <v>0</v>
      </c>
      <c r="BH555" s="178">
        <f t="shared" si="227"/>
        <v>0</v>
      </c>
      <c r="BI555" s="178">
        <f t="shared" si="228"/>
        <v>0</v>
      </c>
      <c r="BJ555" s="15" t="s">
        <v>75</v>
      </c>
      <c r="BK555" s="178">
        <f t="shared" si="229"/>
        <v>0</v>
      </c>
      <c r="BL555" s="15" t="s">
        <v>212</v>
      </c>
      <c r="BM555" s="177" t="s">
        <v>1478</v>
      </c>
    </row>
    <row r="556" spans="1:65" s="2" customFormat="1" ht="14.45" customHeight="1">
      <c r="A556" s="32"/>
      <c r="B556" s="33"/>
      <c r="C556" s="166">
        <v>405</v>
      </c>
      <c r="D556" s="166" t="s">
        <v>147</v>
      </c>
      <c r="E556" s="167" t="s">
        <v>1479</v>
      </c>
      <c r="F556" s="168" t="s">
        <v>1480</v>
      </c>
      <c r="G556" s="169" t="s">
        <v>165</v>
      </c>
      <c r="H556" s="170">
        <v>24</v>
      </c>
      <c r="I556" s="171"/>
      <c r="J556" s="172">
        <f t="shared" si="220"/>
        <v>0</v>
      </c>
      <c r="K556" s="168" t="s">
        <v>151</v>
      </c>
      <c r="L556" s="37"/>
      <c r="M556" s="173" t="s">
        <v>17</v>
      </c>
      <c r="N556" s="174" t="s">
        <v>41</v>
      </c>
      <c r="O556" s="62"/>
      <c r="P556" s="175">
        <f t="shared" si="221"/>
        <v>0</v>
      </c>
      <c r="Q556" s="175">
        <v>0</v>
      </c>
      <c r="R556" s="175">
        <f t="shared" si="222"/>
        <v>0</v>
      </c>
      <c r="S556" s="175">
        <v>0.00394</v>
      </c>
      <c r="T556" s="176">
        <f t="shared" si="223"/>
        <v>0.09456</v>
      </c>
      <c r="U556" s="32"/>
      <c r="V556" s="32"/>
      <c r="W556" s="32"/>
      <c r="X556" s="32"/>
      <c r="Y556" s="32"/>
      <c r="Z556" s="32"/>
      <c r="AA556" s="32"/>
      <c r="AB556" s="32"/>
      <c r="AC556" s="32"/>
      <c r="AD556" s="32"/>
      <c r="AE556" s="32"/>
      <c r="AR556" s="177" t="s">
        <v>212</v>
      </c>
      <c r="AT556" s="177" t="s">
        <v>147</v>
      </c>
      <c r="AU556" s="177" t="s">
        <v>153</v>
      </c>
      <c r="AY556" s="15" t="s">
        <v>145</v>
      </c>
      <c r="BE556" s="178">
        <f t="shared" si="224"/>
        <v>0</v>
      </c>
      <c r="BF556" s="178">
        <f t="shared" si="225"/>
        <v>0</v>
      </c>
      <c r="BG556" s="178">
        <f t="shared" si="226"/>
        <v>0</v>
      </c>
      <c r="BH556" s="178">
        <f t="shared" si="227"/>
        <v>0</v>
      </c>
      <c r="BI556" s="178">
        <f t="shared" si="228"/>
        <v>0</v>
      </c>
      <c r="BJ556" s="15" t="s">
        <v>75</v>
      </c>
      <c r="BK556" s="178">
        <f t="shared" si="229"/>
        <v>0</v>
      </c>
      <c r="BL556" s="15" t="s">
        <v>212</v>
      </c>
      <c r="BM556" s="177" t="s">
        <v>1481</v>
      </c>
    </row>
    <row r="557" spans="1:65" s="2" customFormat="1" ht="14.45" customHeight="1">
      <c r="A557" s="32"/>
      <c r="B557" s="33"/>
      <c r="C557" s="166">
        <v>406</v>
      </c>
      <c r="D557" s="166" t="s">
        <v>147</v>
      </c>
      <c r="E557" s="167" t="s">
        <v>1482</v>
      </c>
      <c r="F557" s="168" t="s">
        <v>1483</v>
      </c>
      <c r="G557" s="169" t="s">
        <v>165</v>
      </c>
      <c r="H557" s="170">
        <v>6.6</v>
      </c>
      <c r="I557" s="171"/>
      <c r="J557" s="172">
        <f t="shared" si="220"/>
        <v>0</v>
      </c>
      <c r="K557" s="168" t="s">
        <v>151</v>
      </c>
      <c r="L557" s="37"/>
      <c r="M557" s="173" t="s">
        <v>17</v>
      </c>
      <c r="N557" s="174" t="s">
        <v>41</v>
      </c>
      <c r="O557" s="62"/>
      <c r="P557" s="175">
        <f t="shared" si="221"/>
        <v>0</v>
      </c>
      <c r="Q557" s="175">
        <v>0.00136</v>
      </c>
      <c r="R557" s="175">
        <f t="shared" si="222"/>
        <v>0.008976</v>
      </c>
      <c r="S557" s="175">
        <v>0</v>
      </c>
      <c r="T557" s="176">
        <f t="shared" si="223"/>
        <v>0</v>
      </c>
      <c r="U557" s="32"/>
      <c r="V557" s="32"/>
      <c r="W557" s="32"/>
      <c r="X557" s="32"/>
      <c r="Y557" s="32"/>
      <c r="Z557" s="32"/>
      <c r="AA557" s="32"/>
      <c r="AB557" s="32"/>
      <c r="AC557" s="32"/>
      <c r="AD557" s="32"/>
      <c r="AE557" s="32"/>
      <c r="AR557" s="177" t="s">
        <v>212</v>
      </c>
      <c r="AT557" s="177" t="s">
        <v>147</v>
      </c>
      <c r="AU557" s="177" t="s">
        <v>153</v>
      </c>
      <c r="AY557" s="15" t="s">
        <v>145</v>
      </c>
      <c r="BE557" s="178">
        <f t="shared" si="224"/>
        <v>0</v>
      </c>
      <c r="BF557" s="178">
        <f t="shared" si="225"/>
        <v>0</v>
      </c>
      <c r="BG557" s="178">
        <f t="shared" si="226"/>
        <v>0</v>
      </c>
      <c r="BH557" s="178">
        <f t="shared" si="227"/>
        <v>0</v>
      </c>
      <c r="BI557" s="178">
        <f t="shared" si="228"/>
        <v>0</v>
      </c>
      <c r="BJ557" s="15" t="s">
        <v>75</v>
      </c>
      <c r="BK557" s="178">
        <f t="shared" si="229"/>
        <v>0</v>
      </c>
      <c r="BL557" s="15" t="s">
        <v>212</v>
      </c>
      <c r="BM557" s="177" t="s">
        <v>1484</v>
      </c>
    </row>
    <row r="558" spans="1:65" s="2" customFormat="1" ht="24.2" customHeight="1">
      <c r="A558" s="32"/>
      <c r="B558" s="33"/>
      <c r="C558" s="166">
        <v>407</v>
      </c>
      <c r="D558" s="166" t="s">
        <v>147</v>
      </c>
      <c r="E558" s="167" t="s">
        <v>1485</v>
      </c>
      <c r="F558" s="168" t="s">
        <v>1486</v>
      </c>
      <c r="G558" s="169" t="s">
        <v>150</v>
      </c>
      <c r="H558" s="170">
        <v>54.4</v>
      </c>
      <c r="I558" s="171"/>
      <c r="J558" s="172">
        <f t="shared" si="220"/>
        <v>0</v>
      </c>
      <c r="K558" s="168" t="s">
        <v>151</v>
      </c>
      <c r="L558" s="37"/>
      <c r="M558" s="173" t="s">
        <v>17</v>
      </c>
      <c r="N558" s="174" t="s">
        <v>41</v>
      </c>
      <c r="O558" s="62"/>
      <c r="P558" s="175">
        <f t="shared" si="221"/>
        <v>0</v>
      </c>
      <c r="Q558" s="175">
        <v>0.00583</v>
      </c>
      <c r="R558" s="175">
        <f t="shared" si="222"/>
        <v>0.317152</v>
      </c>
      <c r="S558" s="175">
        <v>0</v>
      </c>
      <c r="T558" s="176">
        <f t="shared" si="223"/>
        <v>0</v>
      </c>
      <c r="U558" s="32"/>
      <c r="V558" s="32"/>
      <c r="W558" s="32"/>
      <c r="X558" s="32"/>
      <c r="Y558" s="32"/>
      <c r="Z558" s="32"/>
      <c r="AA558" s="32"/>
      <c r="AB558" s="32"/>
      <c r="AC558" s="32"/>
      <c r="AD558" s="32"/>
      <c r="AE558" s="32"/>
      <c r="AR558" s="177" t="s">
        <v>212</v>
      </c>
      <c r="AT558" s="177" t="s">
        <v>147</v>
      </c>
      <c r="AU558" s="177" t="s">
        <v>153</v>
      </c>
      <c r="AY558" s="15" t="s">
        <v>145</v>
      </c>
      <c r="BE558" s="178">
        <f t="shared" si="224"/>
        <v>0</v>
      </c>
      <c r="BF558" s="178">
        <f t="shared" si="225"/>
        <v>0</v>
      </c>
      <c r="BG558" s="178">
        <f t="shared" si="226"/>
        <v>0</v>
      </c>
      <c r="BH558" s="178">
        <f t="shared" si="227"/>
        <v>0</v>
      </c>
      <c r="BI558" s="178">
        <f t="shared" si="228"/>
        <v>0</v>
      </c>
      <c r="BJ558" s="15" t="s">
        <v>75</v>
      </c>
      <c r="BK558" s="178">
        <f t="shared" si="229"/>
        <v>0</v>
      </c>
      <c r="BL558" s="15" t="s">
        <v>212</v>
      </c>
      <c r="BM558" s="177" t="s">
        <v>1487</v>
      </c>
    </row>
    <row r="559" spans="1:65" s="2" customFormat="1" ht="24.2" customHeight="1">
      <c r="A559" s="32"/>
      <c r="B559" s="33"/>
      <c r="C559" s="166">
        <v>408</v>
      </c>
      <c r="D559" s="166" t="s">
        <v>147</v>
      </c>
      <c r="E559" s="167" t="s">
        <v>1488</v>
      </c>
      <c r="F559" s="168" t="s">
        <v>1489</v>
      </c>
      <c r="G559" s="169" t="s">
        <v>150</v>
      </c>
      <c r="H559" s="170">
        <v>9</v>
      </c>
      <c r="I559" s="171"/>
      <c r="J559" s="172">
        <f t="shared" si="220"/>
        <v>0</v>
      </c>
      <c r="K559" s="168" t="s">
        <v>151</v>
      </c>
      <c r="L559" s="37"/>
      <c r="M559" s="173" t="s">
        <v>17</v>
      </c>
      <c r="N559" s="174" t="s">
        <v>41</v>
      </c>
      <c r="O559" s="62"/>
      <c r="P559" s="175">
        <f t="shared" si="221"/>
        <v>0</v>
      </c>
      <c r="Q559" s="175">
        <v>0.00661</v>
      </c>
      <c r="R559" s="175">
        <f t="shared" si="222"/>
        <v>0.05949</v>
      </c>
      <c r="S559" s="175">
        <v>0</v>
      </c>
      <c r="T559" s="176">
        <f t="shared" si="223"/>
        <v>0</v>
      </c>
      <c r="U559" s="32"/>
      <c r="V559" s="32"/>
      <c r="W559" s="32"/>
      <c r="X559" s="32"/>
      <c r="Y559" s="32"/>
      <c r="Z559" s="32"/>
      <c r="AA559" s="32"/>
      <c r="AB559" s="32"/>
      <c r="AC559" s="32"/>
      <c r="AD559" s="32"/>
      <c r="AE559" s="32"/>
      <c r="AR559" s="177" t="s">
        <v>212</v>
      </c>
      <c r="AT559" s="177" t="s">
        <v>147</v>
      </c>
      <c r="AU559" s="177" t="s">
        <v>153</v>
      </c>
      <c r="AY559" s="15" t="s">
        <v>145</v>
      </c>
      <c r="BE559" s="178">
        <f t="shared" si="224"/>
        <v>0</v>
      </c>
      <c r="BF559" s="178">
        <f t="shared" si="225"/>
        <v>0</v>
      </c>
      <c r="BG559" s="178">
        <f t="shared" si="226"/>
        <v>0</v>
      </c>
      <c r="BH559" s="178">
        <f t="shared" si="227"/>
        <v>0</v>
      </c>
      <c r="BI559" s="178">
        <f t="shared" si="228"/>
        <v>0</v>
      </c>
      <c r="BJ559" s="15" t="s">
        <v>75</v>
      </c>
      <c r="BK559" s="178">
        <f t="shared" si="229"/>
        <v>0</v>
      </c>
      <c r="BL559" s="15" t="s">
        <v>212</v>
      </c>
      <c r="BM559" s="177" t="s">
        <v>1490</v>
      </c>
    </row>
    <row r="560" spans="1:65" s="2" customFormat="1" ht="14.45" customHeight="1">
      <c r="A560" s="32"/>
      <c r="B560" s="33"/>
      <c r="C560" s="166">
        <v>409</v>
      </c>
      <c r="D560" s="166" t="s">
        <v>147</v>
      </c>
      <c r="E560" s="167" t="s">
        <v>1491</v>
      </c>
      <c r="F560" s="168" t="s">
        <v>1492</v>
      </c>
      <c r="G560" s="169" t="s">
        <v>165</v>
      </c>
      <c r="H560" s="170">
        <v>37</v>
      </c>
      <c r="I560" s="171"/>
      <c r="J560" s="172">
        <f t="shared" si="220"/>
        <v>0</v>
      </c>
      <c r="K560" s="168" t="s">
        <v>151</v>
      </c>
      <c r="L560" s="37"/>
      <c r="M560" s="173" t="s">
        <v>17</v>
      </c>
      <c r="N560" s="174" t="s">
        <v>41</v>
      </c>
      <c r="O560" s="62"/>
      <c r="P560" s="175">
        <f t="shared" si="221"/>
        <v>0</v>
      </c>
      <c r="Q560" s="175">
        <v>0.00253</v>
      </c>
      <c r="R560" s="175">
        <f t="shared" si="222"/>
        <v>0.09361</v>
      </c>
      <c r="S560" s="175">
        <v>0</v>
      </c>
      <c r="T560" s="176">
        <f t="shared" si="223"/>
        <v>0</v>
      </c>
      <c r="U560" s="32"/>
      <c r="V560" s="32"/>
      <c r="W560" s="32"/>
      <c r="X560" s="32"/>
      <c r="Y560" s="32"/>
      <c r="Z560" s="32"/>
      <c r="AA560" s="32"/>
      <c r="AB560" s="32"/>
      <c r="AC560" s="32"/>
      <c r="AD560" s="32"/>
      <c r="AE560" s="32"/>
      <c r="AR560" s="177" t="s">
        <v>212</v>
      </c>
      <c r="AT560" s="177" t="s">
        <v>147</v>
      </c>
      <c r="AU560" s="177" t="s">
        <v>153</v>
      </c>
      <c r="AY560" s="15" t="s">
        <v>145</v>
      </c>
      <c r="BE560" s="178">
        <f t="shared" si="224"/>
        <v>0</v>
      </c>
      <c r="BF560" s="178">
        <f t="shared" si="225"/>
        <v>0</v>
      </c>
      <c r="BG560" s="178">
        <f t="shared" si="226"/>
        <v>0</v>
      </c>
      <c r="BH560" s="178">
        <f t="shared" si="227"/>
        <v>0</v>
      </c>
      <c r="BI560" s="178">
        <f t="shared" si="228"/>
        <v>0</v>
      </c>
      <c r="BJ560" s="15" t="s">
        <v>75</v>
      </c>
      <c r="BK560" s="178">
        <f t="shared" si="229"/>
        <v>0</v>
      </c>
      <c r="BL560" s="15" t="s">
        <v>212</v>
      </c>
      <c r="BM560" s="177" t="s">
        <v>1493</v>
      </c>
    </row>
    <row r="561" spans="1:65" s="2" customFormat="1" ht="14.45" customHeight="1">
      <c r="A561" s="32"/>
      <c r="B561" s="33"/>
      <c r="C561" s="166">
        <v>410</v>
      </c>
      <c r="D561" s="166" t="s">
        <v>147</v>
      </c>
      <c r="E561" s="167" t="s">
        <v>1494</v>
      </c>
      <c r="F561" s="168" t="s">
        <v>1495</v>
      </c>
      <c r="G561" s="169" t="s">
        <v>165</v>
      </c>
      <c r="H561" s="170">
        <v>34.6</v>
      </c>
      <c r="I561" s="171"/>
      <c r="J561" s="172">
        <f t="shared" si="220"/>
        <v>0</v>
      </c>
      <c r="K561" s="168" t="s">
        <v>151</v>
      </c>
      <c r="L561" s="37"/>
      <c r="M561" s="173" t="s">
        <v>17</v>
      </c>
      <c r="N561" s="174" t="s">
        <v>41</v>
      </c>
      <c r="O561" s="62"/>
      <c r="P561" s="175">
        <f t="shared" si="221"/>
        <v>0</v>
      </c>
      <c r="Q561" s="175">
        <v>0.00137</v>
      </c>
      <c r="R561" s="175">
        <f t="shared" si="222"/>
        <v>0.047402</v>
      </c>
      <c r="S561" s="175">
        <v>0</v>
      </c>
      <c r="T561" s="176">
        <f t="shared" si="223"/>
        <v>0</v>
      </c>
      <c r="U561" s="32"/>
      <c r="V561" s="32"/>
      <c r="W561" s="32"/>
      <c r="X561" s="32"/>
      <c r="Y561" s="32"/>
      <c r="Z561" s="32"/>
      <c r="AA561" s="32"/>
      <c r="AB561" s="32"/>
      <c r="AC561" s="32"/>
      <c r="AD561" s="32"/>
      <c r="AE561" s="32"/>
      <c r="AR561" s="177" t="s">
        <v>212</v>
      </c>
      <c r="AT561" s="177" t="s">
        <v>147</v>
      </c>
      <c r="AU561" s="177" t="s">
        <v>153</v>
      </c>
      <c r="AY561" s="15" t="s">
        <v>145</v>
      </c>
      <c r="BE561" s="178">
        <f t="shared" si="224"/>
        <v>0</v>
      </c>
      <c r="BF561" s="178">
        <f t="shared" si="225"/>
        <v>0</v>
      </c>
      <c r="BG561" s="178">
        <f t="shared" si="226"/>
        <v>0</v>
      </c>
      <c r="BH561" s="178">
        <f t="shared" si="227"/>
        <v>0</v>
      </c>
      <c r="BI561" s="178">
        <f t="shared" si="228"/>
        <v>0</v>
      </c>
      <c r="BJ561" s="15" t="s">
        <v>75</v>
      </c>
      <c r="BK561" s="178">
        <f t="shared" si="229"/>
        <v>0</v>
      </c>
      <c r="BL561" s="15" t="s">
        <v>212</v>
      </c>
      <c r="BM561" s="177" t="s">
        <v>1496</v>
      </c>
    </row>
    <row r="562" spans="1:65" s="2" customFormat="1" ht="14.45" customHeight="1">
      <c r="A562" s="32"/>
      <c r="B562" s="33"/>
      <c r="C562" s="166">
        <v>411</v>
      </c>
      <c r="D562" s="166" t="s">
        <v>147</v>
      </c>
      <c r="E562" s="167" t="s">
        <v>1497</v>
      </c>
      <c r="F562" s="168" t="s">
        <v>1498</v>
      </c>
      <c r="G562" s="169" t="s">
        <v>165</v>
      </c>
      <c r="H562" s="170">
        <v>14.4</v>
      </c>
      <c r="I562" s="171"/>
      <c r="J562" s="172">
        <f t="shared" si="220"/>
        <v>0</v>
      </c>
      <c r="K562" s="168" t="s">
        <v>151</v>
      </c>
      <c r="L562" s="37"/>
      <c r="M562" s="173" t="s">
        <v>17</v>
      </c>
      <c r="N562" s="174" t="s">
        <v>41</v>
      </c>
      <c r="O562" s="62"/>
      <c r="P562" s="175">
        <f t="shared" si="221"/>
        <v>0</v>
      </c>
      <c r="Q562" s="175">
        <v>0.00218</v>
      </c>
      <c r="R562" s="175">
        <f t="shared" si="222"/>
        <v>0.031392</v>
      </c>
      <c r="S562" s="175">
        <v>0</v>
      </c>
      <c r="T562" s="176">
        <f t="shared" si="223"/>
        <v>0</v>
      </c>
      <c r="U562" s="32"/>
      <c r="V562" s="32"/>
      <c r="W562" s="32"/>
      <c r="X562" s="32"/>
      <c r="Y562" s="32"/>
      <c r="Z562" s="32"/>
      <c r="AA562" s="32"/>
      <c r="AB562" s="32"/>
      <c r="AC562" s="32"/>
      <c r="AD562" s="32"/>
      <c r="AE562" s="32"/>
      <c r="AR562" s="177" t="s">
        <v>212</v>
      </c>
      <c r="AT562" s="177" t="s">
        <v>147</v>
      </c>
      <c r="AU562" s="177" t="s">
        <v>153</v>
      </c>
      <c r="AY562" s="15" t="s">
        <v>145</v>
      </c>
      <c r="BE562" s="178">
        <f t="shared" si="224"/>
        <v>0</v>
      </c>
      <c r="BF562" s="178">
        <f t="shared" si="225"/>
        <v>0</v>
      </c>
      <c r="BG562" s="178">
        <f t="shared" si="226"/>
        <v>0</v>
      </c>
      <c r="BH562" s="178">
        <f t="shared" si="227"/>
        <v>0</v>
      </c>
      <c r="BI562" s="178">
        <f t="shared" si="228"/>
        <v>0</v>
      </c>
      <c r="BJ562" s="15" t="s">
        <v>75</v>
      </c>
      <c r="BK562" s="178">
        <f t="shared" si="229"/>
        <v>0</v>
      </c>
      <c r="BL562" s="15" t="s">
        <v>212</v>
      </c>
      <c r="BM562" s="177" t="s">
        <v>1499</v>
      </c>
    </row>
    <row r="563" spans="1:65" s="2" customFormat="1" ht="14.45" customHeight="1">
      <c r="A563" s="32"/>
      <c r="B563" s="33"/>
      <c r="C563" s="166">
        <v>412</v>
      </c>
      <c r="D563" s="166" t="s">
        <v>147</v>
      </c>
      <c r="E563" s="167" t="s">
        <v>1500</v>
      </c>
      <c r="F563" s="168" t="s">
        <v>1501</v>
      </c>
      <c r="G563" s="169" t="s">
        <v>165</v>
      </c>
      <c r="H563" s="170">
        <v>11.1</v>
      </c>
      <c r="I563" s="171"/>
      <c r="J563" s="172">
        <f t="shared" si="220"/>
        <v>0</v>
      </c>
      <c r="K563" s="168" t="s">
        <v>151</v>
      </c>
      <c r="L563" s="37"/>
      <c r="M563" s="173" t="s">
        <v>17</v>
      </c>
      <c r="N563" s="174" t="s">
        <v>41</v>
      </c>
      <c r="O563" s="62"/>
      <c r="P563" s="175">
        <f t="shared" si="221"/>
        <v>0</v>
      </c>
      <c r="Q563" s="175">
        <v>0.00347</v>
      </c>
      <c r="R563" s="175">
        <f t="shared" si="222"/>
        <v>0.038516999999999996</v>
      </c>
      <c r="S563" s="175">
        <v>0</v>
      </c>
      <c r="T563" s="176">
        <f t="shared" si="223"/>
        <v>0</v>
      </c>
      <c r="U563" s="32"/>
      <c r="V563" s="32"/>
      <c r="W563" s="32"/>
      <c r="X563" s="32"/>
      <c r="Y563" s="32"/>
      <c r="Z563" s="32"/>
      <c r="AA563" s="32"/>
      <c r="AB563" s="32"/>
      <c r="AC563" s="32"/>
      <c r="AD563" s="32"/>
      <c r="AE563" s="32"/>
      <c r="AR563" s="177" t="s">
        <v>212</v>
      </c>
      <c r="AT563" s="177" t="s">
        <v>147</v>
      </c>
      <c r="AU563" s="177" t="s">
        <v>153</v>
      </c>
      <c r="AY563" s="15" t="s">
        <v>145</v>
      </c>
      <c r="BE563" s="178">
        <f t="shared" si="224"/>
        <v>0</v>
      </c>
      <c r="BF563" s="178">
        <f t="shared" si="225"/>
        <v>0</v>
      </c>
      <c r="BG563" s="178">
        <f t="shared" si="226"/>
        <v>0</v>
      </c>
      <c r="BH563" s="178">
        <f t="shared" si="227"/>
        <v>0</v>
      </c>
      <c r="BI563" s="178">
        <f t="shared" si="228"/>
        <v>0</v>
      </c>
      <c r="BJ563" s="15" t="s">
        <v>75</v>
      </c>
      <c r="BK563" s="178">
        <f t="shared" si="229"/>
        <v>0</v>
      </c>
      <c r="BL563" s="15" t="s">
        <v>212</v>
      </c>
      <c r="BM563" s="177" t="s">
        <v>1502</v>
      </c>
    </row>
    <row r="564" spans="1:65" s="2" customFormat="1" ht="24.2" customHeight="1">
      <c r="A564" s="32"/>
      <c r="B564" s="33"/>
      <c r="C564" s="166">
        <v>413</v>
      </c>
      <c r="D564" s="166" t="s">
        <v>147</v>
      </c>
      <c r="E564" s="167" t="s">
        <v>1503</v>
      </c>
      <c r="F564" s="168" t="s">
        <v>1504</v>
      </c>
      <c r="G564" s="169" t="s">
        <v>165</v>
      </c>
      <c r="H564" s="170">
        <v>4.35</v>
      </c>
      <c r="I564" s="171"/>
      <c r="J564" s="172">
        <f t="shared" si="220"/>
        <v>0</v>
      </c>
      <c r="K564" s="168" t="s">
        <v>151</v>
      </c>
      <c r="L564" s="37"/>
      <c r="M564" s="173" t="s">
        <v>17</v>
      </c>
      <c r="N564" s="174" t="s">
        <v>41</v>
      </c>
      <c r="O564" s="62"/>
      <c r="P564" s="175">
        <f t="shared" si="221"/>
        <v>0</v>
      </c>
      <c r="Q564" s="175">
        <v>0.00297</v>
      </c>
      <c r="R564" s="175">
        <f t="shared" si="222"/>
        <v>0.012919499999999999</v>
      </c>
      <c r="S564" s="175">
        <v>0</v>
      </c>
      <c r="T564" s="176">
        <f t="shared" si="223"/>
        <v>0</v>
      </c>
      <c r="U564" s="32"/>
      <c r="V564" s="32"/>
      <c r="W564" s="32"/>
      <c r="X564" s="32"/>
      <c r="Y564" s="32"/>
      <c r="Z564" s="32"/>
      <c r="AA564" s="32"/>
      <c r="AB564" s="32"/>
      <c r="AC564" s="32"/>
      <c r="AD564" s="32"/>
      <c r="AE564" s="32"/>
      <c r="AR564" s="177" t="s">
        <v>212</v>
      </c>
      <c r="AT564" s="177" t="s">
        <v>147</v>
      </c>
      <c r="AU564" s="177" t="s">
        <v>153</v>
      </c>
      <c r="AY564" s="15" t="s">
        <v>145</v>
      </c>
      <c r="BE564" s="178">
        <f t="shared" si="224"/>
        <v>0</v>
      </c>
      <c r="BF564" s="178">
        <f t="shared" si="225"/>
        <v>0</v>
      </c>
      <c r="BG564" s="178">
        <f t="shared" si="226"/>
        <v>0</v>
      </c>
      <c r="BH564" s="178">
        <f t="shared" si="227"/>
        <v>0</v>
      </c>
      <c r="BI564" s="178">
        <f t="shared" si="228"/>
        <v>0</v>
      </c>
      <c r="BJ564" s="15" t="s">
        <v>75</v>
      </c>
      <c r="BK564" s="178">
        <f t="shared" si="229"/>
        <v>0</v>
      </c>
      <c r="BL564" s="15" t="s">
        <v>212</v>
      </c>
      <c r="BM564" s="177" t="s">
        <v>1505</v>
      </c>
    </row>
    <row r="565" spans="1:65" s="2" customFormat="1" ht="24.2" customHeight="1">
      <c r="A565" s="32"/>
      <c r="B565" s="33"/>
      <c r="C565" s="166">
        <v>414</v>
      </c>
      <c r="D565" s="166" t="s">
        <v>147</v>
      </c>
      <c r="E565" s="167" t="s">
        <v>1506</v>
      </c>
      <c r="F565" s="168" t="s">
        <v>1507</v>
      </c>
      <c r="G565" s="169" t="s">
        <v>165</v>
      </c>
      <c r="H565" s="170">
        <v>14.35</v>
      </c>
      <c r="I565" s="171"/>
      <c r="J565" s="172">
        <f t="shared" si="220"/>
        <v>0</v>
      </c>
      <c r="K565" s="168" t="s">
        <v>151</v>
      </c>
      <c r="L565" s="37"/>
      <c r="M565" s="173" t="s">
        <v>17</v>
      </c>
      <c r="N565" s="174" t="s">
        <v>41</v>
      </c>
      <c r="O565" s="62"/>
      <c r="P565" s="175">
        <f t="shared" si="221"/>
        <v>0</v>
      </c>
      <c r="Q565" s="175">
        <v>0.00351</v>
      </c>
      <c r="R565" s="175">
        <f t="shared" si="222"/>
        <v>0.050368500000000004</v>
      </c>
      <c r="S565" s="175">
        <v>0</v>
      </c>
      <c r="T565" s="176">
        <f t="shared" si="223"/>
        <v>0</v>
      </c>
      <c r="U565" s="32"/>
      <c r="V565" s="32"/>
      <c r="W565" s="32"/>
      <c r="X565" s="32"/>
      <c r="Y565" s="32"/>
      <c r="Z565" s="32"/>
      <c r="AA565" s="32"/>
      <c r="AB565" s="32"/>
      <c r="AC565" s="32"/>
      <c r="AD565" s="32"/>
      <c r="AE565" s="32"/>
      <c r="AR565" s="177" t="s">
        <v>212</v>
      </c>
      <c r="AT565" s="177" t="s">
        <v>147</v>
      </c>
      <c r="AU565" s="177" t="s">
        <v>153</v>
      </c>
      <c r="AY565" s="15" t="s">
        <v>145</v>
      </c>
      <c r="BE565" s="178">
        <f t="shared" si="224"/>
        <v>0</v>
      </c>
      <c r="BF565" s="178">
        <f t="shared" si="225"/>
        <v>0</v>
      </c>
      <c r="BG565" s="178">
        <f t="shared" si="226"/>
        <v>0</v>
      </c>
      <c r="BH565" s="178">
        <f t="shared" si="227"/>
        <v>0</v>
      </c>
      <c r="BI565" s="178">
        <f t="shared" si="228"/>
        <v>0</v>
      </c>
      <c r="BJ565" s="15" t="s">
        <v>75</v>
      </c>
      <c r="BK565" s="178">
        <f t="shared" si="229"/>
        <v>0</v>
      </c>
      <c r="BL565" s="15" t="s">
        <v>212</v>
      </c>
      <c r="BM565" s="177" t="s">
        <v>1508</v>
      </c>
    </row>
    <row r="566" spans="1:65" s="2" customFormat="1" ht="24.2" customHeight="1">
      <c r="A566" s="32"/>
      <c r="B566" s="33"/>
      <c r="C566" s="166">
        <v>415</v>
      </c>
      <c r="D566" s="166" t="s">
        <v>147</v>
      </c>
      <c r="E566" s="167" t="s">
        <v>1509</v>
      </c>
      <c r="F566" s="168" t="s">
        <v>1510</v>
      </c>
      <c r="G566" s="169" t="s">
        <v>165</v>
      </c>
      <c r="H566" s="170">
        <v>30</v>
      </c>
      <c r="I566" s="171"/>
      <c r="J566" s="172">
        <f t="shared" si="220"/>
        <v>0</v>
      </c>
      <c r="K566" s="168" t="s">
        <v>151</v>
      </c>
      <c r="L566" s="37"/>
      <c r="M566" s="173" t="s">
        <v>17</v>
      </c>
      <c r="N566" s="174" t="s">
        <v>41</v>
      </c>
      <c r="O566" s="62"/>
      <c r="P566" s="175">
        <f t="shared" si="221"/>
        <v>0</v>
      </c>
      <c r="Q566" s="175">
        <v>0.00584</v>
      </c>
      <c r="R566" s="175">
        <f t="shared" si="222"/>
        <v>0.1752</v>
      </c>
      <c r="S566" s="175">
        <v>0</v>
      </c>
      <c r="T566" s="176">
        <f t="shared" si="223"/>
        <v>0</v>
      </c>
      <c r="U566" s="32"/>
      <c r="V566" s="32"/>
      <c r="W566" s="32"/>
      <c r="X566" s="32"/>
      <c r="Y566" s="32"/>
      <c r="Z566" s="32"/>
      <c r="AA566" s="32"/>
      <c r="AB566" s="32"/>
      <c r="AC566" s="32"/>
      <c r="AD566" s="32"/>
      <c r="AE566" s="32"/>
      <c r="AR566" s="177" t="s">
        <v>212</v>
      </c>
      <c r="AT566" s="177" t="s">
        <v>147</v>
      </c>
      <c r="AU566" s="177" t="s">
        <v>153</v>
      </c>
      <c r="AY566" s="15" t="s">
        <v>145</v>
      </c>
      <c r="BE566" s="178">
        <f t="shared" si="224"/>
        <v>0</v>
      </c>
      <c r="BF566" s="178">
        <f t="shared" si="225"/>
        <v>0</v>
      </c>
      <c r="BG566" s="178">
        <f t="shared" si="226"/>
        <v>0</v>
      </c>
      <c r="BH566" s="178">
        <f t="shared" si="227"/>
        <v>0</v>
      </c>
      <c r="BI566" s="178">
        <f t="shared" si="228"/>
        <v>0</v>
      </c>
      <c r="BJ566" s="15" t="s">
        <v>75</v>
      </c>
      <c r="BK566" s="178">
        <f t="shared" si="229"/>
        <v>0</v>
      </c>
      <c r="BL566" s="15" t="s">
        <v>212</v>
      </c>
      <c r="BM566" s="177" t="s">
        <v>1511</v>
      </c>
    </row>
    <row r="567" spans="1:65" s="2" customFormat="1" ht="14.45" customHeight="1">
      <c r="A567" s="32"/>
      <c r="B567" s="33"/>
      <c r="C567" s="166">
        <v>416</v>
      </c>
      <c r="D567" s="166" t="s">
        <v>147</v>
      </c>
      <c r="E567" s="167" t="s">
        <v>1512</v>
      </c>
      <c r="F567" s="168" t="s">
        <v>1513</v>
      </c>
      <c r="G567" s="169" t="s">
        <v>165</v>
      </c>
      <c r="H567" s="170">
        <v>4</v>
      </c>
      <c r="I567" s="171"/>
      <c r="J567" s="172">
        <f t="shared" si="220"/>
        <v>0</v>
      </c>
      <c r="K567" s="168" t="s">
        <v>151</v>
      </c>
      <c r="L567" s="37"/>
      <c r="M567" s="173" t="s">
        <v>17</v>
      </c>
      <c r="N567" s="174" t="s">
        <v>41</v>
      </c>
      <c r="O567" s="62"/>
      <c r="P567" s="175">
        <f t="shared" si="221"/>
        <v>0</v>
      </c>
      <c r="Q567" s="175">
        <v>0.00167</v>
      </c>
      <c r="R567" s="175">
        <f t="shared" si="222"/>
        <v>0.00668</v>
      </c>
      <c r="S567" s="175">
        <v>0</v>
      </c>
      <c r="T567" s="176">
        <f t="shared" si="223"/>
        <v>0</v>
      </c>
      <c r="U567" s="32"/>
      <c r="V567" s="32"/>
      <c r="W567" s="32"/>
      <c r="X567" s="32"/>
      <c r="Y567" s="32"/>
      <c r="Z567" s="32"/>
      <c r="AA567" s="32"/>
      <c r="AB567" s="32"/>
      <c r="AC567" s="32"/>
      <c r="AD567" s="32"/>
      <c r="AE567" s="32"/>
      <c r="AR567" s="177" t="s">
        <v>212</v>
      </c>
      <c r="AT567" s="177" t="s">
        <v>147</v>
      </c>
      <c r="AU567" s="177" t="s">
        <v>153</v>
      </c>
      <c r="AY567" s="15" t="s">
        <v>145</v>
      </c>
      <c r="BE567" s="178">
        <f t="shared" si="224"/>
        <v>0</v>
      </c>
      <c r="BF567" s="178">
        <f t="shared" si="225"/>
        <v>0</v>
      </c>
      <c r="BG567" s="178">
        <f t="shared" si="226"/>
        <v>0</v>
      </c>
      <c r="BH567" s="178">
        <f t="shared" si="227"/>
        <v>0</v>
      </c>
      <c r="BI567" s="178">
        <f t="shared" si="228"/>
        <v>0</v>
      </c>
      <c r="BJ567" s="15" t="s">
        <v>75</v>
      </c>
      <c r="BK567" s="178">
        <f t="shared" si="229"/>
        <v>0</v>
      </c>
      <c r="BL567" s="15" t="s">
        <v>212</v>
      </c>
      <c r="BM567" s="177" t="s">
        <v>1514</v>
      </c>
    </row>
    <row r="568" spans="1:65" s="2" customFormat="1" ht="24.2" customHeight="1">
      <c r="A568" s="32"/>
      <c r="B568" s="33"/>
      <c r="C568" s="166">
        <v>417</v>
      </c>
      <c r="D568" s="166" t="s">
        <v>147</v>
      </c>
      <c r="E568" s="167" t="s">
        <v>1515</v>
      </c>
      <c r="F568" s="168" t="s">
        <v>1516</v>
      </c>
      <c r="G568" s="169" t="s">
        <v>165</v>
      </c>
      <c r="H568" s="170">
        <v>4.8</v>
      </c>
      <c r="I568" s="171"/>
      <c r="J568" s="172">
        <f t="shared" si="220"/>
        <v>0</v>
      </c>
      <c r="K568" s="168" t="s">
        <v>151</v>
      </c>
      <c r="L568" s="37"/>
      <c r="M568" s="173" t="s">
        <v>17</v>
      </c>
      <c r="N568" s="174" t="s">
        <v>41</v>
      </c>
      <c r="O568" s="62"/>
      <c r="P568" s="175">
        <f t="shared" si="221"/>
        <v>0</v>
      </c>
      <c r="Q568" s="175">
        <v>0.00352</v>
      </c>
      <c r="R568" s="175">
        <f t="shared" si="222"/>
        <v>0.016896</v>
      </c>
      <c r="S568" s="175">
        <v>0</v>
      </c>
      <c r="T568" s="176">
        <f t="shared" si="223"/>
        <v>0</v>
      </c>
      <c r="U568" s="32"/>
      <c r="V568" s="32"/>
      <c r="W568" s="32"/>
      <c r="X568" s="32"/>
      <c r="Y568" s="32"/>
      <c r="Z568" s="32"/>
      <c r="AA568" s="32"/>
      <c r="AB568" s="32"/>
      <c r="AC568" s="32"/>
      <c r="AD568" s="32"/>
      <c r="AE568" s="32"/>
      <c r="AR568" s="177" t="s">
        <v>212</v>
      </c>
      <c r="AT568" s="177" t="s">
        <v>147</v>
      </c>
      <c r="AU568" s="177" t="s">
        <v>153</v>
      </c>
      <c r="AY568" s="15" t="s">
        <v>145</v>
      </c>
      <c r="BE568" s="178">
        <f t="shared" si="224"/>
        <v>0</v>
      </c>
      <c r="BF568" s="178">
        <f t="shared" si="225"/>
        <v>0</v>
      </c>
      <c r="BG568" s="178">
        <f t="shared" si="226"/>
        <v>0</v>
      </c>
      <c r="BH568" s="178">
        <f t="shared" si="227"/>
        <v>0</v>
      </c>
      <c r="BI568" s="178">
        <f t="shared" si="228"/>
        <v>0</v>
      </c>
      <c r="BJ568" s="15" t="s">
        <v>75</v>
      </c>
      <c r="BK568" s="178">
        <f t="shared" si="229"/>
        <v>0</v>
      </c>
      <c r="BL568" s="15" t="s">
        <v>212</v>
      </c>
      <c r="BM568" s="177" t="s">
        <v>1517</v>
      </c>
    </row>
    <row r="569" spans="1:65" s="2" customFormat="1" ht="24.2" customHeight="1">
      <c r="A569" s="32"/>
      <c r="B569" s="33"/>
      <c r="C569" s="166">
        <v>418</v>
      </c>
      <c r="D569" s="166" t="s">
        <v>147</v>
      </c>
      <c r="E569" s="167" t="s">
        <v>1518</v>
      </c>
      <c r="F569" s="168" t="s">
        <v>1519</v>
      </c>
      <c r="G569" s="169" t="s">
        <v>165</v>
      </c>
      <c r="H569" s="170">
        <v>30</v>
      </c>
      <c r="I569" s="171"/>
      <c r="J569" s="172">
        <f t="shared" si="220"/>
        <v>0</v>
      </c>
      <c r="K569" s="168" t="s">
        <v>151</v>
      </c>
      <c r="L569" s="37"/>
      <c r="M569" s="173" t="s">
        <v>17</v>
      </c>
      <c r="N569" s="174" t="s">
        <v>41</v>
      </c>
      <c r="O569" s="62"/>
      <c r="P569" s="175">
        <f t="shared" si="221"/>
        <v>0</v>
      </c>
      <c r="Q569" s="175">
        <v>0.00352</v>
      </c>
      <c r="R569" s="175">
        <f t="shared" si="222"/>
        <v>0.1056</v>
      </c>
      <c r="S569" s="175">
        <v>0</v>
      </c>
      <c r="T569" s="176">
        <f t="shared" si="223"/>
        <v>0</v>
      </c>
      <c r="U569" s="32"/>
      <c r="V569" s="32"/>
      <c r="W569" s="32"/>
      <c r="X569" s="32"/>
      <c r="Y569" s="32"/>
      <c r="Z569" s="32"/>
      <c r="AA569" s="32"/>
      <c r="AB569" s="32"/>
      <c r="AC569" s="32"/>
      <c r="AD569" s="32"/>
      <c r="AE569" s="32"/>
      <c r="AR569" s="177" t="s">
        <v>212</v>
      </c>
      <c r="AT569" s="177" t="s">
        <v>147</v>
      </c>
      <c r="AU569" s="177" t="s">
        <v>153</v>
      </c>
      <c r="AY569" s="15" t="s">
        <v>145</v>
      </c>
      <c r="BE569" s="178">
        <f t="shared" si="224"/>
        <v>0</v>
      </c>
      <c r="BF569" s="178">
        <f t="shared" si="225"/>
        <v>0</v>
      </c>
      <c r="BG569" s="178">
        <f t="shared" si="226"/>
        <v>0</v>
      </c>
      <c r="BH569" s="178">
        <f t="shared" si="227"/>
        <v>0</v>
      </c>
      <c r="BI569" s="178">
        <f t="shared" si="228"/>
        <v>0</v>
      </c>
      <c r="BJ569" s="15" t="s">
        <v>75</v>
      </c>
      <c r="BK569" s="178">
        <f t="shared" si="229"/>
        <v>0</v>
      </c>
      <c r="BL569" s="15" t="s">
        <v>212</v>
      </c>
      <c r="BM569" s="177" t="s">
        <v>1520</v>
      </c>
    </row>
    <row r="570" spans="1:65" s="2" customFormat="1" ht="14.45" customHeight="1">
      <c r="A570" s="32"/>
      <c r="B570" s="33"/>
      <c r="C570" s="166">
        <v>419</v>
      </c>
      <c r="D570" s="166" t="s">
        <v>147</v>
      </c>
      <c r="E570" s="167" t="s">
        <v>1521</v>
      </c>
      <c r="F570" s="168" t="s">
        <v>1522</v>
      </c>
      <c r="G570" s="169" t="s">
        <v>165</v>
      </c>
      <c r="H570" s="170">
        <v>5</v>
      </c>
      <c r="I570" s="171"/>
      <c r="J570" s="172">
        <f t="shared" si="220"/>
        <v>0</v>
      </c>
      <c r="K570" s="168" t="s">
        <v>151</v>
      </c>
      <c r="L570" s="37"/>
      <c r="M570" s="173" t="s">
        <v>17</v>
      </c>
      <c r="N570" s="174" t="s">
        <v>41</v>
      </c>
      <c r="O570" s="62"/>
      <c r="P570" s="175">
        <f t="shared" si="221"/>
        <v>0</v>
      </c>
      <c r="Q570" s="175">
        <v>0.00074</v>
      </c>
      <c r="R570" s="175">
        <f t="shared" si="222"/>
        <v>0.0037</v>
      </c>
      <c r="S570" s="175">
        <v>0</v>
      </c>
      <c r="T570" s="176">
        <f t="shared" si="223"/>
        <v>0</v>
      </c>
      <c r="U570" s="32"/>
      <c r="V570" s="32"/>
      <c r="W570" s="32"/>
      <c r="X570" s="32"/>
      <c r="Y570" s="32"/>
      <c r="Z570" s="32"/>
      <c r="AA570" s="32"/>
      <c r="AB570" s="32"/>
      <c r="AC570" s="32"/>
      <c r="AD570" s="32"/>
      <c r="AE570" s="32"/>
      <c r="AR570" s="177" t="s">
        <v>212</v>
      </c>
      <c r="AT570" s="177" t="s">
        <v>147</v>
      </c>
      <c r="AU570" s="177" t="s">
        <v>153</v>
      </c>
      <c r="AY570" s="15" t="s">
        <v>145</v>
      </c>
      <c r="BE570" s="178">
        <f t="shared" si="224"/>
        <v>0</v>
      </c>
      <c r="BF570" s="178">
        <f t="shared" si="225"/>
        <v>0</v>
      </c>
      <c r="BG570" s="178">
        <f t="shared" si="226"/>
        <v>0</v>
      </c>
      <c r="BH570" s="178">
        <f t="shared" si="227"/>
        <v>0</v>
      </c>
      <c r="BI570" s="178">
        <f t="shared" si="228"/>
        <v>0</v>
      </c>
      <c r="BJ570" s="15" t="s">
        <v>75</v>
      </c>
      <c r="BK570" s="178">
        <f t="shared" si="229"/>
        <v>0</v>
      </c>
      <c r="BL570" s="15" t="s">
        <v>212</v>
      </c>
      <c r="BM570" s="177" t="s">
        <v>1523</v>
      </c>
    </row>
    <row r="571" spans="1:65" s="2" customFormat="1" ht="14.45" customHeight="1">
      <c r="A571" s="32"/>
      <c r="B571" s="33"/>
      <c r="C571" s="166">
        <v>420</v>
      </c>
      <c r="D571" s="166" t="s">
        <v>147</v>
      </c>
      <c r="E571" s="167" t="s">
        <v>1524</v>
      </c>
      <c r="F571" s="168" t="s">
        <v>1525</v>
      </c>
      <c r="G571" s="169" t="s">
        <v>165</v>
      </c>
      <c r="H571" s="170">
        <v>33</v>
      </c>
      <c r="I571" s="171"/>
      <c r="J571" s="172">
        <f t="shared" si="220"/>
        <v>0</v>
      </c>
      <c r="K571" s="168" t="s">
        <v>151</v>
      </c>
      <c r="L571" s="37"/>
      <c r="M571" s="173" t="s">
        <v>17</v>
      </c>
      <c r="N571" s="174" t="s">
        <v>41</v>
      </c>
      <c r="O571" s="62"/>
      <c r="P571" s="175">
        <f t="shared" si="221"/>
        <v>0</v>
      </c>
      <c r="Q571" s="175">
        <v>0.00061</v>
      </c>
      <c r="R571" s="175">
        <f t="shared" si="222"/>
        <v>0.02013</v>
      </c>
      <c r="S571" s="175">
        <v>0</v>
      </c>
      <c r="T571" s="176">
        <f t="shared" si="223"/>
        <v>0</v>
      </c>
      <c r="U571" s="32"/>
      <c r="V571" s="32"/>
      <c r="W571" s="32"/>
      <c r="X571" s="32"/>
      <c r="Y571" s="32"/>
      <c r="Z571" s="32"/>
      <c r="AA571" s="32"/>
      <c r="AB571" s="32"/>
      <c r="AC571" s="32"/>
      <c r="AD571" s="32"/>
      <c r="AE571" s="32"/>
      <c r="AR571" s="177" t="s">
        <v>212</v>
      </c>
      <c r="AT571" s="177" t="s">
        <v>147</v>
      </c>
      <c r="AU571" s="177" t="s">
        <v>153</v>
      </c>
      <c r="AY571" s="15" t="s">
        <v>145</v>
      </c>
      <c r="BE571" s="178">
        <f t="shared" si="224"/>
        <v>0</v>
      </c>
      <c r="BF571" s="178">
        <f t="shared" si="225"/>
        <v>0</v>
      </c>
      <c r="BG571" s="178">
        <f t="shared" si="226"/>
        <v>0</v>
      </c>
      <c r="BH571" s="178">
        <f t="shared" si="227"/>
        <v>0</v>
      </c>
      <c r="BI571" s="178">
        <f t="shared" si="228"/>
        <v>0</v>
      </c>
      <c r="BJ571" s="15" t="s">
        <v>75</v>
      </c>
      <c r="BK571" s="178">
        <f t="shared" si="229"/>
        <v>0</v>
      </c>
      <c r="BL571" s="15" t="s">
        <v>212</v>
      </c>
      <c r="BM571" s="177" t="s">
        <v>1526</v>
      </c>
    </row>
    <row r="572" spans="1:65" s="2" customFormat="1" ht="14.45" customHeight="1">
      <c r="A572" s="32"/>
      <c r="B572" s="33"/>
      <c r="C572" s="166">
        <v>421</v>
      </c>
      <c r="D572" s="166" t="s">
        <v>147</v>
      </c>
      <c r="E572" s="167" t="s">
        <v>1527</v>
      </c>
      <c r="F572" s="168" t="s">
        <v>1528</v>
      </c>
      <c r="G572" s="169" t="s">
        <v>165</v>
      </c>
      <c r="H572" s="170">
        <v>8.7</v>
      </c>
      <c r="I572" s="171"/>
      <c r="J572" s="172">
        <f t="shared" si="220"/>
        <v>0</v>
      </c>
      <c r="K572" s="168" t="s">
        <v>151</v>
      </c>
      <c r="L572" s="37"/>
      <c r="M572" s="173" t="s">
        <v>17</v>
      </c>
      <c r="N572" s="174" t="s">
        <v>41</v>
      </c>
      <c r="O572" s="62"/>
      <c r="P572" s="175">
        <f t="shared" si="221"/>
        <v>0</v>
      </c>
      <c r="Q572" s="175">
        <v>0.00061</v>
      </c>
      <c r="R572" s="175">
        <f t="shared" si="222"/>
        <v>0.005306999999999999</v>
      </c>
      <c r="S572" s="175">
        <v>0</v>
      </c>
      <c r="T572" s="176">
        <f t="shared" si="223"/>
        <v>0</v>
      </c>
      <c r="U572" s="32"/>
      <c r="V572" s="32"/>
      <c r="W572" s="32"/>
      <c r="X572" s="32"/>
      <c r="Y572" s="32"/>
      <c r="Z572" s="32"/>
      <c r="AA572" s="32"/>
      <c r="AB572" s="32"/>
      <c r="AC572" s="32"/>
      <c r="AD572" s="32"/>
      <c r="AE572" s="32"/>
      <c r="AR572" s="177" t="s">
        <v>212</v>
      </c>
      <c r="AT572" s="177" t="s">
        <v>147</v>
      </c>
      <c r="AU572" s="177" t="s">
        <v>153</v>
      </c>
      <c r="AY572" s="15" t="s">
        <v>145</v>
      </c>
      <c r="BE572" s="178">
        <f t="shared" si="224"/>
        <v>0</v>
      </c>
      <c r="BF572" s="178">
        <f t="shared" si="225"/>
        <v>0</v>
      </c>
      <c r="BG572" s="178">
        <f t="shared" si="226"/>
        <v>0</v>
      </c>
      <c r="BH572" s="178">
        <f t="shared" si="227"/>
        <v>0</v>
      </c>
      <c r="BI572" s="178">
        <f t="shared" si="228"/>
        <v>0</v>
      </c>
      <c r="BJ572" s="15" t="s">
        <v>75</v>
      </c>
      <c r="BK572" s="178">
        <f t="shared" si="229"/>
        <v>0</v>
      </c>
      <c r="BL572" s="15" t="s">
        <v>212</v>
      </c>
      <c r="BM572" s="177" t="s">
        <v>1529</v>
      </c>
    </row>
    <row r="573" spans="1:65" s="2" customFormat="1" ht="24.2" customHeight="1">
      <c r="A573" s="32"/>
      <c r="B573" s="33"/>
      <c r="C573" s="166">
        <v>422</v>
      </c>
      <c r="D573" s="166" t="s">
        <v>147</v>
      </c>
      <c r="E573" s="167" t="s">
        <v>1530</v>
      </c>
      <c r="F573" s="168" t="s">
        <v>1531</v>
      </c>
      <c r="G573" s="169" t="s">
        <v>165</v>
      </c>
      <c r="H573" s="170">
        <v>14.35</v>
      </c>
      <c r="I573" s="171"/>
      <c r="J573" s="172">
        <f t="shared" si="220"/>
        <v>0</v>
      </c>
      <c r="K573" s="168" t="s">
        <v>151</v>
      </c>
      <c r="L573" s="37"/>
      <c r="M573" s="173" t="s">
        <v>17</v>
      </c>
      <c r="N573" s="174" t="s">
        <v>41</v>
      </c>
      <c r="O573" s="62"/>
      <c r="P573" s="175">
        <f t="shared" si="221"/>
        <v>0</v>
      </c>
      <c r="Q573" s="175">
        <v>0.00397</v>
      </c>
      <c r="R573" s="175">
        <f t="shared" si="222"/>
        <v>0.05696949999999999</v>
      </c>
      <c r="S573" s="175">
        <v>0</v>
      </c>
      <c r="T573" s="176">
        <f t="shared" si="223"/>
        <v>0</v>
      </c>
      <c r="U573" s="32"/>
      <c r="V573" s="32"/>
      <c r="W573" s="32"/>
      <c r="X573" s="32"/>
      <c r="Y573" s="32"/>
      <c r="Z573" s="32"/>
      <c r="AA573" s="32"/>
      <c r="AB573" s="32"/>
      <c r="AC573" s="32"/>
      <c r="AD573" s="32"/>
      <c r="AE573" s="32"/>
      <c r="AR573" s="177" t="s">
        <v>212</v>
      </c>
      <c r="AT573" s="177" t="s">
        <v>147</v>
      </c>
      <c r="AU573" s="177" t="s">
        <v>153</v>
      </c>
      <c r="AY573" s="15" t="s">
        <v>145</v>
      </c>
      <c r="BE573" s="178">
        <f t="shared" si="224"/>
        <v>0</v>
      </c>
      <c r="BF573" s="178">
        <f t="shared" si="225"/>
        <v>0</v>
      </c>
      <c r="BG573" s="178">
        <f t="shared" si="226"/>
        <v>0</v>
      </c>
      <c r="BH573" s="178">
        <f t="shared" si="227"/>
        <v>0</v>
      </c>
      <c r="BI573" s="178">
        <f t="shared" si="228"/>
        <v>0</v>
      </c>
      <c r="BJ573" s="15" t="s">
        <v>75</v>
      </c>
      <c r="BK573" s="178">
        <f t="shared" si="229"/>
        <v>0</v>
      </c>
      <c r="BL573" s="15" t="s">
        <v>212</v>
      </c>
      <c r="BM573" s="177" t="s">
        <v>1532</v>
      </c>
    </row>
    <row r="574" spans="1:65" s="2" customFormat="1" ht="24.2" customHeight="1">
      <c r="A574" s="32"/>
      <c r="B574" s="33"/>
      <c r="C574" s="166">
        <v>423</v>
      </c>
      <c r="D574" s="166" t="s">
        <v>147</v>
      </c>
      <c r="E574" s="167" t="s">
        <v>1533</v>
      </c>
      <c r="F574" s="168" t="s">
        <v>1534</v>
      </c>
      <c r="G574" s="169" t="s">
        <v>165</v>
      </c>
      <c r="H574" s="170">
        <v>10</v>
      </c>
      <c r="I574" s="171"/>
      <c r="J574" s="172">
        <f t="shared" si="220"/>
        <v>0</v>
      </c>
      <c r="K574" s="168" t="s">
        <v>151</v>
      </c>
      <c r="L574" s="37"/>
      <c r="M574" s="173" t="s">
        <v>17</v>
      </c>
      <c r="N574" s="174" t="s">
        <v>41</v>
      </c>
      <c r="O574" s="62"/>
      <c r="P574" s="175">
        <f t="shared" si="221"/>
        <v>0</v>
      </c>
      <c r="Q574" s="175">
        <v>0.002</v>
      </c>
      <c r="R574" s="175">
        <f t="shared" si="222"/>
        <v>0.02</v>
      </c>
      <c r="S574" s="175">
        <v>0</v>
      </c>
      <c r="T574" s="176">
        <f t="shared" si="223"/>
        <v>0</v>
      </c>
      <c r="U574" s="32"/>
      <c r="V574" s="32"/>
      <c r="W574" s="32"/>
      <c r="X574" s="32"/>
      <c r="Y574" s="32"/>
      <c r="Z574" s="32"/>
      <c r="AA574" s="32"/>
      <c r="AB574" s="32"/>
      <c r="AC574" s="32"/>
      <c r="AD574" s="32"/>
      <c r="AE574" s="32"/>
      <c r="AR574" s="177" t="s">
        <v>212</v>
      </c>
      <c r="AT574" s="177" t="s">
        <v>147</v>
      </c>
      <c r="AU574" s="177" t="s">
        <v>153</v>
      </c>
      <c r="AY574" s="15" t="s">
        <v>145</v>
      </c>
      <c r="BE574" s="178">
        <f t="shared" si="224"/>
        <v>0</v>
      </c>
      <c r="BF574" s="178">
        <f t="shared" si="225"/>
        <v>0</v>
      </c>
      <c r="BG574" s="178">
        <f t="shared" si="226"/>
        <v>0</v>
      </c>
      <c r="BH574" s="178">
        <f t="shared" si="227"/>
        <v>0</v>
      </c>
      <c r="BI574" s="178">
        <f t="shared" si="228"/>
        <v>0</v>
      </c>
      <c r="BJ574" s="15" t="s">
        <v>75</v>
      </c>
      <c r="BK574" s="178">
        <f t="shared" si="229"/>
        <v>0</v>
      </c>
      <c r="BL574" s="15" t="s">
        <v>212</v>
      </c>
      <c r="BM574" s="177" t="s">
        <v>1535</v>
      </c>
    </row>
    <row r="575" spans="1:65" s="2" customFormat="1" ht="24.2" customHeight="1">
      <c r="A575" s="32"/>
      <c r="B575" s="33"/>
      <c r="C575" s="166">
        <v>424</v>
      </c>
      <c r="D575" s="166" t="s">
        <v>147</v>
      </c>
      <c r="E575" s="167" t="s">
        <v>1536</v>
      </c>
      <c r="F575" s="168" t="s">
        <v>1537</v>
      </c>
      <c r="G575" s="169" t="s">
        <v>165</v>
      </c>
      <c r="H575" s="170">
        <v>1.2</v>
      </c>
      <c r="I575" s="171"/>
      <c r="J575" s="172">
        <f t="shared" si="220"/>
        <v>0</v>
      </c>
      <c r="K575" s="168" t="s">
        <v>151</v>
      </c>
      <c r="L575" s="37"/>
      <c r="M575" s="173" t="s">
        <v>17</v>
      </c>
      <c r="N575" s="174" t="s">
        <v>41</v>
      </c>
      <c r="O575" s="62"/>
      <c r="P575" s="175">
        <f t="shared" si="221"/>
        <v>0</v>
      </c>
      <c r="Q575" s="175">
        <v>0.00064</v>
      </c>
      <c r="R575" s="175">
        <f t="shared" si="222"/>
        <v>0.000768</v>
      </c>
      <c r="S575" s="175">
        <v>0</v>
      </c>
      <c r="T575" s="176">
        <f t="shared" si="223"/>
        <v>0</v>
      </c>
      <c r="U575" s="32"/>
      <c r="V575" s="32"/>
      <c r="W575" s="32"/>
      <c r="X575" s="32"/>
      <c r="Y575" s="32"/>
      <c r="Z575" s="32"/>
      <c r="AA575" s="32"/>
      <c r="AB575" s="32"/>
      <c r="AC575" s="32"/>
      <c r="AD575" s="32"/>
      <c r="AE575" s="32"/>
      <c r="AR575" s="177" t="s">
        <v>212</v>
      </c>
      <c r="AT575" s="177" t="s">
        <v>147</v>
      </c>
      <c r="AU575" s="177" t="s">
        <v>153</v>
      </c>
      <c r="AY575" s="15" t="s">
        <v>145</v>
      </c>
      <c r="BE575" s="178">
        <f t="shared" si="224"/>
        <v>0</v>
      </c>
      <c r="BF575" s="178">
        <f t="shared" si="225"/>
        <v>0</v>
      </c>
      <c r="BG575" s="178">
        <f t="shared" si="226"/>
        <v>0</v>
      </c>
      <c r="BH575" s="178">
        <f t="shared" si="227"/>
        <v>0</v>
      </c>
      <c r="BI575" s="178">
        <f t="shared" si="228"/>
        <v>0</v>
      </c>
      <c r="BJ575" s="15" t="s">
        <v>75</v>
      </c>
      <c r="BK575" s="178">
        <f t="shared" si="229"/>
        <v>0</v>
      </c>
      <c r="BL575" s="15" t="s">
        <v>212</v>
      </c>
      <c r="BM575" s="177" t="s">
        <v>1538</v>
      </c>
    </row>
    <row r="576" spans="1:65" s="2" customFormat="1" ht="24.2" customHeight="1">
      <c r="A576" s="32"/>
      <c r="B576" s="33"/>
      <c r="C576" s="166">
        <v>425</v>
      </c>
      <c r="D576" s="166" t="s">
        <v>147</v>
      </c>
      <c r="E576" s="167" t="s">
        <v>1539</v>
      </c>
      <c r="F576" s="168" t="s">
        <v>1540</v>
      </c>
      <c r="G576" s="169" t="s">
        <v>165</v>
      </c>
      <c r="H576" s="170">
        <v>67.95</v>
      </c>
      <c r="I576" s="171"/>
      <c r="J576" s="172">
        <f t="shared" si="220"/>
        <v>0</v>
      </c>
      <c r="K576" s="168" t="s">
        <v>151</v>
      </c>
      <c r="L576" s="37"/>
      <c r="M576" s="173" t="s">
        <v>17</v>
      </c>
      <c r="N576" s="174" t="s">
        <v>41</v>
      </c>
      <c r="O576" s="62"/>
      <c r="P576" s="175">
        <f t="shared" si="221"/>
        <v>0</v>
      </c>
      <c r="Q576" s="175">
        <v>0.0035</v>
      </c>
      <c r="R576" s="175">
        <f t="shared" si="222"/>
        <v>0.237825</v>
      </c>
      <c r="S576" s="175">
        <v>0</v>
      </c>
      <c r="T576" s="176">
        <f t="shared" si="223"/>
        <v>0</v>
      </c>
      <c r="U576" s="32"/>
      <c r="V576" s="32"/>
      <c r="W576" s="32"/>
      <c r="X576" s="32"/>
      <c r="Y576" s="32"/>
      <c r="Z576" s="32"/>
      <c r="AA576" s="32"/>
      <c r="AB576" s="32"/>
      <c r="AC576" s="32"/>
      <c r="AD576" s="32"/>
      <c r="AE576" s="32"/>
      <c r="AR576" s="177" t="s">
        <v>212</v>
      </c>
      <c r="AT576" s="177" t="s">
        <v>147</v>
      </c>
      <c r="AU576" s="177" t="s">
        <v>153</v>
      </c>
      <c r="AY576" s="15" t="s">
        <v>145</v>
      </c>
      <c r="BE576" s="178">
        <f t="shared" si="224"/>
        <v>0</v>
      </c>
      <c r="BF576" s="178">
        <f t="shared" si="225"/>
        <v>0</v>
      </c>
      <c r="BG576" s="178">
        <f t="shared" si="226"/>
        <v>0</v>
      </c>
      <c r="BH576" s="178">
        <f t="shared" si="227"/>
        <v>0</v>
      </c>
      <c r="BI576" s="178">
        <f t="shared" si="228"/>
        <v>0</v>
      </c>
      <c r="BJ576" s="15" t="s">
        <v>75</v>
      </c>
      <c r="BK576" s="178">
        <f t="shared" si="229"/>
        <v>0</v>
      </c>
      <c r="BL576" s="15" t="s">
        <v>212</v>
      </c>
      <c r="BM576" s="177" t="s">
        <v>1541</v>
      </c>
    </row>
    <row r="577" spans="1:65" s="2" customFormat="1" ht="14.45" customHeight="1">
      <c r="A577" s="32"/>
      <c r="B577" s="33"/>
      <c r="C577" s="166">
        <v>426</v>
      </c>
      <c r="D577" s="166" t="s">
        <v>147</v>
      </c>
      <c r="E577" s="167" t="s">
        <v>1542</v>
      </c>
      <c r="F577" s="168" t="s">
        <v>1543</v>
      </c>
      <c r="G577" s="169" t="s">
        <v>161</v>
      </c>
      <c r="H577" s="170">
        <v>30</v>
      </c>
      <c r="I577" s="171"/>
      <c r="J577" s="172">
        <f t="shared" si="220"/>
        <v>0</v>
      </c>
      <c r="K577" s="168" t="s">
        <v>151</v>
      </c>
      <c r="L577" s="37"/>
      <c r="M577" s="173" t="s">
        <v>17</v>
      </c>
      <c r="N577" s="174" t="s">
        <v>41</v>
      </c>
      <c r="O577" s="62"/>
      <c r="P577" s="175">
        <f t="shared" si="221"/>
        <v>0</v>
      </c>
      <c r="Q577" s="175">
        <v>0.00016</v>
      </c>
      <c r="R577" s="175">
        <f t="shared" si="222"/>
        <v>0.0048000000000000004</v>
      </c>
      <c r="S577" s="175">
        <v>0</v>
      </c>
      <c r="T577" s="176">
        <f t="shared" si="223"/>
        <v>0</v>
      </c>
      <c r="U577" s="32"/>
      <c r="V577" s="32"/>
      <c r="W577" s="32"/>
      <c r="X577" s="32"/>
      <c r="Y577" s="32"/>
      <c r="Z577" s="32"/>
      <c r="AA577" s="32"/>
      <c r="AB577" s="32"/>
      <c r="AC577" s="32"/>
      <c r="AD577" s="32"/>
      <c r="AE577" s="32"/>
      <c r="AR577" s="177" t="s">
        <v>212</v>
      </c>
      <c r="AT577" s="177" t="s">
        <v>147</v>
      </c>
      <c r="AU577" s="177" t="s">
        <v>153</v>
      </c>
      <c r="AY577" s="15" t="s">
        <v>145</v>
      </c>
      <c r="BE577" s="178">
        <f t="shared" si="224"/>
        <v>0</v>
      </c>
      <c r="BF577" s="178">
        <f t="shared" si="225"/>
        <v>0</v>
      </c>
      <c r="BG577" s="178">
        <f t="shared" si="226"/>
        <v>0</v>
      </c>
      <c r="BH577" s="178">
        <f t="shared" si="227"/>
        <v>0</v>
      </c>
      <c r="BI577" s="178">
        <f t="shared" si="228"/>
        <v>0</v>
      </c>
      <c r="BJ577" s="15" t="s">
        <v>75</v>
      </c>
      <c r="BK577" s="178">
        <f t="shared" si="229"/>
        <v>0</v>
      </c>
      <c r="BL577" s="15" t="s">
        <v>212</v>
      </c>
      <c r="BM577" s="177" t="s">
        <v>1544</v>
      </c>
    </row>
    <row r="578" spans="1:65" s="2" customFormat="1" ht="24.2" customHeight="1">
      <c r="A578" s="32"/>
      <c r="B578" s="33"/>
      <c r="C578" s="166">
        <v>427</v>
      </c>
      <c r="D578" s="166" t="s">
        <v>147</v>
      </c>
      <c r="E578" s="167" t="s">
        <v>1545</v>
      </c>
      <c r="F578" s="168" t="s">
        <v>1546</v>
      </c>
      <c r="G578" s="169" t="s">
        <v>165</v>
      </c>
      <c r="H578" s="170">
        <v>30</v>
      </c>
      <c r="I578" s="171"/>
      <c r="J578" s="172">
        <f t="shared" si="220"/>
        <v>0</v>
      </c>
      <c r="K578" s="168" t="s">
        <v>151</v>
      </c>
      <c r="L578" s="37"/>
      <c r="M578" s="173" t="s">
        <v>17</v>
      </c>
      <c r="N578" s="174" t="s">
        <v>41</v>
      </c>
      <c r="O578" s="62"/>
      <c r="P578" s="175">
        <f t="shared" si="221"/>
        <v>0</v>
      </c>
      <c r="Q578" s="175">
        <v>0.00149</v>
      </c>
      <c r="R578" s="175">
        <f t="shared" si="222"/>
        <v>0.044700000000000004</v>
      </c>
      <c r="S578" s="175">
        <v>0</v>
      </c>
      <c r="T578" s="176">
        <f t="shared" si="223"/>
        <v>0</v>
      </c>
      <c r="U578" s="32"/>
      <c r="V578" s="32"/>
      <c r="W578" s="32"/>
      <c r="X578" s="32"/>
      <c r="Y578" s="32"/>
      <c r="Z578" s="32"/>
      <c r="AA578" s="32"/>
      <c r="AB578" s="32"/>
      <c r="AC578" s="32"/>
      <c r="AD578" s="32"/>
      <c r="AE578" s="32"/>
      <c r="AR578" s="177" t="s">
        <v>212</v>
      </c>
      <c r="AT578" s="177" t="s">
        <v>147</v>
      </c>
      <c r="AU578" s="177" t="s">
        <v>153</v>
      </c>
      <c r="AY578" s="15" t="s">
        <v>145</v>
      </c>
      <c r="BE578" s="178">
        <f t="shared" si="224"/>
        <v>0</v>
      </c>
      <c r="BF578" s="178">
        <f t="shared" si="225"/>
        <v>0</v>
      </c>
      <c r="BG578" s="178">
        <f t="shared" si="226"/>
        <v>0</v>
      </c>
      <c r="BH578" s="178">
        <f t="shared" si="227"/>
        <v>0</v>
      </c>
      <c r="BI578" s="178">
        <f t="shared" si="228"/>
        <v>0</v>
      </c>
      <c r="BJ578" s="15" t="s">
        <v>75</v>
      </c>
      <c r="BK578" s="178">
        <f t="shared" si="229"/>
        <v>0</v>
      </c>
      <c r="BL578" s="15" t="s">
        <v>212</v>
      </c>
      <c r="BM578" s="177" t="s">
        <v>1547</v>
      </c>
    </row>
    <row r="579" spans="1:65" s="2" customFormat="1" ht="14.45" customHeight="1">
      <c r="A579" s="32"/>
      <c r="B579" s="33"/>
      <c r="C579" s="166">
        <v>428</v>
      </c>
      <c r="D579" s="166" t="s">
        <v>147</v>
      </c>
      <c r="E579" s="167" t="s">
        <v>1548</v>
      </c>
      <c r="F579" s="168" t="s">
        <v>1549</v>
      </c>
      <c r="G579" s="169" t="s">
        <v>165</v>
      </c>
      <c r="H579" s="170">
        <v>4.35</v>
      </c>
      <c r="I579" s="171"/>
      <c r="J579" s="172">
        <f t="shared" si="220"/>
        <v>0</v>
      </c>
      <c r="K579" s="168" t="s">
        <v>151</v>
      </c>
      <c r="L579" s="37"/>
      <c r="M579" s="173" t="s">
        <v>17</v>
      </c>
      <c r="N579" s="174" t="s">
        <v>41</v>
      </c>
      <c r="O579" s="62"/>
      <c r="P579" s="175">
        <f t="shared" si="221"/>
        <v>0</v>
      </c>
      <c r="Q579" s="175">
        <v>0</v>
      </c>
      <c r="R579" s="175">
        <f t="shared" si="222"/>
        <v>0</v>
      </c>
      <c r="S579" s="175">
        <v>0</v>
      </c>
      <c r="T579" s="176">
        <f t="shared" si="223"/>
        <v>0</v>
      </c>
      <c r="U579" s="32"/>
      <c r="V579" s="32"/>
      <c r="W579" s="32"/>
      <c r="X579" s="32"/>
      <c r="Y579" s="32"/>
      <c r="Z579" s="32"/>
      <c r="AA579" s="32"/>
      <c r="AB579" s="32"/>
      <c r="AC579" s="32"/>
      <c r="AD579" s="32"/>
      <c r="AE579" s="32"/>
      <c r="AR579" s="177" t="s">
        <v>212</v>
      </c>
      <c r="AT579" s="177" t="s">
        <v>147</v>
      </c>
      <c r="AU579" s="177" t="s">
        <v>153</v>
      </c>
      <c r="AY579" s="15" t="s">
        <v>145</v>
      </c>
      <c r="BE579" s="178">
        <f t="shared" si="224"/>
        <v>0</v>
      </c>
      <c r="BF579" s="178">
        <f t="shared" si="225"/>
        <v>0</v>
      </c>
      <c r="BG579" s="178">
        <f t="shared" si="226"/>
        <v>0</v>
      </c>
      <c r="BH579" s="178">
        <f t="shared" si="227"/>
        <v>0</v>
      </c>
      <c r="BI579" s="178">
        <f t="shared" si="228"/>
        <v>0</v>
      </c>
      <c r="BJ579" s="15" t="s">
        <v>75</v>
      </c>
      <c r="BK579" s="178">
        <f t="shared" si="229"/>
        <v>0</v>
      </c>
      <c r="BL579" s="15" t="s">
        <v>212</v>
      </c>
      <c r="BM579" s="177" t="s">
        <v>1550</v>
      </c>
    </row>
    <row r="580" spans="1:65" s="2" customFormat="1" ht="14.45" customHeight="1">
      <c r="A580" s="32"/>
      <c r="B580" s="33"/>
      <c r="C580" s="166">
        <v>429</v>
      </c>
      <c r="D580" s="166" t="s">
        <v>147</v>
      </c>
      <c r="E580" s="167" t="s">
        <v>1551</v>
      </c>
      <c r="F580" s="168" t="s">
        <v>1552</v>
      </c>
      <c r="G580" s="169" t="s">
        <v>165</v>
      </c>
      <c r="H580" s="170">
        <v>6.6</v>
      </c>
      <c r="I580" s="171"/>
      <c r="J580" s="172">
        <f t="shared" si="220"/>
        <v>0</v>
      </c>
      <c r="K580" s="168" t="s">
        <v>151</v>
      </c>
      <c r="L580" s="37"/>
      <c r="M580" s="173" t="s">
        <v>17</v>
      </c>
      <c r="N580" s="174" t="s">
        <v>41</v>
      </c>
      <c r="O580" s="62"/>
      <c r="P580" s="175">
        <f t="shared" si="221"/>
        <v>0</v>
      </c>
      <c r="Q580" s="175">
        <v>0.00203</v>
      </c>
      <c r="R580" s="175">
        <f t="shared" si="222"/>
        <v>0.013398</v>
      </c>
      <c r="S580" s="175">
        <v>0</v>
      </c>
      <c r="T580" s="176">
        <f t="shared" si="223"/>
        <v>0</v>
      </c>
      <c r="U580" s="32"/>
      <c r="V580" s="32"/>
      <c r="W580" s="32"/>
      <c r="X580" s="32"/>
      <c r="Y580" s="32"/>
      <c r="Z580" s="32"/>
      <c r="AA580" s="32"/>
      <c r="AB580" s="32"/>
      <c r="AC580" s="32"/>
      <c r="AD580" s="32"/>
      <c r="AE580" s="32"/>
      <c r="AR580" s="177" t="s">
        <v>212</v>
      </c>
      <c r="AT580" s="177" t="s">
        <v>147</v>
      </c>
      <c r="AU580" s="177" t="s">
        <v>153</v>
      </c>
      <c r="AY580" s="15" t="s">
        <v>145</v>
      </c>
      <c r="BE580" s="178">
        <f t="shared" si="224"/>
        <v>0</v>
      </c>
      <c r="BF580" s="178">
        <f t="shared" si="225"/>
        <v>0</v>
      </c>
      <c r="BG580" s="178">
        <f t="shared" si="226"/>
        <v>0</v>
      </c>
      <c r="BH580" s="178">
        <f t="shared" si="227"/>
        <v>0</v>
      </c>
      <c r="BI580" s="178">
        <f t="shared" si="228"/>
        <v>0</v>
      </c>
      <c r="BJ580" s="15" t="s">
        <v>75</v>
      </c>
      <c r="BK580" s="178">
        <f t="shared" si="229"/>
        <v>0</v>
      </c>
      <c r="BL580" s="15" t="s">
        <v>212</v>
      </c>
      <c r="BM580" s="177" t="s">
        <v>1553</v>
      </c>
    </row>
    <row r="581" spans="1:65" s="2" customFormat="1" ht="14.45" customHeight="1">
      <c r="A581" s="32"/>
      <c r="B581" s="33"/>
      <c r="C581" s="166">
        <v>430</v>
      </c>
      <c r="D581" s="166" t="s">
        <v>147</v>
      </c>
      <c r="E581" s="167" t="s">
        <v>1554</v>
      </c>
      <c r="F581" s="168" t="s">
        <v>1555</v>
      </c>
      <c r="G581" s="169" t="s">
        <v>165</v>
      </c>
      <c r="H581" s="170">
        <v>29</v>
      </c>
      <c r="I581" s="171"/>
      <c r="J581" s="172">
        <f t="shared" si="220"/>
        <v>0</v>
      </c>
      <c r="K581" s="168" t="s">
        <v>151</v>
      </c>
      <c r="L581" s="37"/>
      <c r="M581" s="173" t="s">
        <v>17</v>
      </c>
      <c r="N581" s="174" t="s">
        <v>41</v>
      </c>
      <c r="O581" s="62"/>
      <c r="P581" s="175">
        <f t="shared" si="221"/>
        <v>0</v>
      </c>
      <c r="Q581" s="175">
        <v>0.00286</v>
      </c>
      <c r="R581" s="175">
        <f t="shared" si="222"/>
        <v>0.08294</v>
      </c>
      <c r="S581" s="175">
        <v>0</v>
      </c>
      <c r="T581" s="176">
        <f t="shared" si="223"/>
        <v>0</v>
      </c>
      <c r="U581" s="32"/>
      <c r="V581" s="32"/>
      <c r="W581" s="32"/>
      <c r="X581" s="32"/>
      <c r="Y581" s="32"/>
      <c r="Z581" s="32"/>
      <c r="AA581" s="32"/>
      <c r="AB581" s="32"/>
      <c r="AC581" s="32"/>
      <c r="AD581" s="32"/>
      <c r="AE581" s="32"/>
      <c r="AR581" s="177" t="s">
        <v>212</v>
      </c>
      <c r="AT581" s="177" t="s">
        <v>147</v>
      </c>
      <c r="AU581" s="177" t="s">
        <v>153</v>
      </c>
      <c r="AY581" s="15" t="s">
        <v>145</v>
      </c>
      <c r="BE581" s="178">
        <f t="shared" si="224"/>
        <v>0</v>
      </c>
      <c r="BF581" s="178">
        <f t="shared" si="225"/>
        <v>0</v>
      </c>
      <c r="BG581" s="178">
        <f t="shared" si="226"/>
        <v>0</v>
      </c>
      <c r="BH581" s="178">
        <f t="shared" si="227"/>
        <v>0</v>
      </c>
      <c r="BI581" s="178">
        <f t="shared" si="228"/>
        <v>0</v>
      </c>
      <c r="BJ581" s="15" t="s">
        <v>75</v>
      </c>
      <c r="BK581" s="178">
        <f t="shared" si="229"/>
        <v>0</v>
      </c>
      <c r="BL581" s="15" t="s">
        <v>212</v>
      </c>
      <c r="BM581" s="177" t="s">
        <v>1556</v>
      </c>
    </row>
    <row r="582" spans="1:65" s="2" customFormat="1" ht="24.2" customHeight="1">
      <c r="A582" s="32"/>
      <c r="B582" s="33"/>
      <c r="C582" s="166">
        <v>431</v>
      </c>
      <c r="D582" s="166" t="s">
        <v>147</v>
      </c>
      <c r="E582" s="167" t="s">
        <v>1557</v>
      </c>
      <c r="F582" s="168" t="s">
        <v>1558</v>
      </c>
      <c r="G582" s="169" t="s">
        <v>161</v>
      </c>
      <c r="H582" s="170">
        <v>2</v>
      </c>
      <c r="I582" s="171"/>
      <c r="J582" s="172">
        <f t="shared" si="220"/>
        <v>0</v>
      </c>
      <c r="K582" s="168" t="s">
        <v>151</v>
      </c>
      <c r="L582" s="37"/>
      <c r="M582" s="173" t="s">
        <v>17</v>
      </c>
      <c r="N582" s="174" t="s">
        <v>41</v>
      </c>
      <c r="O582" s="62"/>
      <c r="P582" s="175">
        <f t="shared" si="221"/>
        <v>0</v>
      </c>
      <c r="Q582" s="175">
        <v>0.00048</v>
      </c>
      <c r="R582" s="175">
        <f t="shared" si="222"/>
        <v>0.00096</v>
      </c>
      <c r="S582" s="175">
        <v>0</v>
      </c>
      <c r="T582" s="176">
        <f t="shared" si="223"/>
        <v>0</v>
      </c>
      <c r="U582" s="32"/>
      <c r="V582" s="32"/>
      <c r="W582" s="32"/>
      <c r="X582" s="32"/>
      <c r="Y582" s="32"/>
      <c r="Z582" s="32"/>
      <c r="AA582" s="32"/>
      <c r="AB582" s="32"/>
      <c r="AC582" s="32"/>
      <c r="AD582" s="32"/>
      <c r="AE582" s="32"/>
      <c r="AR582" s="177" t="s">
        <v>212</v>
      </c>
      <c r="AT582" s="177" t="s">
        <v>147</v>
      </c>
      <c r="AU582" s="177" t="s">
        <v>153</v>
      </c>
      <c r="AY582" s="15" t="s">
        <v>145</v>
      </c>
      <c r="BE582" s="178">
        <f t="shared" si="224"/>
        <v>0</v>
      </c>
      <c r="BF582" s="178">
        <f t="shared" si="225"/>
        <v>0</v>
      </c>
      <c r="BG582" s="178">
        <f t="shared" si="226"/>
        <v>0</v>
      </c>
      <c r="BH582" s="178">
        <f t="shared" si="227"/>
        <v>0</v>
      </c>
      <c r="BI582" s="178">
        <f t="shared" si="228"/>
        <v>0</v>
      </c>
      <c r="BJ582" s="15" t="s">
        <v>75</v>
      </c>
      <c r="BK582" s="178">
        <f t="shared" si="229"/>
        <v>0</v>
      </c>
      <c r="BL582" s="15" t="s">
        <v>212</v>
      </c>
      <c r="BM582" s="177" t="s">
        <v>1559</v>
      </c>
    </row>
    <row r="583" spans="1:65" s="2" customFormat="1" ht="24.2" customHeight="1">
      <c r="A583" s="32"/>
      <c r="B583" s="33"/>
      <c r="C583" s="166">
        <v>432</v>
      </c>
      <c r="D583" s="166" t="s">
        <v>147</v>
      </c>
      <c r="E583" s="167" t="s">
        <v>1560</v>
      </c>
      <c r="F583" s="168" t="s">
        <v>1561</v>
      </c>
      <c r="G583" s="169" t="s">
        <v>165</v>
      </c>
      <c r="H583" s="170">
        <v>10</v>
      </c>
      <c r="I583" s="171"/>
      <c r="J583" s="172">
        <f t="shared" si="220"/>
        <v>0</v>
      </c>
      <c r="K583" s="168" t="s">
        <v>151</v>
      </c>
      <c r="L583" s="37"/>
      <c r="M583" s="173" t="s">
        <v>17</v>
      </c>
      <c r="N583" s="174" t="s">
        <v>41</v>
      </c>
      <c r="O583" s="62"/>
      <c r="P583" s="175">
        <f t="shared" si="221"/>
        <v>0</v>
      </c>
      <c r="Q583" s="175">
        <v>0.00652</v>
      </c>
      <c r="R583" s="175">
        <f t="shared" si="222"/>
        <v>0.0652</v>
      </c>
      <c r="S583" s="175">
        <v>0</v>
      </c>
      <c r="T583" s="176">
        <f t="shared" si="223"/>
        <v>0</v>
      </c>
      <c r="U583" s="32"/>
      <c r="V583" s="32"/>
      <c r="W583" s="32"/>
      <c r="X583" s="32"/>
      <c r="Y583" s="32"/>
      <c r="Z583" s="32"/>
      <c r="AA583" s="32"/>
      <c r="AB583" s="32"/>
      <c r="AC583" s="32"/>
      <c r="AD583" s="32"/>
      <c r="AE583" s="32"/>
      <c r="AR583" s="177" t="s">
        <v>212</v>
      </c>
      <c r="AT583" s="177" t="s">
        <v>147</v>
      </c>
      <c r="AU583" s="177" t="s">
        <v>153</v>
      </c>
      <c r="AY583" s="15" t="s">
        <v>145</v>
      </c>
      <c r="BE583" s="178">
        <f t="shared" si="224"/>
        <v>0</v>
      </c>
      <c r="BF583" s="178">
        <f t="shared" si="225"/>
        <v>0</v>
      </c>
      <c r="BG583" s="178">
        <f t="shared" si="226"/>
        <v>0</v>
      </c>
      <c r="BH583" s="178">
        <f t="shared" si="227"/>
        <v>0</v>
      </c>
      <c r="BI583" s="178">
        <f t="shared" si="228"/>
        <v>0</v>
      </c>
      <c r="BJ583" s="15" t="s">
        <v>75</v>
      </c>
      <c r="BK583" s="178">
        <f t="shared" si="229"/>
        <v>0</v>
      </c>
      <c r="BL583" s="15" t="s">
        <v>212</v>
      </c>
      <c r="BM583" s="177" t="s">
        <v>1562</v>
      </c>
    </row>
    <row r="584" spans="1:65" s="2" customFormat="1" ht="24.2" customHeight="1">
      <c r="A584" s="32"/>
      <c r="B584" s="33"/>
      <c r="C584" s="166">
        <v>433</v>
      </c>
      <c r="D584" s="166" t="s">
        <v>147</v>
      </c>
      <c r="E584" s="167" t="s">
        <v>1563</v>
      </c>
      <c r="F584" s="168" t="s">
        <v>1564</v>
      </c>
      <c r="G584" s="169" t="s">
        <v>165</v>
      </c>
      <c r="H584" s="170">
        <v>27</v>
      </c>
      <c r="I584" s="171"/>
      <c r="J584" s="172">
        <f t="shared" si="220"/>
        <v>0</v>
      </c>
      <c r="K584" s="168" t="s">
        <v>151</v>
      </c>
      <c r="L584" s="37"/>
      <c r="M584" s="173" t="s">
        <v>17</v>
      </c>
      <c r="N584" s="174" t="s">
        <v>41</v>
      </c>
      <c r="O584" s="62"/>
      <c r="P584" s="175">
        <f t="shared" si="221"/>
        <v>0</v>
      </c>
      <c r="Q584" s="175">
        <v>0.00223</v>
      </c>
      <c r="R584" s="175">
        <f t="shared" si="222"/>
        <v>0.06021000000000001</v>
      </c>
      <c r="S584" s="175">
        <v>0</v>
      </c>
      <c r="T584" s="176">
        <f t="shared" si="223"/>
        <v>0</v>
      </c>
      <c r="U584" s="32"/>
      <c r="V584" s="32"/>
      <c r="W584" s="32"/>
      <c r="X584" s="32"/>
      <c r="Y584" s="32"/>
      <c r="Z584" s="32"/>
      <c r="AA584" s="32"/>
      <c r="AB584" s="32"/>
      <c r="AC584" s="32"/>
      <c r="AD584" s="32"/>
      <c r="AE584" s="32"/>
      <c r="AR584" s="177" t="s">
        <v>212</v>
      </c>
      <c r="AT584" s="177" t="s">
        <v>147</v>
      </c>
      <c r="AU584" s="177" t="s">
        <v>153</v>
      </c>
      <c r="AY584" s="15" t="s">
        <v>145</v>
      </c>
      <c r="BE584" s="178">
        <f t="shared" si="224"/>
        <v>0</v>
      </c>
      <c r="BF584" s="178">
        <f t="shared" si="225"/>
        <v>0</v>
      </c>
      <c r="BG584" s="178">
        <f t="shared" si="226"/>
        <v>0</v>
      </c>
      <c r="BH584" s="178">
        <f t="shared" si="227"/>
        <v>0</v>
      </c>
      <c r="BI584" s="178">
        <f t="shared" si="228"/>
        <v>0</v>
      </c>
      <c r="BJ584" s="15" t="s">
        <v>75</v>
      </c>
      <c r="BK584" s="178">
        <f t="shared" si="229"/>
        <v>0</v>
      </c>
      <c r="BL584" s="15" t="s">
        <v>212</v>
      </c>
      <c r="BM584" s="177" t="s">
        <v>1565</v>
      </c>
    </row>
    <row r="585" spans="1:65" s="2" customFormat="1" ht="24.2" customHeight="1">
      <c r="A585" s="32"/>
      <c r="B585" s="33"/>
      <c r="C585" s="166">
        <v>434</v>
      </c>
      <c r="D585" s="166" t="s">
        <v>147</v>
      </c>
      <c r="E585" s="167" t="s">
        <v>1566</v>
      </c>
      <c r="F585" s="168" t="s">
        <v>1567</v>
      </c>
      <c r="G585" s="169" t="s">
        <v>227</v>
      </c>
      <c r="H585" s="170">
        <v>1.581</v>
      </c>
      <c r="I585" s="171"/>
      <c r="J585" s="172">
        <f t="shared" si="220"/>
        <v>0</v>
      </c>
      <c r="K585" s="168" t="s">
        <v>151</v>
      </c>
      <c r="L585" s="37"/>
      <c r="M585" s="173" t="s">
        <v>17</v>
      </c>
      <c r="N585" s="174" t="s">
        <v>41</v>
      </c>
      <c r="O585" s="62"/>
      <c r="P585" s="175">
        <f t="shared" si="221"/>
        <v>0</v>
      </c>
      <c r="Q585" s="175">
        <v>0</v>
      </c>
      <c r="R585" s="175">
        <f t="shared" si="222"/>
        <v>0</v>
      </c>
      <c r="S585" s="175">
        <v>0</v>
      </c>
      <c r="T585" s="176">
        <f t="shared" si="223"/>
        <v>0</v>
      </c>
      <c r="U585" s="32"/>
      <c r="V585" s="32"/>
      <c r="W585" s="32"/>
      <c r="X585" s="32"/>
      <c r="Y585" s="32"/>
      <c r="Z585" s="32"/>
      <c r="AA585" s="32"/>
      <c r="AB585" s="32"/>
      <c r="AC585" s="32"/>
      <c r="AD585" s="32"/>
      <c r="AE585" s="32"/>
      <c r="AR585" s="177" t="s">
        <v>212</v>
      </c>
      <c r="AT585" s="177" t="s">
        <v>147</v>
      </c>
      <c r="AU585" s="177" t="s">
        <v>153</v>
      </c>
      <c r="AY585" s="15" t="s">
        <v>145</v>
      </c>
      <c r="BE585" s="178">
        <f t="shared" si="224"/>
        <v>0</v>
      </c>
      <c r="BF585" s="178">
        <f t="shared" si="225"/>
        <v>0</v>
      </c>
      <c r="BG585" s="178">
        <f t="shared" si="226"/>
        <v>0</v>
      </c>
      <c r="BH585" s="178">
        <f t="shared" si="227"/>
        <v>0</v>
      </c>
      <c r="BI585" s="178">
        <f t="shared" si="228"/>
        <v>0</v>
      </c>
      <c r="BJ585" s="15" t="s">
        <v>75</v>
      </c>
      <c r="BK585" s="178">
        <f t="shared" si="229"/>
        <v>0</v>
      </c>
      <c r="BL585" s="15" t="s">
        <v>212</v>
      </c>
      <c r="BM585" s="177" t="s">
        <v>1568</v>
      </c>
    </row>
    <row r="586" spans="1:65" s="2" customFormat="1" ht="24.2" customHeight="1">
      <c r="A586" s="32"/>
      <c r="B586" s="33"/>
      <c r="C586" s="166">
        <v>435</v>
      </c>
      <c r="D586" s="166" t="s">
        <v>147</v>
      </c>
      <c r="E586" s="167" t="s">
        <v>1569</v>
      </c>
      <c r="F586" s="168" t="s">
        <v>1570</v>
      </c>
      <c r="G586" s="169" t="s">
        <v>227</v>
      </c>
      <c r="H586" s="170">
        <v>1.581</v>
      </c>
      <c r="I586" s="171"/>
      <c r="J586" s="172">
        <f t="shared" si="220"/>
        <v>0</v>
      </c>
      <c r="K586" s="168" t="s">
        <v>151</v>
      </c>
      <c r="L586" s="37"/>
      <c r="M586" s="173" t="s">
        <v>17</v>
      </c>
      <c r="N586" s="174" t="s">
        <v>41</v>
      </c>
      <c r="O586" s="62"/>
      <c r="P586" s="175">
        <f t="shared" si="221"/>
        <v>0</v>
      </c>
      <c r="Q586" s="175">
        <v>0</v>
      </c>
      <c r="R586" s="175">
        <f t="shared" si="222"/>
        <v>0</v>
      </c>
      <c r="S586" s="175">
        <v>0</v>
      </c>
      <c r="T586" s="176">
        <f t="shared" si="223"/>
        <v>0</v>
      </c>
      <c r="U586" s="32"/>
      <c r="V586" s="32"/>
      <c r="W586" s="32"/>
      <c r="X586" s="32"/>
      <c r="Y586" s="32"/>
      <c r="Z586" s="32"/>
      <c r="AA586" s="32"/>
      <c r="AB586" s="32"/>
      <c r="AC586" s="32"/>
      <c r="AD586" s="32"/>
      <c r="AE586" s="32"/>
      <c r="AR586" s="177" t="s">
        <v>212</v>
      </c>
      <c r="AT586" s="177" t="s">
        <v>147</v>
      </c>
      <c r="AU586" s="177" t="s">
        <v>153</v>
      </c>
      <c r="AY586" s="15" t="s">
        <v>145</v>
      </c>
      <c r="BE586" s="178">
        <f t="shared" si="224"/>
        <v>0</v>
      </c>
      <c r="BF586" s="178">
        <f t="shared" si="225"/>
        <v>0</v>
      </c>
      <c r="BG586" s="178">
        <f t="shared" si="226"/>
        <v>0</v>
      </c>
      <c r="BH586" s="178">
        <f t="shared" si="227"/>
        <v>0</v>
      </c>
      <c r="BI586" s="178">
        <f t="shared" si="228"/>
        <v>0</v>
      </c>
      <c r="BJ586" s="15" t="s">
        <v>75</v>
      </c>
      <c r="BK586" s="178">
        <f t="shared" si="229"/>
        <v>0</v>
      </c>
      <c r="BL586" s="15" t="s">
        <v>212</v>
      </c>
      <c r="BM586" s="177" t="s">
        <v>1571</v>
      </c>
    </row>
    <row r="587" spans="2:63" s="12" customFormat="1" ht="22.9" customHeight="1">
      <c r="B587" s="150"/>
      <c r="C587" s="151"/>
      <c r="D587" s="152" t="s">
        <v>69</v>
      </c>
      <c r="E587" s="164" t="s">
        <v>1572</v>
      </c>
      <c r="F587" s="164" t="s">
        <v>1573</v>
      </c>
      <c r="G587" s="151"/>
      <c r="H587" s="151"/>
      <c r="I587" s="154"/>
      <c r="J587" s="165">
        <f>BK587</f>
        <v>0</v>
      </c>
      <c r="K587" s="151"/>
      <c r="L587" s="156"/>
      <c r="M587" s="157"/>
      <c r="N587" s="158"/>
      <c r="O587" s="158"/>
      <c r="P587" s="159">
        <f>SUM(P588:P604)</f>
        <v>0</v>
      </c>
      <c r="Q587" s="158"/>
      <c r="R587" s="159">
        <f>SUM(R588:R604)</f>
        <v>12.347757</v>
      </c>
      <c r="S587" s="158"/>
      <c r="T587" s="160">
        <f>SUM(T588:T604)</f>
        <v>15.7059</v>
      </c>
      <c r="AR587" s="161" t="s">
        <v>153</v>
      </c>
      <c r="AT587" s="162" t="s">
        <v>69</v>
      </c>
      <c r="AU587" s="162" t="s">
        <v>75</v>
      </c>
      <c r="AY587" s="161" t="s">
        <v>145</v>
      </c>
      <c r="BK587" s="163">
        <f>SUM(BK588:BK604)</f>
        <v>0</v>
      </c>
    </row>
    <row r="588" spans="1:65" s="2" customFormat="1" ht="14.45" customHeight="1">
      <c r="A588" s="32"/>
      <c r="B588" s="33"/>
      <c r="C588" s="166">
        <v>436</v>
      </c>
      <c r="D588" s="166" t="s">
        <v>147</v>
      </c>
      <c r="E588" s="167" t="s">
        <v>1574</v>
      </c>
      <c r="F588" s="168" t="s">
        <v>1575</v>
      </c>
      <c r="G588" s="169" t="s">
        <v>150</v>
      </c>
      <c r="H588" s="170">
        <v>4</v>
      </c>
      <c r="I588" s="171"/>
      <c r="J588" s="172">
        <f aca="true" t="shared" si="230" ref="J588:J604">ROUND(I588*H588,2)</f>
        <v>0</v>
      </c>
      <c r="K588" s="168" t="s">
        <v>151</v>
      </c>
      <c r="L588" s="37"/>
      <c r="M588" s="173" t="s">
        <v>17</v>
      </c>
      <c r="N588" s="174" t="s">
        <v>41</v>
      </c>
      <c r="O588" s="62"/>
      <c r="P588" s="175">
        <f aca="true" t="shared" si="231" ref="P588:P604">O588*H588</f>
        <v>0</v>
      </c>
      <c r="Q588" s="175">
        <v>0</v>
      </c>
      <c r="R588" s="175">
        <f aca="true" t="shared" si="232" ref="R588:R604">Q588*H588</f>
        <v>0</v>
      </c>
      <c r="S588" s="175">
        <v>0.04508</v>
      </c>
      <c r="T588" s="176">
        <f aca="true" t="shared" si="233" ref="T588:T604">S588*H588</f>
        <v>0.18032</v>
      </c>
      <c r="U588" s="32"/>
      <c r="V588" s="32"/>
      <c r="W588" s="32"/>
      <c r="X588" s="32"/>
      <c r="Y588" s="32"/>
      <c r="Z588" s="32"/>
      <c r="AA588" s="32"/>
      <c r="AB588" s="32"/>
      <c r="AC588" s="32"/>
      <c r="AD588" s="32"/>
      <c r="AE588" s="32"/>
      <c r="AR588" s="177" t="s">
        <v>212</v>
      </c>
      <c r="AT588" s="177" t="s">
        <v>147</v>
      </c>
      <c r="AU588" s="177" t="s">
        <v>153</v>
      </c>
      <c r="AY588" s="15" t="s">
        <v>145</v>
      </c>
      <c r="BE588" s="178">
        <f aca="true" t="shared" si="234" ref="BE588:BE604">IF(N588="základní",J588,0)</f>
        <v>0</v>
      </c>
      <c r="BF588" s="178">
        <f aca="true" t="shared" si="235" ref="BF588:BF604">IF(N588="snížená",J588,0)</f>
        <v>0</v>
      </c>
      <c r="BG588" s="178">
        <f aca="true" t="shared" si="236" ref="BG588:BG604">IF(N588="zákl. přenesená",J588,0)</f>
        <v>0</v>
      </c>
      <c r="BH588" s="178">
        <f aca="true" t="shared" si="237" ref="BH588:BH604">IF(N588="sníž. přenesená",J588,0)</f>
        <v>0</v>
      </c>
      <c r="BI588" s="178">
        <f aca="true" t="shared" si="238" ref="BI588:BI604">IF(N588="nulová",J588,0)</f>
        <v>0</v>
      </c>
      <c r="BJ588" s="15" t="s">
        <v>75</v>
      </c>
      <c r="BK588" s="178">
        <f aca="true" t="shared" si="239" ref="BK588:BK604">ROUND(I588*H588,2)</f>
        <v>0</v>
      </c>
      <c r="BL588" s="15" t="s">
        <v>212</v>
      </c>
      <c r="BM588" s="177" t="s">
        <v>1576</v>
      </c>
    </row>
    <row r="589" spans="1:65" s="2" customFormat="1" ht="14.45" customHeight="1">
      <c r="A589" s="32"/>
      <c r="B589" s="33"/>
      <c r="C589" s="166">
        <v>437</v>
      </c>
      <c r="D589" s="166" t="s">
        <v>147</v>
      </c>
      <c r="E589" s="167" t="s">
        <v>1577</v>
      </c>
      <c r="F589" s="168" t="s">
        <v>1578</v>
      </c>
      <c r="G589" s="169" t="s">
        <v>150</v>
      </c>
      <c r="H589" s="170">
        <v>3</v>
      </c>
      <c r="I589" s="171"/>
      <c r="J589" s="172">
        <f t="shared" si="230"/>
        <v>0</v>
      </c>
      <c r="K589" s="168" t="s">
        <v>151</v>
      </c>
      <c r="L589" s="37"/>
      <c r="M589" s="173" t="s">
        <v>17</v>
      </c>
      <c r="N589" s="174" t="s">
        <v>41</v>
      </c>
      <c r="O589" s="62"/>
      <c r="P589" s="175">
        <f t="shared" si="231"/>
        <v>0</v>
      </c>
      <c r="Q589" s="175">
        <v>0.04644</v>
      </c>
      <c r="R589" s="175">
        <f t="shared" si="232"/>
        <v>0.13932</v>
      </c>
      <c r="S589" s="175">
        <v>0</v>
      </c>
      <c r="T589" s="176">
        <f t="shared" si="233"/>
        <v>0</v>
      </c>
      <c r="U589" s="32"/>
      <c r="V589" s="32"/>
      <c r="W589" s="32"/>
      <c r="X589" s="32"/>
      <c r="Y589" s="32"/>
      <c r="Z589" s="32"/>
      <c r="AA589" s="32"/>
      <c r="AB589" s="32"/>
      <c r="AC589" s="32"/>
      <c r="AD589" s="32"/>
      <c r="AE589" s="32"/>
      <c r="AR589" s="177" t="s">
        <v>212</v>
      </c>
      <c r="AT589" s="177" t="s">
        <v>147</v>
      </c>
      <c r="AU589" s="177" t="s">
        <v>153</v>
      </c>
      <c r="AY589" s="15" t="s">
        <v>145</v>
      </c>
      <c r="BE589" s="178">
        <f t="shared" si="234"/>
        <v>0</v>
      </c>
      <c r="BF589" s="178">
        <f t="shared" si="235"/>
        <v>0</v>
      </c>
      <c r="BG589" s="178">
        <f t="shared" si="236"/>
        <v>0</v>
      </c>
      <c r="BH589" s="178">
        <f t="shared" si="237"/>
        <v>0</v>
      </c>
      <c r="BI589" s="178">
        <f t="shared" si="238"/>
        <v>0</v>
      </c>
      <c r="BJ589" s="15" t="s">
        <v>75</v>
      </c>
      <c r="BK589" s="178">
        <f t="shared" si="239"/>
        <v>0</v>
      </c>
      <c r="BL589" s="15" t="s">
        <v>212</v>
      </c>
      <c r="BM589" s="177" t="s">
        <v>1579</v>
      </c>
    </row>
    <row r="590" spans="1:65" s="2" customFormat="1" ht="24.2" customHeight="1">
      <c r="A590" s="32"/>
      <c r="B590" s="33"/>
      <c r="C590" s="166">
        <v>438</v>
      </c>
      <c r="D590" s="166" t="s">
        <v>147</v>
      </c>
      <c r="E590" s="167" t="s">
        <v>1580</v>
      </c>
      <c r="F590" s="168" t="s">
        <v>1581</v>
      </c>
      <c r="G590" s="169" t="s">
        <v>165</v>
      </c>
      <c r="H590" s="170">
        <v>1.6</v>
      </c>
      <c r="I590" s="171"/>
      <c r="J590" s="172">
        <f t="shared" si="230"/>
        <v>0</v>
      </c>
      <c r="K590" s="168" t="s">
        <v>151</v>
      </c>
      <c r="L590" s="37"/>
      <c r="M590" s="173" t="s">
        <v>17</v>
      </c>
      <c r="N590" s="174" t="s">
        <v>41</v>
      </c>
      <c r="O590" s="62"/>
      <c r="P590" s="175">
        <f t="shared" si="231"/>
        <v>0</v>
      </c>
      <c r="Q590" s="175">
        <v>0.01432</v>
      </c>
      <c r="R590" s="175">
        <f t="shared" si="232"/>
        <v>0.022912000000000002</v>
      </c>
      <c r="S590" s="175">
        <v>0</v>
      </c>
      <c r="T590" s="176">
        <f t="shared" si="233"/>
        <v>0</v>
      </c>
      <c r="U590" s="32"/>
      <c r="V590" s="32"/>
      <c r="W590" s="32"/>
      <c r="X590" s="32"/>
      <c r="Y590" s="32"/>
      <c r="Z590" s="32"/>
      <c r="AA590" s="32"/>
      <c r="AB590" s="32"/>
      <c r="AC590" s="32"/>
      <c r="AD590" s="32"/>
      <c r="AE590" s="32"/>
      <c r="AR590" s="177" t="s">
        <v>212</v>
      </c>
      <c r="AT590" s="177" t="s">
        <v>147</v>
      </c>
      <c r="AU590" s="177" t="s">
        <v>153</v>
      </c>
      <c r="AY590" s="15" t="s">
        <v>145</v>
      </c>
      <c r="BE590" s="178">
        <f t="shared" si="234"/>
        <v>0</v>
      </c>
      <c r="BF590" s="178">
        <f t="shared" si="235"/>
        <v>0</v>
      </c>
      <c r="BG590" s="178">
        <f t="shared" si="236"/>
        <v>0</v>
      </c>
      <c r="BH590" s="178">
        <f t="shared" si="237"/>
        <v>0</v>
      </c>
      <c r="BI590" s="178">
        <f t="shared" si="238"/>
        <v>0</v>
      </c>
      <c r="BJ590" s="15" t="s">
        <v>75</v>
      </c>
      <c r="BK590" s="178">
        <f t="shared" si="239"/>
        <v>0</v>
      </c>
      <c r="BL590" s="15" t="s">
        <v>212</v>
      </c>
      <c r="BM590" s="177" t="s">
        <v>1582</v>
      </c>
    </row>
    <row r="591" spans="1:65" s="2" customFormat="1" ht="24.2" customHeight="1">
      <c r="A591" s="32"/>
      <c r="B591" s="33"/>
      <c r="C591" s="166">
        <v>439</v>
      </c>
      <c r="D591" s="166" t="s">
        <v>147</v>
      </c>
      <c r="E591" s="167" t="s">
        <v>1583</v>
      </c>
      <c r="F591" s="168" t="s">
        <v>1584</v>
      </c>
      <c r="G591" s="169" t="s">
        <v>165</v>
      </c>
      <c r="H591" s="170">
        <v>2.5</v>
      </c>
      <c r="I591" s="171"/>
      <c r="J591" s="172">
        <f t="shared" si="230"/>
        <v>0</v>
      </c>
      <c r="K591" s="168" t="s">
        <v>151</v>
      </c>
      <c r="L591" s="37"/>
      <c r="M591" s="173" t="s">
        <v>17</v>
      </c>
      <c r="N591" s="174" t="s">
        <v>41</v>
      </c>
      <c r="O591" s="62"/>
      <c r="P591" s="175">
        <f t="shared" si="231"/>
        <v>0</v>
      </c>
      <c r="Q591" s="175">
        <v>0.02303</v>
      </c>
      <c r="R591" s="175">
        <f t="shared" si="232"/>
        <v>0.057574999999999994</v>
      </c>
      <c r="S591" s="175">
        <v>0</v>
      </c>
      <c r="T591" s="176">
        <f t="shared" si="233"/>
        <v>0</v>
      </c>
      <c r="U591" s="32"/>
      <c r="V591" s="32"/>
      <c r="W591" s="32"/>
      <c r="X591" s="32"/>
      <c r="Y591" s="32"/>
      <c r="Z591" s="32"/>
      <c r="AA591" s="32"/>
      <c r="AB591" s="32"/>
      <c r="AC591" s="32"/>
      <c r="AD591" s="32"/>
      <c r="AE591" s="32"/>
      <c r="AR591" s="177" t="s">
        <v>212</v>
      </c>
      <c r="AT591" s="177" t="s">
        <v>147</v>
      </c>
      <c r="AU591" s="177" t="s">
        <v>153</v>
      </c>
      <c r="AY591" s="15" t="s">
        <v>145</v>
      </c>
      <c r="BE591" s="178">
        <f t="shared" si="234"/>
        <v>0</v>
      </c>
      <c r="BF591" s="178">
        <f t="shared" si="235"/>
        <v>0</v>
      </c>
      <c r="BG591" s="178">
        <f t="shared" si="236"/>
        <v>0</v>
      </c>
      <c r="BH591" s="178">
        <f t="shared" si="237"/>
        <v>0</v>
      </c>
      <c r="BI591" s="178">
        <f t="shared" si="238"/>
        <v>0</v>
      </c>
      <c r="BJ591" s="15" t="s">
        <v>75</v>
      </c>
      <c r="BK591" s="178">
        <f t="shared" si="239"/>
        <v>0</v>
      </c>
      <c r="BL591" s="15" t="s">
        <v>212</v>
      </c>
      <c r="BM591" s="177" t="s">
        <v>1585</v>
      </c>
    </row>
    <row r="592" spans="1:65" s="2" customFormat="1" ht="14.45" customHeight="1">
      <c r="A592" s="32"/>
      <c r="B592" s="33"/>
      <c r="C592" s="166">
        <v>440</v>
      </c>
      <c r="D592" s="166" t="s">
        <v>147</v>
      </c>
      <c r="E592" s="167" t="s">
        <v>1586</v>
      </c>
      <c r="F592" s="168" t="s">
        <v>1587</v>
      </c>
      <c r="G592" s="169" t="s">
        <v>150</v>
      </c>
      <c r="H592" s="170">
        <v>761</v>
      </c>
      <c r="I592" s="171"/>
      <c r="J592" s="172">
        <f t="shared" si="230"/>
        <v>0</v>
      </c>
      <c r="K592" s="168" t="s">
        <v>151</v>
      </c>
      <c r="L592" s="37"/>
      <c r="M592" s="173" t="s">
        <v>17</v>
      </c>
      <c r="N592" s="174" t="s">
        <v>41</v>
      </c>
      <c r="O592" s="62"/>
      <c r="P592" s="175">
        <f t="shared" si="231"/>
        <v>0</v>
      </c>
      <c r="Q592" s="175">
        <v>0</v>
      </c>
      <c r="R592" s="175">
        <f t="shared" si="232"/>
        <v>0</v>
      </c>
      <c r="S592" s="175">
        <v>0.01778</v>
      </c>
      <c r="T592" s="176">
        <f t="shared" si="233"/>
        <v>13.53058</v>
      </c>
      <c r="U592" s="32"/>
      <c r="V592" s="32"/>
      <c r="W592" s="32"/>
      <c r="X592" s="32"/>
      <c r="Y592" s="32"/>
      <c r="Z592" s="32"/>
      <c r="AA592" s="32"/>
      <c r="AB592" s="32"/>
      <c r="AC592" s="32"/>
      <c r="AD592" s="32"/>
      <c r="AE592" s="32"/>
      <c r="AR592" s="177" t="s">
        <v>212</v>
      </c>
      <c r="AT592" s="177" t="s">
        <v>147</v>
      </c>
      <c r="AU592" s="177" t="s">
        <v>153</v>
      </c>
      <c r="AY592" s="15" t="s">
        <v>145</v>
      </c>
      <c r="BE592" s="178">
        <f t="shared" si="234"/>
        <v>0</v>
      </c>
      <c r="BF592" s="178">
        <f t="shared" si="235"/>
        <v>0</v>
      </c>
      <c r="BG592" s="178">
        <f t="shared" si="236"/>
        <v>0</v>
      </c>
      <c r="BH592" s="178">
        <f t="shared" si="237"/>
        <v>0</v>
      </c>
      <c r="BI592" s="178">
        <f t="shared" si="238"/>
        <v>0</v>
      </c>
      <c r="BJ592" s="15" t="s">
        <v>75</v>
      </c>
      <c r="BK592" s="178">
        <f t="shared" si="239"/>
        <v>0</v>
      </c>
      <c r="BL592" s="15" t="s">
        <v>212</v>
      </c>
      <c r="BM592" s="177" t="s">
        <v>1588</v>
      </c>
    </row>
    <row r="593" spans="1:65" s="2" customFormat="1" ht="14.45" customHeight="1">
      <c r="A593" s="32"/>
      <c r="B593" s="33"/>
      <c r="C593" s="166">
        <v>441</v>
      </c>
      <c r="D593" s="166" t="s">
        <v>147</v>
      </c>
      <c r="E593" s="167" t="s">
        <v>1589</v>
      </c>
      <c r="F593" s="168" t="s">
        <v>1590</v>
      </c>
      <c r="G593" s="169" t="s">
        <v>150</v>
      </c>
      <c r="H593" s="170">
        <v>761</v>
      </c>
      <c r="I593" s="171"/>
      <c r="J593" s="172">
        <f t="shared" si="230"/>
        <v>0</v>
      </c>
      <c r="K593" s="168" t="s">
        <v>151</v>
      </c>
      <c r="L593" s="37"/>
      <c r="M593" s="173" t="s">
        <v>17</v>
      </c>
      <c r="N593" s="174" t="s">
        <v>41</v>
      </c>
      <c r="O593" s="62"/>
      <c r="P593" s="175">
        <f t="shared" si="231"/>
        <v>0</v>
      </c>
      <c r="Q593" s="175">
        <v>0.0135</v>
      </c>
      <c r="R593" s="175">
        <f t="shared" si="232"/>
        <v>10.2735</v>
      </c>
      <c r="S593" s="175">
        <v>0</v>
      </c>
      <c r="T593" s="176">
        <f t="shared" si="233"/>
        <v>0</v>
      </c>
      <c r="U593" s="32"/>
      <c r="V593" s="32"/>
      <c r="W593" s="32"/>
      <c r="X593" s="32"/>
      <c r="Y593" s="32"/>
      <c r="Z593" s="32"/>
      <c r="AA593" s="32"/>
      <c r="AB593" s="32"/>
      <c r="AC593" s="32"/>
      <c r="AD593" s="32"/>
      <c r="AE593" s="32"/>
      <c r="AR593" s="177" t="s">
        <v>212</v>
      </c>
      <c r="AT593" s="177" t="s">
        <v>147</v>
      </c>
      <c r="AU593" s="177" t="s">
        <v>153</v>
      </c>
      <c r="AY593" s="15" t="s">
        <v>145</v>
      </c>
      <c r="BE593" s="178">
        <f t="shared" si="234"/>
        <v>0</v>
      </c>
      <c r="BF593" s="178">
        <f t="shared" si="235"/>
        <v>0</v>
      </c>
      <c r="BG593" s="178">
        <f t="shared" si="236"/>
        <v>0</v>
      </c>
      <c r="BH593" s="178">
        <f t="shared" si="237"/>
        <v>0</v>
      </c>
      <c r="BI593" s="178">
        <f t="shared" si="238"/>
        <v>0</v>
      </c>
      <c r="BJ593" s="15" t="s">
        <v>75</v>
      </c>
      <c r="BK593" s="178">
        <f t="shared" si="239"/>
        <v>0</v>
      </c>
      <c r="BL593" s="15" t="s">
        <v>212</v>
      </c>
      <c r="BM593" s="177" t="s">
        <v>1591</v>
      </c>
    </row>
    <row r="594" spans="1:65" s="2" customFormat="1" ht="14.45" customHeight="1">
      <c r="A594" s="32"/>
      <c r="B594" s="33"/>
      <c r="C594" s="166">
        <v>442</v>
      </c>
      <c r="D594" s="166" t="s">
        <v>147</v>
      </c>
      <c r="E594" s="167" t="s">
        <v>1592</v>
      </c>
      <c r="F594" s="168" t="s">
        <v>1593</v>
      </c>
      <c r="G594" s="169" t="s">
        <v>165</v>
      </c>
      <c r="H594" s="170">
        <v>127</v>
      </c>
      <c r="I594" s="171"/>
      <c r="J594" s="172">
        <f t="shared" si="230"/>
        <v>0</v>
      </c>
      <c r="K594" s="168" t="s">
        <v>151</v>
      </c>
      <c r="L594" s="37"/>
      <c r="M594" s="173" t="s">
        <v>17</v>
      </c>
      <c r="N594" s="174" t="s">
        <v>41</v>
      </c>
      <c r="O594" s="62"/>
      <c r="P594" s="175">
        <f t="shared" si="231"/>
        <v>0</v>
      </c>
      <c r="Q594" s="175">
        <v>0.00802</v>
      </c>
      <c r="R594" s="175">
        <f t="shared" si="232"/>
        <v>1.01854</v>
      </c>
      <c r="S594" s="175">
        <v>0</v>
      </c>
      <c r="T594" s="176">
        <f t="shared" si="233"/>
        <v>0</v>
      </c>
      <c r="U594" s="32"/>
      <c r="V594" s="32"/>
      <c r="W594" s="32"/>
      <c r="X594" s="32"/>
      <c r="Y594" s="32"/>
      <c r="Z594" s="32"/>
      <c r="AA594" s="32"/>
      <c r="AB594" s="32"/>
      <c r="AC594" s="32"/>
      <c r="AD594" s="32"/>
      <c r="AE594" s="32"/>
      <c r="AR594" s="177" t="s">
        <v>212</v>
      </c>
      <c r="AT594" s="177" t="s">
        <v>147</v>
      </c>
      <c r="AU594" s="177" t="s">
        <v>153</v>
      </c>
      <c r="AY594" s="15" t="s">
        <v>145</v>
      </c>
      <c r="BE594" s="178">
        <f t="shared" si="234"/>
        <v>0</v>
      </c>
      <c r="BF594" s="178">
        <f t="shared" si="235"/>
        <v>0</v>
      </c>
      <c r="BG594" s="178">
        <f t="shared" si="236"/>
        <v>0</v>
      </c>
      <c r="BH594" s="178">
        <f t="shared" si="237"/>
        <v>0</v>
      </c>
      <c r="BI594" s="178">
        <f t="shared" si="238"/>
        <v>0</v>
      </c>
      <c r="BJ594" s="15" t="s">
        <v>75</v>
      </c>
      <c r="BK594" s="178">
        <f t="shared" si="239"/>
        <v>0</v>
      </c>
      <c r="BL594" s="15" t="s">
        <v>212</v>
      </c>
      <c r="BM594" s="177" t="s">
        <v>1594</v>
      </c>
    </row>
    <row r="595" spans="1:65" s="2" customFormat="1" ht="14.45" customHeight="1">
      <c r="A595" s="32"/>
      <c r="B595" s="33"/>
      <c r="C595" s="166">
        <v>443</v>
      </c>
      <c r="D595" s="166" t="s">
        <v>147</v>
      </c>
      <c r="E595" s="167" t="s">
        <v>1595</v>
      </c>
      <c r="F595" s="168" t="s">
        <v>1596</v>
      </c>
      <c r="G595" s="169" t="s">
        <v>165</v>
      </c>
      <c r="H595" s="170">
        <v>79.95</v>
      </c>
      <c r="I595" s="171"/>
      <c r="J595" s="172">
        <f t="shared" si="230"/>
        <v>0</v>
      </c>
      <c r="K595" s="168" t="s">
        <v>151</v>
      </c>
      <c r="L595" s="37"/>
      <c r="M595" s="173" t="s">
        <v>17</v>
      </c>
      <c r="N595" s="174" t="s">
        <v>41</v>
      </c>
      <c r="O595" s="62"/>
      <c r="P595" s="175">
        <f t="shared" si="231"/>
        <v>0</v>
      </c>
      <c r="Q595" s="175">
        <v>0.00802</v>
      </c>
      <c r="R595" s="175">
        <f t="shared" si="232"/>
        <v>0.641199</v>
      </c>
      <c r="S595" s="175">
        <v>0</v>
      </c>
      <c r="T595" s="176">
        <f t="shared" si="233"/>
        <v>0</v>
      </c>
      <c r="U595" s="32"/>
      <c r="V595" s="32"/>
      <c r="W595" s="32"/>
      <c r="X595" s="32"/>
      <c r="Y595" s="32"/>
      <c r="Z595" s="32"/>
      <c r="AA595" s="32"/>
      <c r="AB595" s="32"/>
      <c r="AC595" s="32"/>
      <c r="AD595" s="32"/>
      <c r="AE595" s="32"/>
      <c r="AR595" s="177" t="s">
        <v>212</v>
      </c>
      <c r="AT595" s="177" t="s">
        <v>147</v>
      </c>
      <c r="AU595" s="177" t="s">
        <v>153</v>
      </c>
      <c r="AY595" s="15" t="s">
        <v>145</v>
      </c>
      <c r="BE595" s="178">
        <f t="shared" si="234"/>
        <v>0</v>
      </c>
      <c r="BF595" s="178">
        <f t="shared" si="235"/>
        <v>0</v>
      </c>
      <c r="BG595" s="178">
        <f t="shared" si="236"/>
        <v>0</v>
      </c>
      <c r="BH595" s="178">
        <f t="shared" si="237"/>
        <v>0</v>
      </c>
      <c r="BI595" s="178">
        <f t="shared" si="238"/>
        <v>0</v>
      </c>
      <c r="BJ595" s="15" t="s">
        <v>75</v>
      </c>
      <c r="BK595" s="178">
        <f t="shared" si="239"/>
        <v>0</v>
      </c>
      <c r="BL595" s="15" t="s">
        <v>212</v>
      </c>
      <c r="BM595" s="177" t="s">
        <v>1597</v>
      </c>
    </row>
    <row r="596" spans="1:65" s="2" customFormat="1" ht="14.45" customHeight="1">
      <c r="A596" s="32"/>
      <c r="B596" s="33"/>
      <c r="C596" s="166">
        <v>444</v>
      </c>
      <c r="D596" s="166" t="s">
        <v>147</v>
      </c>
      <c r="E596" s="167" t="s">
        <v>1599</v>
      </c>
      <c r="F596" s="168" t="s">
        <v>1600</v>
      </c>
      <c r="G596" s="169" t="s">
        <v>165</v>
      </c>
      <c r="H596" s="170">
        <v>34.1</v>
      </c>
      <c r="I596" s="171"/>
      <c r="J596" s="172">
        <f t="shared" si="230"/>
        <v>0</v>
      </c>
      <c r="K596" s="168" t="s">
        <v>151</v>
      </c>
      <c r="L596" s="37"/>
      <c r="M596" s="173" t="s">
        <v>17</v>
      </c>
      <c r="N596" s="174" t="s">
        <v>41</v>
      </c>
      <c r="O596" s="62"/>
      <c r="P596" s="175">
        <f t="shared" si="231"/>
        <v>0</v>
      </c>
      <c r="Q596" s="175">
        <v>0.00571</v>
      </c>
      <c r="R596" s="175">
        <f t="shared" si="232"/>
        <v>0.194711</v>
      </c>
      <c r="S596" s="175">
        <v>0</v>
      </c>
      <c r="T596" s="176">
        <f t="shared" si="233"/>
        <v>0</v>
      </c>
      <c r="U596" s="32"/>
      <c r="V596" s="32"/>
      <c r="W596" s="32"/>
      <c r="X596" s="32"/>
      <c r="Y596" s="32"/>
      <c r="Z596" s="32"/>
      <c r="AA596" s="32"/>
      <c r="AB596" s="32"/>
      <c r="AC596" s="32"/>
      <c r="AD596" s="32"/>
      <c r="AE596" s="32"/>
      <c r="AR596" s="177" t="s">
        <v>212</v>
      </c>
      <c r="AT596" s="177" t="s">
        <v>147</v>
      </c>
      <c r="AU596" s="177" t="s">
        <v>153</v>
      </c>
      <c r="AY596" s="15" t="s">
        <v>145</v>
      </c>
      <c r="BE596" s="178">
        <f t="shared" si="234"/>
        <v>0</v>
      </c>
      <c r="BF596" s="178">
        <f t="shared" si="235"/>
        <v>0</v>
      </c>
      <c r="BG596" s="178">
        <f t="shared" si="236"/>
        <v>0</v>
      </c>
      <c r="BH596" s="178">
        <f t="shared" si="237"/>
        <v>0</v>
      </c>
      <c r="BI596" s="178">
        <f t="shared" si="238"/>
        <v>0</v>
      </c>
      <c r="BJ596" s="15" t="s">
        <v>75</v>
      </c>
      <c r="BK596" s="178">
        <f t="shared" si="239"/>
        <v>0</v>
      </c>
      <c r="BL596" s="15" t="s">
        <v>212</v>
      </c>
      <c r="BM596" s="177" t="s">
        <v>1601</v>
      </c>
    </row>
    <row r="597" spans="1:65" s="2" customFormat="1" ht="14.45" customHeight="1">
      <c r="A597" s="32"/>
      <c r="B597" s="33"/>
      <c r="C597" s="166">
        <v>445</v>
      </c>
      <c r="D597" s="166" t="s">
        <v>147</v>
      </c>
      <c r="E597" s="167" t="s">
        <v>1602</v>
      </c>
      <c r="F597" s="168" t="s">
        <v>1603</v>
      </c>
      <c r="G597" s="169" t="s">
        <v>165</v>
      </c>
      <c r="H597" s="170">
        <v>74</v>
      </c>
      <c r="I597" s="171"/>
      <c r="J597" s="172">
        <f t="shared" si="230"/>
        <v>0</v>
      </c>
      <c r="K597" s="168" t="s">
        <v>151</v>
      </c>
      <c r="L597" s="37"/>
      <c r="M597" s="173" t="s">
        <v>17</v>
      </c>
      <c r="N597" s="174" t="s">
        <v>41</v>
      </c>
      <c r="O597" s="62"/>
      <c r="P597" s="175">
        <f t="shared" si="231"/>
        <v>0</v>
      </c>
      <c r="Q597" s="175">
        <v>0</v>
      </c>
      <c r="R597" s="175">
        <f t="shared" si="232"/>
        <v>0</v>
      </c>
      <c r="S597" s="175">
        <v>0</v>
      </c>
      <c r="T597" s="176">
        <f t="shared" si="233"/>
        <v>0</v>
      </c>
      <c r="U597" s="32"/>
      <c r="V597" s="32"/>
      <c r="W597" s="32"/>
      <c r="X597" s="32"/>
      <c r="Y597" s="32"/>
      <c r="Z597" s="32"/>
      <c r="AA597" s="32"/>
      <c r="AB597" s="32"/>
      <c r="AC597" s="32"/>
      <c r="AD597" s="32"/>
      <c r="AE597" s="32"/>
      <c r="AR597" s="177" t="s">
        <v>212</v>
      </c>
      <c r="AT597" s="177" t="s">
        <v>147</v>
      </c>
      <c r="AU597" s="177" t="s">
        <v>153</v>
      </c>
      <c r="AY597" s="15" t="s">
        <v>145</v>
      </c>
      <c r="BE597" s="178">
        <f t="shared" si="234"/>
        <v>0</v>
      </c>
      <c r="BF597" s="178">
        <f t="shared" si="235"/>
        <v>0</v>
      </c>
      <c r="BG597" s="178">
        <f t="shared" si="236"/>
        <v>0</v>
      </c>
      <c r="BH597" s="178">
        <f t="shared" si="237"/>
        <v>0</v>
      </c>
      <c r="BI597" s="178">
        <f t="shared" si="238"/>
        <v>0</v>
      </c>
      <c r="BJ597" s="15" t="s">
        <v>75</v>
      </c>
      <c r="BK597" s="178">
        <f t="shared" si="239"/>
        <v>0</v>
      </c>
      <c r="BL597" s="15" t="s">
        <v>212</v>
      </c>
      <c r="BM597" s="177" t="s">
        <v>1604</v>
      </c>
    </row>
    <row r="598" spans="1:65" s="2" customFormat="1" ht="14.45" customHeight="1">
      <c r="A598" s="32"/>
      <c r="B598" s="33"/>
      <c r="C598" s="166">
        <v>446</v>
      </c>
      <c r="D598" s="166" t="s">
        <v>147</v>
      </c>
      <c r="E598" s="167" t="s">
        <v>1605</v>
      </c>
      <c r="F598" s="168" t="s">
        <v>1606</v>
      </c>
      <c r="G598" s="169" t="s">
        <v>150</v>
      </c>
      <c r="H598" s="170">
        <v>740</v>
      </c>
      <c r="I598" s="171"/>
      <c r="J598" s="172">
        <f t="shared" si="230"/>
        <v>0</v>
      </c>
      <c r="K598" s="168" t="s">
        <v>151</v>
      </c>
      <c r="L598" s="37"/>
      <c r="M598" s="173" t="s">
        <v>17</v>
      </c>
      <c r="N598" s="174" t="s">
        <v>41</v>
      </c>
      <c r="O598" s="62"/>
      <c r="P598" s="175">
        <f t="shared" si="231"/>
        <v>0</v>
      </c>
      <c r="Q598" s="175">
        <v>0</v>
      </c>
      <c r="R598" s="175">
        <f t="shared" si="232"/>
        <v>0</v>
      </c>
      <c r="S598" s="175">
        <v>0</v>
      </c>
      <c r="T598" s="176">
        <f t="shared" si="233"/>
        <v>0</v>
      </c>
      <c r="U598" s="32"/>
      <c r="V598" s="32"/>
      <c r="W598" s="32"/>
      <c r="X598" s="32"/>
      <c r="Y598" s="32"/>
      <c r="Z598" s="32"/>
      <c r="AA598" s="32"/>
      <c r="AB598" s="32"/>
      <c r="AC598" s="32"/>
      <c r="AD598" s="32"/>
      <c r="AE598" s="32"/>
      <c r="AR598" s="177" t="s">
        <v>212</v>
      </c>
      <c r="AT598" s="177" t="s">
        <v>147</v>
      </c>
      <c r="AU598" s="177" t="s">
        <v>153</v>
      </c>
      <c r="AY598" s="15" t="s">
        <v>145</v>
      </c>
      <c r="BE598" s="178">
        <f t="shared" si="234"/>
        <v>0</v>
      </c>
      <c r="BF598" s="178">
        <f t="shared" si="235"/>
        <v>0</v>
      </c>
      <c r="BG598" s="178">
        <f t="shared" si="236"/>
        <v>0</v>
      </c>
      <c r="BH598" s="178">
        <f t="shared" si="237"/>
        <v>0</v>
      </c>
      <c r="BI598" s="178">
        <f t="shared" si="238"/>
        <v>0</v>
      </c>
      <c r="BJ598" s="15" t="s">
        <v>75</v>
      </c>
      <c r="BK598" s="178">
        <f t="shared" si="239"/>
        <v>0</v>
      </c>
      <c r="BL598" s="15" t="s">
        <v>212</v>
      </c>
      <c r="BM598" s="177" t="s">
        <v>1607</v>
      </c>
    </row>
    <row r="599" spans="1:65" s="2" customFormat="1" ht="14.45" customHeight="1">
      <c r="A599" s="32"/>
      <c r="B599" s="33"/>
      <c r="C599" s="166">
        <v>447</v>
      </c>
      <c r="D599" s="166" t="s">
        <v>147</v>
      </c>
      <c r="E599" s="167" t="s">
        <v>1608</v>
      </c>
      <c r="F599" s="168" t="s">
        <v>1609</v>
      </c>
      <c r="G599" s="169" t="s">
        <v>161</v>
      </c>
      <c r="H599" s="170">
        <v>16</v>
      </c>
      <c r="I599" s="171"/>
      <c r="J599" s="172">
        <f t="shared" si="230"/>
        <v>0</v>
      </c>
      <c r="K599" s="168" t="s">
        <v>151</v>
      </c>
      <c r="L599" s="37"/>
      <c r="M599" s="173" t="s">
        <v>17</v>
      </c>
      <c r="N599" s="174" t="s">
        <v>41</v>
      </c>
      <c r="O599" s="62"/>
      <c r="P599" s="175">
        <f t="shared" si="231"/>
        <v>0</v>
      </c>
      <c r="Q599" s="175">
        <v>0</v>
      </c>
      <c r="R599" s="175">
        <f t="shared" si="232"/>
        <v>0</v>
      </c>
      <c r="S599" s="175">
        <v>0</v>
      </c>
      <c r="T599" s="176">
        <f t="shared" si="233"/>
        <v>0</v>
      </c>
      <c r="U599" s="32"/>
      <c r="V599" s="32"/>
      <c r="W599" s="32"/>
      <c r="X599" s="32"/>
      <c r="Y599" s="32"/>
      <c r="Z599" s="32"/>
      <c r="AA599" s="32"/>
      <c r="AB599" s="32"/>
      <c r="AC599" s="32"/>
      <c r="AD599" s="32"/>
      <c r="AE599" s="32"/>
      <c r="AR599" s="177" t="s">
        <v>212</v>
      </c>
      <c r="AT599" s="177" t="s">
        <v>147</v>
      </c>
      <c r="AU599" s="177" t="s">
        <v>153</v>
      </c>
      <c r="AY599" s="15" t="s">
        <v>145</v>
      </c>
      <c r="BE599" s="178">
        <f t="shared" si="234"/>
        <v>0</v>
      </c>
      <c r="BF599" s="178">
        <f t="shared" si="235"/>
        <v>0</v>
      </c>
      <c r="BG599" s="178">
        <f t="shared" si="236"/>
        <v>0</v>
      </c>
      <c r="BH599" s="178">
        <f t="shared" si="237"/>
        <v>0</v>
      </c>
      <c r="BI599" s="178">
        <f t="shared" si="238"/>
        <v>0</v>
      </c>
      <c r="BJ599" s="15" t="s">
        <v>75</v>
      </c>
      <c r="BK599" s="178">
        <f t="shared" si="239"/>
        <v>0</v>
      </c>
      <c r="BL599" s="15" t="s">
        <v>212</v>
      </c>
      <c r="BM599" s="177" t="s">
        <v>1610</v>
      </c>
    </row>
    <row r="600" spans="1:65" s="2" customFormat="1" ht="14.45" customHeight="1">
      <c r="A600" s="32"/>
      <c r="B600" s="33"/>
      <c r="C600" s="166">
        <v>448</v>
      </c>
      <c r="D600" s="166" t="s">
        <v>147</v>
      </c>
      <c r="E600" s="167" t="s">
        <v>1611</v>
      </c>
      <c r="F600" s="168" t="s">
        <v>1612</v>
      </c>
      <c r="G600" s="169" t="s">
        <v>150</v>
      </c>
      <c r="H600" s="170">
        <v>210</v>
      </c>
      <c r="I600" s="171"/>
      <c r="J600" s="172">
        <f t="shared" si="230"/>
        <v>0</v>
      </c>
      <c r="K600" s="168" t="s">
        <v>151</v>
      </c>
      <c r="L600" s="37"/>
      <c r="M600" s="173" t="s">
        <v>17</v>
      </c>
      <c r="N600" s="174" t="s">
        <v>41</v>
      </c>
      <c r="O600" s="62"/>
      <c r="P600" s="175">
        <f t="shared" si="231"/>
        <v>0</v>
      </c>
      <c r="Q600" s="175">
        <v>0</v>
      </c>
      <c r="R600" s="175">
        <f t="shared" si="232"/>
        <v>0</v>
      </c>
      <c r="S600" s="175">
        <v>0.0095</v>
      </c>
      <c r="T600" s="176">
        <f t="shared" si="233"/>
        <v>1.9949999999999999</v>
      </c>
      <c r="U600" s="32"/>
      <c r="V600" s="32"/>
      <c r="W600" s="32"/>
      <c r="X600" s="32"/>
      <c r="Y600" s="32"/>
      <c r="Z600" s="32"/>
      <c r="AA600" s="32"/>
      <c r="AB600" s="32"/>
      <c r="AC600" s="32"/>
      <c r="AD600" s="32"/>
      <c r="AE600" s="32"/>
      <c r="AR600" s="177" t="s">
        <v>212</v>
      </c>
      <c r="AT600" s="177" t="s">
        <v>147</v>
      </c>
      <c r="AU600" s="177" t="s">
        <v>153</v>
      </c>
      <c r="AY600" s="15" t="s">
        <v>145</v>
      </c>
      <c r="BE600" s="178">
        <f t="shared" si="234"/>
        <v>0</v>
      </c>
      <c r="BF600" s="178">
        <f t="shared" si="235"/>
        <v>0</v>
      </c>
      <c r="BG600" s="178">
        <f t="shared" si="236"/>
        <v>0</v>
      </c>
      <c r="BH600" s="178">
        <f t="shared" si="237"/>
        <v>0</v>
      </c>
      <c r="BI600" s="178">
        <f t="shared" si="238"/>
        <v>0</v>
      </c>
      <c r="BJ600" s="15" t="s">
        <v>75</v>
      </c>
      <c r="BK600" s="178">
        <f t="shared" si="239"/>
        <v>0</v>
      </c>
      <c r="BL600" s="15" t="s">
        <v>212</v>
      </c>
      <c r="BM600" s="177" t="s">
        <v>1613</v>
      </c>
    </row>
    <row r="601" spans="1:65" s="2" customFormat="1" ht="24.2" customHeight="1">
      <c r="A601" s="32"/>
      <c r="B601" s="33"/>
      <c r="C601" s="166">
        <v>449</v>
      </c>
      <c r="D601" s="166" t="s">
        <v>147</v>
      </c>
      <c r="E601" s="167" t="s">
        <v>1614</v>
      </c>
      <c r="F601" s="168" t="s">
        <v>1615</v>
      </c>
      <c r="G601" s="169" t="s">
        <v>150</v>
      </c>
      <c r="H601" s="170">
        <v>740</v>
      </c>
      <c r="I601" s="171"/>
      <c r="J601" s="172">
        <f t="shared" si="230"/>
        <v>0</v>
      </c>
      <c r="K601" s="168" t="s">
        <v>151</v>
      </c>
      <c r="L601" s="37"/>
      <c r="M601" s="173" t="s">
        <v>17</v>
      </c>
      <c r="N601" s="174" t="s">
        <v>41</v>
      </c>
      <c r="O601" s="62"/>
      <c r="P601" s="175">
        <f t="shared" si="231"/>
        <v>0</v>
      </c>
      <c r="Q601" s="175">
        <v>0</v>
      </c>
      <c r="R601" s="175">
        <f t="shared" si="232"/>
        <v>0</v>
      </c>
      <c r="S601" s="175">
        <v>0</v>
      </c>
      <c r="T601" s="176">
        <f t="shared" si="233"/>
        <v>0</v>
      </c>
      <c r="U601" s="32"/>
      <c r="V601" s="32"/>
      <c r="W601" s="32"/>
      <c r="X601" s="32"/>
      <c r="Y601" s="32"/>
      <c r="Z601" s="32"/>
      <c r="AA601" s="32"/>
      <c r="AB601" s="32"/>
      <c r="AC601" s="32"/>
      <c r="AD601" s="32"/>
      <c r="AE601" s="32"/>
      <c r="AR601" s="177" t="s">
        <v>212</v>
      </c>
      <c r="AT601" s="177" t="s">
        <v>147</v>
      </c>
      <c r="AU601" s="177" t="s">
        <v>153</v>
      </c>
      <c r="AY601" s="15" t="s">
        <v>145</v>
      </c>
      <c r="BE601" s="178">
        <f t="shared" si="234"/>
        <v>0</v>
      </c>
      <c r="BF601" s="178">
        <f t="shared" si="235"/>
        <v>0</v>
      </c>
      <c r="BG601" s="178">
        <f t="shared" si="236"/>
        <v>0</v>
      </c>
      <c r="BH601" s="178">
        <f t="shared" si="237"/>
        <v>0</v>
      </c>
      <c r="BI601" s="178">
        <f t="shared" si="238"/>
        <v>0</v>
      </c>
      <c r="BJ601" s="15" t="s">
        <v>75</v>
      </c>
      <c r="BK601" s="178">
        <f t="shared" si="239"/>
        <v>0</v>
      </c>
      <c r="BL601" s="15" t="s">
        <v>212</v>
      </c>
      <c r="BM601" s="177" t="s">
        <v>1616</v>
      </c>
    </row>
    <row r="602" spans="1:65" s="2" customFormat="1" ht="24.2" customHeight="1">
      <c r="A602" s="32"/>
      <c r="B602" s="33"/>
      <c r="C602" s="166">
        <v>450</v>
      </c>
      <c r="D602" s="166" t="s">
        <v>147</v>
      </c>
      <c r="E602" s="167" t="s">
        <v>1617</v>
      </c>
      <c r="F602" s="168" t="s">
        <v>1618</v>
      </c>
      <c r="G602" s="169" t="s">
        <v>150</v>
      </c>
      <c r="H602" s="170">
        <v>740</v>
      </c>
      <c r="I602" s="171"/>
      <c r="J602" s="172">
        <f t="shared" si="230"/>
        <v>0</v>
      </c>
      <c r="K602" s="168" t="s">
        <v>151</v>
      </c>
      <c r="L602" s="37"/>
      <c r="M602" s="173" t="s">
        <v>17</v>
      </c>
      <c r="N602" s="174" t="s">
        <v>41</v>
      </c>
      <c r="O602" s="62"/>
      <c r="P602" s="175">
        <f t="shared" si="231"/>
        <v>0</v>
      </c>
      <c r="Q602" s="175">
        <v>0</v>
      </c>
      <c r="R602" s="175">
        <f t="shared" si="232"/>
        <v>0</v>
      </c>
      <c r="S602" s="175">
        <v>0</v>
      </c>
      <c r="T602" s="176">
        <f t="shared" si="233"/>
        <v>0</v>
      </c>
      <c r="U602" s="32"/>
      <c r="V602" s="32"/>
      <c r="W602" s="32"/>
      <c r="X602" s="32"/>
      <c r="Y602" s="32"/>
      <c r="Z602" s="32"/>
      <c r="AA602" s="32"/>
      <c r="AB602" s="32"/>
      <c r="AC602" s="32"/>
      <c r="AD602" s="32"/>
      <c r="AE602" s="32"/>
      <c r="AR602" s="177" t="s">
        <v>212</v>
      </c>
      <c r="AT602" s="177" t="s">
        <v>147</v>
      </c>
      <c r="AU602" s="177" t="s">
        <v>153</v>
      </c>
      <c r="AY602" s="15" t="s">
        <v>145</v>
      </c>
      <c r="BE602" s="178">
        <f t="shared" si="234"/>
        <v>0</v>
      </c>
      <c r="BF602" s="178">
        <f t="shared" si="235"/>
        <v>0</v>
      </c>
      <c r="BG602" s="178">
        <f t="shared" si="236"/>
        <v>0</v>
      </c>
      <c r="BH602" s="178">
        <f t="shared" si="237"/>
        <v>0</v>
      </c>
      <c r="BI602" s="178">
        <f t="shared" si="238"/>
        <v>0</v>
      </c>
      <c r="BJ602" s="15" t="s">
        <v>75</v>
      </c>
      <c r="BK602" s="178">
        <f t="shared" si="239"/>
        <v>0</v>
      </c>
      <c r="BL602" s="15" t="s">
        <v>212</v>
      </c>
      <c r="BM602" s="177" t="s">
        <v>1619</v>
      </c>
    </row>
    <row r="603" spans="1:65" s="2" customFormat="1" ht="24.2" customHeight="1">
      <c r="A603" s="32"/>
      <c r="B603" s="33"/>
      <c r="C603" s="166">
        <v>451</v>
      </c>
      <c r="D603" s="166" t="s">
        <v>147</v>
      </c>
      <c r="E603" s="167" t="s">
        <v>1620</v>
      </c>
      <c r="F603" s="168" t="s">
        <v>1621</v>
      </c>
      <c r="G603" s="169" t="s">
        <v>227</v>
      </c>
      <c r="H603" s="170">
        <v>12.584</v>
      </c>
      <c r="I603" s="171"/>
      <c r="J603" s="172">
        <f t="shared" si="230"/>
        <v>0</v>
      </c>
      <c r="K603" s="168" t="s">
        <v>151</v>
      </c>
      <c r="L603" s="37"/>
      <c r="M603" s="173" t="s">
        <v>17</v>
      </c>
      <c r="N603" s="174" t="s">
        <v>41</v>
      </c>
      <c r="O603" s="62"/>
      <c r="P603" s="175">
        <f t="shared" si="231"/>
        <v>0</v>
      </c>
      <c r="Q603" s="175">
        <v>0</v>
      </c>
      <c r="R603" s="175">
        <f t="shared" si="232"/>
        <v>0</v>
      </c>
      <c r="S603" s="175">
        <v>0</v>
      </c>
      <c r="T603" s="176">
        <f t="shared" si="233"/>
        <v>0</v>
      </c>
      <c r="U603" s="32"/>
      <c r="V603" s="32"/>
      <c r="W603" s="32"/>
      <c r="X603" s="32"/>
      <c r="Y603" s="32"/>
      <c r="Z603" s="32"/>
      <c r="AA603" s="32"/>
      <c r="AB603" s="32"/>
      <c r="AC603" s="32"/>
      <c r="AD603" s="32"/>
      <c r="AE603" s="32"/>
      <c r="AR603" s="177" t="s">
        <v>212</v>
      </c>
      <c r="AT603" s="177" t="s">
        <v>147</v>
      </c>
      <c r="AU603" s="177" t="s">
        <v>153</v>
      </c>
      <c r="AY603" s="15" t="s">
        <v>145</v>
      </c>
      <c r="BE603" s="178">
        <f t="shared" si="234"/>
        <v>0</v>
      </c>
      <c r="BF603" s="178">
        <f t="shared" si="235"/>
        <v>0</v>
      </c>
      <c r="BG603" s="178">
        <f t="shared" si="236"/>
        <v>0</v>
      </c>
      <c r="BH603" s="178">
        <f t="shared" si="237"/>
        <v>0</v>
      </c>
      <c r="BI603" s="178">
        <f t="shared" si="238"/>
        <v>0</v>
      </c>
      <c r="BJ603" s="15" t="s">
        <v>75</v>
      </c>
      <c r="BK603" s="178">
        <f t="shared" si="239"/>
        <v>0</v>
      </c>
      <c r="BL603" s="15" t="s">
        <v>212</v>
      </c>
      <c r="BM603" s="177" t="s">
        <v>1622</v>
      </c>
    </row>
    <row r="604" spans="1:65" s="2" customFormat="1" ht="24.2" customHeight="1">
      <c r="A604" s="32"/>
      <c r="B604" s="33"/>
      <c r="C604" s="166">
        <v>452</v>
      </c>
      <c r="D604" s="166" t="s">
        <v>147</v>
      </c>
      <c r="E604" s="167" t="s">
        <v>1623</v>
      </c>
      <c r="F604" s="168" t="s">
        <v>1624</v>
      </c>
      <c r="G604" s="169" t="s">
        <v>227</v>
      </c>
      <c r="H604" s="170">
        <v>12.584</v>
      </c>
      <c r="I604" s="171"/>
      <c r="J604" s="172">
        <f t="shared" si="230"/>
        <v>0</v>
      </c>
      <c r="K604" s="168" t="s">
        <v>151</v>
      </c>
      <c r="L604" s="37"/>
      <c r="M604" s="173" t="s">
        <v>17</v>
      </c>
      <c r="N604" s="174" t="s">
        <v>41</v>
      </c>
      <c r="O604" s="62"/>
      <c r="P604" s="175">
        <f t="shared" si="231"/>
        <v>0</v>
      </c>
      <c r="Q604" s="175">
        <v>0</v>
      </c>
      <c r="R604" s="175">
        <f t="shared" si="232"/>
        <v>0</v>
      </c>
      <c r="S604" s="175">
        <v>0</v>
      </c>
      <c r="T604" s="176">
        <f t="shared" si="233"/>
        <v>0</v>
      </c>
      <c r="U604" s="32"/>
      <c r="V604" s="32"/>
      <c r="W604" s="32"/>
      <c r="X604" s="32"/>
      <c r="Y604" s="32"/>
      <c r="Z604" s="32"/>
      <c r="AA604" s="32"/>
      <c r="AB604" s="32"/>
      <c r="AC604" s="32"/>
      <c r="AD604" s="32"/>
      <c r="AE604" s="32"/>
      <c r="AR604" s="177" t="s">
        <v>212</v>
      </c>
      <c r="AT604" s="177" t="s">
        <v>147</v>
      </c>
      <c r="AU604" s="177" t="s">
        <v>153</v>
      </c>
      <c r="AY604" s="15" t="s">
        <v>145</v>
      </c>
      <c r="BE604" s="178">
        <f t="shared" si="234"/>
        <v>0</v>
      </c>
      <c r="BF604" s="178">
        <f t="shared" si="235"/>
        <v>0</v>
      </c>
      <c r="BG604" s="178">
        <f t="shared" si="236"/>
        <v>0</v>
      </c>
      <c r="BH604" s="178">
        <f t="shared" si="237"/>
        <v>0</v>
      </c>
      <c r="BI604" s="178">
        <f t="shared" si="238"/>
        <v>0</v>
      </c>
      <c r="BJ604" s="15" t="s">
        <v>75</v>
      </c>
      <c r="BK604" s="178">
        <f t="shared" si="239"/>
        <v>0</v>
      </c>
      <c r="BL604" s="15" t="s">
        <v>212</v>
      </c>
      <c r="BM604" s="177" t="s">
        <v>1625</v>
      </c>
    </row>
    <row r="605" spans="2:63" s="12" customFormat="1" ht="22.9" customHeight="1">
      <c r="B605" s="150"/>
      <c r="C605" s="151"/>
      <c r="D605" s="152" t="s">
        <v>69</v>
      </c>
      <c r="E605" s="164" t="s">
        <v>1626</v>
      </c>
      <c r="F605" s="164" t="s">
        <v>1627</v>
      </c>
      <c r="G605" s="151"/>
      <c r="H605" s="151"/>
      <c r="I605" s="154"/>
      <c r="J605" s="165">
        <f>BK605</f>
        <v>0</v>
      </c>
      <c r="K605" s="151"/>
      <c r="L605" s="156"/>
      <c r="M605" s="157"/>
      <c r="N605" s="158"/>
      <c r="O605" s="158"/>
      <c r="P605" s="159">
        <f>SUM(P606:P621)</f>
        <v>0</v>
      </c>
      <c r="Q605" s="158"/>
      <c r="R605" s="159">
        <f>SUM(R606:R621)</f>
        <v>0.00607</v>
      </c>
      <c r="S605" s="158"/>
      <c r="T605" s="160">
        <f>SUM(T606:T621)</f>
        <v>1.6600000000000001</v>
      </c>
      <c r="AR605" s="161" t="s">
        <v>153</v>
      </c>
      <c r="AT605" s="162" t="s">
        <v>69</v>
      </c>
      <c r="AU605" s="162" t="s">
        <v>75</v>
      </c>
      <c r="AY605" s="161" t="s">
        <v>145</v>
      </c>
      <c r="BK605" s="163">
        <f>SUM(BK606:BK621)</f>
        <v>0</v>
      </c>
    </row>
    <row r="606" spans="1:65" s="2" customFormat="1" ht="24.2" customHeight="1">
      <c r="A606" s="32"/>
      <c r="B606" s="33"/>
      <c r="C606" s="166">
        <v>453</v>
      </c>
      <c r="D606" s="166" t="s">
        <v>147</v>
      </c>
      <c r="E606" s="167" t="s">
        <v>1628</v>
      </c>
      <c r="F606" s="168" t="s">
        <v>1629</v>
      </c>
      <c r="G606" s="169" t="s">
        <v>150</v>
      </c>
      <c r="H606" s="170">
        <v>8</v>
      </c>
      <c r="I606" s="171"/>
      <c r="J606" s="172">
        <f aca="true" t="shared" si="240" ref="J606:J621">ROUND(I606*H606,2)</f>
        <v>0</v>
      </c>
      <c r="K606" s="168" t="s">
        <v>151</v>
      </c>
      <c r="L606" s="37"/>
      <c r="M606" s="173" t="s">
        <v>17</v>
      </c>
      <c r="N606" s="174" t="s">
        <v>41</v>
      </c>
      <c r="O606" s="62"/>
      <c r="P606" s="175">
        <f aca="true" t="shared" si="241" ref="P606:P621">O606*H606</f>
        <v>0</v>
      </c>
      <c r="Q606" s="175">
        <v>0.00027</v>
      </c>
      <c r="R606" s="175">
        <f aca="true" t="shared" si="242" ref="R606:R621">Q606*H606</f>
        <v>0.00216</v>
      </c>
      <c r="S606" s="175">
        <v>0</v>
      </c>
      <c r="T606" s="176">
        <f aca="true" t="shared" si="243" ref="T606:T621">S606*H606</f>
        <v>0</v>
      </c>
      <c r="U606" s="32"/>
      <c r="V606" s="32"/>
      <c r="W606" s="32"/>
      <c r="X606" s="32"/>
      <c r="Y606" s="32"/>
      <c r="Z606" s="32"/>
      <c r="AA606" s="32"/>
      <c r="AB606" s="32"/>
      <c r="AC606" s="32"/>
      <c r="AD606" s="32"/>
      <c r="AE606" s="32"/>
      <c r="AR606" s="177" t="s">
        <v>212</v>
      </c>
      <c r="AT606" s="177" t="s">
        <v>147</v>
      </c>
      <c r="AU606" s="177" t="s">
        <v>153</v>
      </c>
      <c r="AY606" s="15" t="s">
        <v>145</v>
      </c>
      <c r="BE606" s="178">
        <f aca="true" t="shared" si="244" ref="BE606:BE621">IF(N606="základní",J606,0)</f>
        <v>0</v>
      </c>
      <c r="BF606" s="178">
        <f aca="true" t="shared" si="245" ref="BF606:BF621">IF(N606="snížená",J606,0)</f>
        <v>0</v>
      </c>
      <c r="BG606" s="178">
        <f aca="true" t="shared" si="246" ref="BG606:BG621">IF(N606="zákl. přenesená",J606,0)</f>
        <v>0</v>
      </c>
      <c r="BH606" s="178">
        <f aca="true" t="shared" si="247" ref="BH606:BH621">IF(N606="sníž. přenesená",J606,0)</f>
        <v>0</v>
      </c>
      <c r="BI606" s="178">
        <f aca="true" t="shared" si="248" ref="BI606:BI621">IF(N606="nulová",J606,0)</f>
        <v>0</v>
      </c>
      <c r="BJ606" s="15" t="s">
        <v>75</v>
      </c>
      <c r="BK606" s="178">
        <f aca="true" t="shared" si="249" ref="BK606:BK621">ROUND(I606*H606,2)</f>
        <v>0</v>
      </c>
      <c r="BL606" s="15" t="s">
        <v>212</v>
      </c>
      <c r="BM606" s="177" t="s">
        <v>1630</v>
      </c>
    </row>
    <row r="607" spans="1:65" s="2" customFormat="1" ht="24.2" customHeight="1">
      <c r="A607" s="32"/>
      <c r="B607" s="33"/>
      <c r="C607" s="166">
        <v>454</v>
      </c>
      <c r="D607" s="166" t="s">
        <v>147</v>
      </c>
      <c r="E607" s="167" t="s">
        <v>1631</v>
      </c>
      <c r="F607" s="168" t="s">
        <v>1632</v>
      </c>
      <c r="G607" s="169" t="s">
        <v>161</v>
      </c>
      <c r="H607" s="170">
        <v>3</v>
      </c>
      <c r="I607" s="171"/>
      <c r="J607" s="172">
        <f t="shared" si="240"/>
        <v>0</v>
      </c>
      <c r="K607" s="168" t="s">
        <v>151</v>
      </c>
      <c r="L607" s="37"/>
      <c r="M607" s="173" t="s">
        <v>17</v>
      </c>
      <c r="N607" s="174" t="s">
        <v>41</v>
      </c>
      <c r="O607" s="62"/>
      <c r="P607" s="175">
        <f t="shared" si="241"/>
        <v>0</v>
      </c>
      <c r="Q607" s="175">
        <v>0</v>
      </c>
      <c r="R607" s="175">
        <f t="shared" si="242"/>
        <v>0</v>
      </c>
      <c r="S607" s="175">
        <v>0</v>
      </c>
      <c r="T607" s="176">
        <f t="shared" si="243"/>
        <v>0</v>
      </c>
      <c r="U607" s="32"/>
      <c r="V607" s="32"/>
      <c r="W607" s="32"/>
      <c r="X607" s="32"/>
      <c r="Y607" s="32"/>
      <c r="Z607" s="32"/>
      <c r="AA607" s="32"/>
      <c r="AB607" s="32"/>
      <c r="AC607" s="32"/>
      <c r="AD607" s="32"/>
      <c r="AE607" s="32"/>
      <c r="AR607" s="177" t="s">
        <v>212</v>
      </c>
      <c r="AT607" s="177" t="s">
        <v>147</v>
      </c>
      <c r="AU607" s="177" t="s">
        <v>153</v>
      </c>
      <c r="AY607" s="15" t="s">
        <v>145</v>
      </c>
      <c r="BE607" s="178">
        <f t="shared" si="244"/>
        <v>0</v>
      </c>
      <c r="BF607" s="178">
        <f t="shared" si="245"/>
        <v>0</v>
      </c>
      <c r="BG607" s="178">
        <f t="shared" si="246"/>
        <v>0</v>
      </c>
      <c r="BH607" s="178">
        <f t="shared" si="247"/>
        <v>0</v>
      </c>
      <c r="BI607" s="178">
        <f t="shared" si="248"/>
        <v>0</v>
      </c>
      <c r="BJ607" s="15" t="s">
        <v>75</v>
      </c>
      <c r="BK607" s="178">
        <f t="shared" si="249"/>
        <v>0</v>
      </c>
      <c r="BL607" s="15" t="s">
        <v>212</v>
      </c>
      <c r="BM607" s="177" t="s">
        <v>1633</v>
      </c>
    </row>
    <row r="608" spans="1:65" s="2" customFormat="1" ht="24.2" customHeight="1">
      <c r="A608" s="32"/>
      <c r="B608" s="33"/>
      <c r="C608" s="166">
        <v>455</v>
      </c>
      <c r="D608" s="166" t="s">
        <v>147</v>
      </c>
      <c r="E608" s="167" t="s">
        <v>1634</v>
      </c>
      <c r="F608" s="168" t="s">
        <v>1635</v>
      </c>
      <c r="G608" s="169" t="s">
        <v>161</v>
      </c>
      <c r="H608" s="170">
        <v>1</v>
      </c>
      <c r="I608" s="171"/>
      <c r="J608" s="172">
        <f t="shared" si="240"/>
        <v>0</v>
      </c>
      <c r="K608" s="168" t="s">
        <v>151</v>
      </c>
      <c r="L608" s="37"/>
      <c r="M608" s="173" t="s">
        <v>17</v>
      </c>
      <c r="N608" s="174" t="s">
        <v>41</v>
      </c>
      <c r="O608" s="62"/>
      <c r="P608" s="175">
        <f t="shared" si="241"/>
        <v>0</v>
      </c>
      <c r="Q608" s="175">
        <v>0</v>
      </c>
      <c r="R608" s="175">
        <f t="shared" si="242"/>
        <v>0</v>
      </c>
      <c r="S608" s="175">
        <v>0</v>
      </c>
      <c r="T608" s="176">
        <f t="shared" si="243"/>
        <v>0</v>
      </c>
      <c r="U608" s="32"/>
      <c r="V608" s="32"/>
      <c r="W608" s="32"/>
      <c r="X608" s="32"/>
      <c r="Y608" s="32"/>
      <c r="Z608" s="32"/>
      <c r="AA608" s="32"/>
      <c r="AB608" s="32"/>
      <c r="AC608" s="32"/>
      <c r="AD608" s="32"/>
      <c r="AE608" s="32"/>
      <c r="AR608" s="177" t="s">
        <v>212</v>
      </c>
      <c r="AT608" s="177" t="s">
        <v>147</v>
      </c>
      <c r="AU608" s="177" t="s">
        <v>153</v>
      </c>
      <c r="AY608" s="15" t="s">
        <v>145</v>
      </c>
      <c r="BE608" s="178">
        <f t="shared" si="244"/>
        <v>0</v>
      </c>
      <c r="BF608" s="178">
        <f t="shared" si="245"/>
        <v>0</v>
      </c>
      <c r="BG608" s="178">
        <f t="shared" si="246"/>
        <v>0</v>
      </c>
      <c r="BH608" s="178">
        <f t="shared" si="247"/>
        <v>0</v>
      </c>
      <c r="BI608" s="178">
        <f t="shared" si="248"/>
        <v>0</v>
      </c>
      <c r="BJ608" s="15" t="s">
        <v>75</v>
      </c>
      <c r="BK608" s="178">
        <f t="shared" si="249"/>
        <v>0</v>
      </c>
      <c r="BL608" s="15" t="s">
        <v>212</v>
      </c>
      <c r="BM608" s="177" t="s">
        <v>1636</v>
      </c>
    </row>
    <row r="609" spans="1:65" s="2" customFormat="1" ht="24.2" customHeight="1">
      <c r="A609" s="32"/>
      <c r="B609" s="33"/>
      <c r="C609" s="166">
        <v>456</v>
      </c>
      <c r="D609" s="166" t="s">
        <v>147</v>
      </c>
      <c r="E609" s="167" t="s">
        <v>1637</v>
      </c>
      <c r="F609" s="168" t="s">
        <v>1638</v>
      </c>
      <c r="G609" s="169" t="s">
        <v>161</v>
      </c>
      <c r="H609" s="170">
        <v>1</v>
      </c>
      <c r="I609" s="171"/>
      <c r="J609" s="172">
        <f t="shared" si="240"/>
        <v>0</v>
      </c>
      <c r="K609" s="168" t="s">
        <v>151</v>
      </c>
      <c r="L609" s="37"/>
      <c r="M609" s="173" t="s">
        <v>17</v>
      </c>
      <c r="N609" s="174" t="s">
        <v>41</v>
      </c>
      <c r="O609" s="62"/>
      <c r="P609" s="175">
        <f t="shared" si="241"/>
        <v>0</v>
      </c>
      <c r="Q609" s="175">
        <v>0</v>
      </c>
      <c r="R609" s="175">
        <f t="shared" si="242"/>
        <v>0</v>
      </c>
      <c r="S609" s="175">
        <v>0</v>
      </c>
      <c r="T609" s="176">
        <f t="shared" si="243"/>
        <v>0</v>
      </c>
      <c r="U609" s="32"/>
      <c r="V609" s="32"/>
      <c r="W609" s="32"/>
      <c r="X609" s="32"/>
      <c r="Y609" s="32"/>
      <c r="Z609" s="32"/>
      <c r="AA609" s="32"/>
      <c r="AB609" s="32"/>
      <c r="AC609" s="32"/>
      <c r="AD609" s="32"/>
      <c r="AE609" s="32"/>
      <c r="AR609" s="177" t="s">
        <v>212</v>
      </c>
      <c r="AT609" s="177" t="s">
        <v>147</v>
      </c>
      <c r="AU609" s="177" t="s">
        <v>153</v>
      </c>
      <c r="AY609" s="15" t="s">
        <v>145</v>
      </c>
      <c r="BE609" s="178">
        <f t="shared" si="244"/>
        <v>0</v>
      </c>
      <c r="BF609" s="178">
        <f t="shared" si="245"/>
        <v>0</v>
      </c>
      <c r="BG609" s="178">
        <f t="shared" si="246"/>
        <v>0</v>
      </c>
      <c r="BH609" s="178">
        <f t="shared" si="247"/>
        <v>0</v>
      </c>
      <c r="BI609" s="178">
        <f t="shared" si="248"/>
        <v>0</v>
      </c>
      <c r="BJ609" s="15" t="s">
        <v>75</v>
      </c>
      <c r="BK609" s="178">
        <f t="shared" si="249"/>
        <v>0</v>
      </c>
      <c r="BL609" s="15" t="s">
        <v>212</v>
      </c>
      <c r="BM609" s="177" t="s">
        <v>1639</v>
      </c>
    </row>
    <row r="610" spans="1:65" s="2" customFormat="1" ht="14.45" customHeight="1">
      <c r="A610" s="32"/>
      <c r="B610" s="33"/>
      <c r="C610" s="166">
        <v>457</v>
      </c>
      <c r="D610" s="166" t="s">
        <v>147</v>
      </c>
      <c r="E610" s="167" t="s">
        <v>1640</v>
      </c>
      <c r="F610" s="168" t="s">
        <v>1641</v>
      </c>
      <c r="G610" s="169" t="s">
        <v>161</v>
      </c>
      <c r="H610" s="170">
        <v>5</v>
      </c>
      <c r="I610" s="171"/>
      <c r="J610" s="172">
        <f t="shared" si="240"/>
        <v>0</v>
      </c>
      <c r="K610" s="168" t="s">
        <v>151</v>
      </c>
      <c r="L610" s="37"/>
      <c r="M610" s="173" t="s">
        <v>17</v>
      </c>
      <c r="N610" s="174" t="s">
        <v>41</v>
      </c>
      <c r="O610" s="62"/>
      <c r="P610" s="175">
        <f t="shared" si="241"/>
        <v>0</v>
      </c>
      <c r="Q610" s="175">
        <v>0</v>
      </c>
      <c r="R610" s="175">
        <f t="shared" si="242"/>
        <v>0</v>
      </c>
      <c r="S610" s="175">
        <v>0</v>
      </c>
      <c r="T610" s="176">
        <f t="shared" si="243"/>
        <v>0</v>
      </c>
      <c r="U610" s="32"/>
      <c r="V610" s="32"/>
      <c r="W610" s="32"/>
      <c r="X610" s="32"/>
      <c r="Y610" s="32"/>
      <c r="Z610" s="32"/>
      <c r="AA610" s="32"/>
      <c r="AB610" s="32"/>
      <c r="AC610" s="32"/>
      <c r="AD610" s="32"/>
      <c r="AE610" s="32"/>
      <c r="AR610" s="177" t="s">
        <v>212</v>
      </c>
      <c r="AT610" s="177" t="s">
        <v>147</v>
      </c>
      <c r="AU610" s="177" t="s">
        <v>153</v>
      </c>
      <c r="AY610" s="15" t="s">
        <v>145</v>
      </c>
      <c r="BE610" s="178">
        <f t="shared" si="244"/>
        <v>0</v>
      </c>
      <c r="BF610" s="178">
        <f t="shared" si="245"/>
        <v>0</v>
      </c>
      <c r="BG610" s="178">
        <f t="shared" si="246"/>
        <v>0</v>
      </c>
      <c r="BH610" s="178">
        <f t="shared" si="247"/>
        <v>0</v>
      </c>
      <c r="BI610" s="178">
        <f t="shared" si="248"/>
        <v>0</v>
      </c>
      <c r="BJ610" s="15" t="s">
        <v>75</v>
      </c>
      <c r="BK610" s="178">
        <f t="shared" si="249"/>
        <v>0</v>
      </c>
      <c r="BL610" s="15" t="s">
        <v>212</v>
      </c>
      <c r="BM610" s="177" t="s">
        <v>1642</v>
      </c>
    </row>
    <row r="611" spans="1:65" s="2" customFormat="1" ht="14.45" customHeight="1">
      <c r="A611" s="32"/>
      <c r="B611" s="33"/>
      <c r="C611" s="166">
        <v>458</v>
      </c>
      <c r="D611" s="166" t="s">
        <v>147</v>
      </c>
      <c r="E611" s="167" t="s">
        <v>1643</v>
      </c>
      <c r="F611" s="168" t="s">
        <v>1644</v>
      </c>
      <c r="G611" s="169" t="s">
        <v>161</v>
      </c>
      <c r="H611" s="170">
        <v>20</v>
      </c>
      <c r="I611" s="171"/>
      <c r="J611" s="172">
        <f t="shared" si="240"/>
        <v>0</v>
      </c>
      <c r="K611" s="168" t="s">
        <v>151</v>
      </c>
      <c r="L611" s="37"/>
      <c r="M611" s="173" t="s">
        <v>17</v>
      </c>
      <c r="N611" s="174" t="s">
        <v>41</v>
      </c>
      <c r="O611" s="62"/>
      <c r="P611" s="175">
        <f t="shared" si="241"/>
        <v>0</v>
      </c>
      <c r="Q611" s="175">
        <v>0</v>
      </c>
      <c r="R611" s="175">
        <f t="shared" si="242"/>
        <v>0</v>
      </c>
      <c r="S611" s="175">
        <v>0</v>
      </c>
      <c r="T611" s="176">
        <f t="shared" si="243"/>
        <v>0</v>
      </c>
      <c r="U611" s="32"/>
      <c r="V611" s="32"/>
      <c r="W611" s="32"/>
      <c r="X611" s="32"/>
      <c r="Y611" s="32"/>
      <c r="Z611" s="32"/>
      <c r="AA611" s="32"/>
      <c r="AB611" s="32"/>
      <c r="AC611" s="32"/>
      <c r="AD611" s="32"/>
      <c r="AE611" s="32"/>
      <c r="AR611" s="177" t="s">
        <v>212</v>
      </c>
      <c r="AT611" s="177" t="s">
        <v>147</v>
      </c>
      <c r="AU611" s="177" t="s">
        <v>153</v>
      </c>
      <c r="AY611" s="15" t="s">
        <v>145</v>
      </c>
      <c r="BE611" s="178">
        <f t="shared" si="244"/>
        <v>0</v>
      </c>
      <c r="BF611" s="178">
        <f t="shared" si="245"/>
        <v>0</v>
      </c>
      <c r="BG611" s="178">
        <f t="shared" si="246"/>
        <v>0</v>
      </c>
      <c r="BH611" s="178">
        <f t="shared" si="247"/>
        <v>0</v>
      </c>
      <c r="BI611" s="178">
        <f t="shared" si="248"/>
        <v>0</v>
      </c>
      <c r="BJ611" s="15" t="s">
        <v>75</v>
      </c>
      <c r="BK611" s="178">
        <f t="shared" si="249"/>
        <v>0</v>
      </c>
      <c r="BL611" s="15" t="s">
        <v>212</v>
      </c>
      <c r="BM611" s="177" t="s">
        <v>1645</v>
      </c>
    </row>
    <row r="612" spans="1:65" s="2" customFormat="1" ht="14.45" customHeight="1">
      <c r="A612" s="32"/>
      <c r="B612" s="33"/>
      <c r="C612" s="166">
        <v>459</v>
      </c>
      <c r="D612" s="166" t="s">
        <v>147</v>
      </c>
      <c r="E612" s="167" t="s">
        <v>1646</v>
      </c>
      <c r="F612" s="168" t="s">
        <v>1647</v>
      </c>
      <c r="G612" s="169" t="s">
        <v>161</v>
      </c>
      <c r="H612" s="170">
        <v>10</v>
      </c>
      <c r="I612" s="171"/>
      <c r="J612" s="172">
        <f t="shared" si="240"/>
        <v>0</v>
      </c>
      <c r="K612" s="168" t="s">
        <v>1227</v>
      </c>
      <c r="L612" s="37"/>
      <c r="M612" s="173" t="s">
        <v>17</v>
      </c>
      <c r="N612" s="174" t="s">
        <v>41</v>
      </c>
      <c r="O612" s="62"/>
      <c r="P612" s="175">
        <f t="shared" si="241"/>
        <v>0</v>
      </c>
      <c r="Q612" s="175">
        <v>0</v>
      </c>
      <c r="R612" s="175">
        <f t="shared" si="242"/>
        <v>0</v>
      </c>
      <c r="S612" s="175">
        <v>0</v>
      </c>
      <c r="T612" s="176">
        <f t="shared" si="243"/>
        <v>0</v>
      </c>
      <c r="U612" s="32"/>
      <c r="V612" s="32"/>
      <c r="W612" s="32"/>
      <c r="X612" s="32"/>
      <c r="Y612" s="32"/>
      <c r="Z612" s="32"/>
      <c r="AA612" s="32"/>
      <c r="AB612" s="32"/>
      <c r="AC612" s="32"/>
      <c r="AD612" s="32"/>
      <c r="AE612" s="32"/>
      <c r="AR612" s="177" t="s">
        <v>212</v>
      </c>
      <c r="AT612" s="177" t="s">
        <v>147</v>
      </c>
      <c r="AU612" s="177" t="s">
        <v>153</v>
      </c>
      <c r="AY612" s="15" t="s">
        <v>145</v>
      </c>
      <c r="BE612" s="178">
        <f t="shared" si="244"/>
        <v>0</v>
      </c>
      <c r="BF612" s="178">
        <f t="shared" si="245"/>
        <v>0</v>
      </c>
      <c r="BG612" s="178">
        <f t="shared" si="246"/>
        <v>0</v>
      </c>
      <c r="BH612" s="178">
        <f t="shared" si="247"/>
        <v>0</v>
      </c>
      <c r="BI612" s="178">
        <f t="shared" si="248"/>
        <v>0</v>
      </c>
      <c r="BJ612" s="15" t="s">
        <v>75</v>
      </c>
      <c r="BK612" s="178">
        <f t="shared" si="249"/>
        <v>0</v>
      </c>
      <c r="BL612" s="15" t="s">
        <v>212</v>
      </c>
      <c r="BM612" s="177" t="s">
        <v>1648</v>
      </c>
    </row>
    <row r="613" spans="1:65" s="2" customFormat="1" ht="14.45" customHeight="1">
      <c r="A613" s="32"/>
      <c r="B613" s="33"/>
      <c r="C613" s="166">
        <v>460</v>
      </c>
      <c r="D613" s="166" t="s">
        <v>147</v>
      </c>
      <c r="E613" s="167" t="s">
        <v>1649</v>
      </c>
      <c r="F613" s="168" t="s">
        <v>1650</v>
      </c>
      <c r="G613" s="169" t="s">
        <v>161</v>
      </c>
      <c r="H613" s="170">
        <v>10</v>
      </c>
      <c r="I613" s="171"/>
      <c r="J613" s="172">
        <f t="shared" si="240"/>
        <v>0</v>
      </c>
      <c r="K613" s="168" t="s">
        <v>1227</v>
      </c>
      <c r="L613" s="37"/>
      <c r="M613" s="173" t="s">
        <v>17</v>
      </c>
      <c r="N613" s="174" t="s">
        <v>41</v>
      </c>
      <c r="O613" s="62"/>
      <c r="P613" s="175">
        <f t="shared" si="241"/>
        <v>0</v>
      </c>
      <c r="Q613" s="175">
        <v>0</v>
      </c>
      <c r="R613" s="175">
        <f t="shared" si="242"/>
        <v>0</v>
      </c>
      <c r="S613" s="175">
        <v>0</v>
      </c>
      <c r="T613" s="176">
        <f t="shared" si="243"/>
        <v>0</v>
      </c>
      <c r="U613" s="32"/>
      <c r="V613" s="32"/>
      <c r="W613" s="32"/>
      <c r="X613" s="32"/>
      <c r="Y613" s="32"/>
      <c r="Z613" s="32"/>
      <c r="AA613" s="32"/>
      <c r="AB613" s="32"/>
      <c r="AC613" s="32"/>
      <c r="AD613" s="32"/>
      <c r="AE613" s="32"/>
      <c r="AR613" s="177" t="s">
        <v>212</v>
      </c>
      <c r="AT613" s="177" t="s">
        <v>147</v>
      </c>
      <c r="AU613" s="177" t="s">
        <v>153</v>
      </c>
      <c r="AY613" s="15" t="s">
        <v>145</v>
      </c>
      <c r="BE613" s="178">
        <f t="shared" si="244"/>
        <v>0</v>
      </c>
      <c r="BF613" s="178">
        <f t="shared" si="245"/>
        <v>0</v>
      </c>
      <c r="BG613" s="178">
        <f t="shared" si="246"/>
        <v>0</v>
      </c>
      <c r="BH613" s="178">
        <f t="shared" si="247"/>
        <v>0</v>
      </c>
      <c r="BI613" s="178">
        <f t="shared" si="248"/>
        <v>0</v>
      </c>
      <c r="BJ613" s="15" t="s">
        <v>75</v>
      </c>
      <c r="BK613" s="178">
        <f t="shared" si="249"/>
        <v>0</v>
      </c>
      <c r="BL613" s="15" t="s">
        <v>212</v>
      </c>
      <c r="BM613" s="177" t="s">
        <v>1651</v>
      </c>
    </row>
    <row r="614" spans="1:65" s="2" customFormat="1" ht="14.45" customHeight="1">
      <c r="A614" s="32"/>
      <c r="B614" s="33"/>
      <c r="C614" s="166">
        <v>461</v>
      </c>
      <c r="D614" s="166" t="s">
        <v>147</v>
      </c>
      <c r="E614" s="167" t="s">
        <v>1652</v>
      </c>
      <c r="F614" s="168" t="s">
        <v>1653</v>
      </c>
      <c r="G614" s="169" t="s">
        <v>161</v>
      </c>
      <c r="H614" s="170">
        <v>10</v>
      </c>
      <c r="I614" s="171"/>
      <c r="J614" s="172">
        <f t="shared" si="240"/>
        <v>0</v>
      </c>
      <c r="K614" s="168" t="s">
        <v>1227</v>
      </c>
      <c r="L614" s="37"/>
      <c r="M614" s="173" t="s">
        <v>17</v>
      </c>
      <c r="N614" s="174" t="s">
        <v>41</v>
      </c>
      <c r="O614" s="62"/>
      <c r="P614" s="175">
        <f t="shared" si="241"/>
        <v>0</v>
      </c>
      <c r="Q614" s="175">
        <v>0</v>
      </c>
      <c r="R614" s="175">
        <f t="shared" si="242"/>
        <v>0</v>
      </c>
      <c r="S614" s="175">
        <v>0</v>
      </c>
      <c r="T614" s="176">
        <f t="shared" si="243"/>
        <v>0</v>
      </c>
      <c r="U614" s="32"/>
      <c r="V614" s="32"/>
      <c r="W614" s="32"/>
      <c r="X614" s="32"/>
      <c r="Y614" s="32"/>
      <c r="Z614" s="32"/>
      <c r="AA614" s="32"/>
      <c r="AB614" s="32"/>
      <c r="AC614" s="32"/>
      <c r="AD614" s="32"/>
      <c r="AE614" s="32"/>
      <c r="AR614" s="177" t="s">
        <v>212</v>
      </c>
      <c r="AT614" s="177" t="s">
        <v>147</v>
      </c>
      <c r="AU614" s="177" t="s">
        <v>153</v>
      </c>
      <c r="AY614" s="15" t="s">
        <v>145</v>
      </c>
      <c r="BE614" s="178">
        <f t="shared" si="244"/>
        <v>0</v>
      </c>
      <c r="BF614" s="178">
        <f t="shared" si="245"/>
        <v>0</v>
      </c>
      <c r="BG614" s="178">
        <f t="shared" si="246"/>
        <v>0</v>
      </c>
      <c r="BH614" s="178">
        <f t="shared" si="247"/>
        <v>0</v>
      </c>
      <c r="BI614" s="178">
        <f t="shared" si="248"/>
        <v>0</v>
      </c>
      <c r="BJ614" s="15" t="s">
        <v>75</v>
      </c>
      <c r="BK614" s="178">
        <f t="shared" si="249"/>
        <v>0</v>
      </c>
      <c r="BL614" s="15" t="s">
        <v>212</v>
      </c>
      <c r="BM614" s="177" t="s">
        <v>1654</v>
      </c>
    </row>
    <row r="615" spans="1:65" s="2" customFormat="1" ht="14.45" customHeight="1">
      <c r="A615" s="32"/>
      <c r="B615" s="33"/>
      <c r="C615" s="166">
        <v>462</v>
      </c>
      <c r="D615" s="166" t="s">
        <v>147</v>
      </c>
      <c r="E615" s="167" t="s">
        <v>1655</v>
      </c>
      <c r="F615" s="168" t="s">
        <v>1656</v>
      </c>
      <c r="G615" s="169" t="s">
        <v>161</v>
      </c>
      <c r="H615" s="170">
        <v>10</v>
      </c>
      <c r="I615" s="171"/>
      <c r="J615" s="172">
        <f t="shared" si="240"/>
        <v>0</v>
      </c>
      <c r="K615" s="168" t="s">
        <v>1227</v>
      </c>
      <c r="L615" s="37"/>
      <c r="M615" s="173" t="s">
        <v>17</v>
      </c>
      <c r="N615" s="174" t="s">
        <v>41</v>
      </c>
      <c r="O615" s="62"/>
      <c r="P615" s="175">
        <f t="shared" si="241"/>
        <v>0</v>
      </c>
      <c r="Q615" s="175">
        <v>0</v>
      </c>
      <c r="R615" s="175">
        <f t="shared" si="242"/>
        <v>0</v>
      </c>
      <c r="S615" s="175">
        <v>0</v>
      </c>
      <c r="T615" s="176">
        <f t="shared" si="243"/>
        <v>0</v>
      </c>
      <c r="U615" s="32"/>
      <c r="V615" s="32"/>
      <c r="W615" s="32"/>
      <c r="X615" s="32"/>
      <c r="Y615" s="32"/>
      <c r="Z615" s="32"/>
      <c r="AA615" s="32"/>
      <c r="AB615" s="32"/>
      <c r="AC615" s="32"/>
      <c r="AD615" s="32"/>
      <c r="AE615" s="32"/>
      <c r="AR615" s="177" t="s">
        <v>212</v>
      </c>
      <c r="AT615" s="177" t="s">
        <v>147</v>
      </c>
      <c r="AU615" s="177" t="s">
        <v>153</v>
      </c>
      <c r="AY615" s="15" t="s">
        <v>145</v>
      </c>
      <c r="BE615" s="178">
        <f t="shared" si="244"/>
        <v>0</v>
      </c>
      <c r="BF615" s="178">
        <f t="shared" si="245"/>
        <v>0</v>
      </c>
      <c r="BG615" s="178">
        <f t="shared" si="246"/>
        <v>0</v>
      </c>
      <c r="BH615" s="178">
        <f t="shared" si="247"/>
        <v>0</v>
      </c>
      <c r="BI615" s="178">
        <f t="shared" si="248"/>
        <v>0</v>
      </c>
      <c r="BJ615" s="15" t="s">
        <v>75</v>
      </c>
      <c r="BK615" s="178">
        <f t="shared" si="249"/>
        <v>0</v>
      </c>
      <c r="BL615" s="15" t="s">
        <v>212</v>
      </c>
      <c r="BM615" s="177" t="s">
        <v>1657</v>
      </c>
    </row>
    <row r="616" spans="1:65" s="2" customFormat="1" ht="24.2" customHeight="1">
      <c r="A616" s="32"/>
      <c r="B616" s="33"/>
      <c r="C616" s="166">
        <v>463</v>
      </c>
      <c r="D616" s="166" t="s">
        <v>147</v>
      </c>
      <c r="E616" s="167" t="s">
        <v>1658</v>
      </c>
      <c r="F616" s="168" t="s">
        <v>1659</v>
      </c>
      <c r="G616" s="169" t="s">
        <v>161</v>
      </c>
      <c r="H616" s="170">
        <v>11</v>
      </c>
      <c r="I616" s="171"/>
      <c r="J616" s="172">
        <f t="shared" si="240"/>
        <v>0</v>
      </c>
      <c r="K616" s="168" t="s">
        <v>151</v>
      </c>
      <c r="L616" s="37"/>
      <c r="M616" s="173" t="s">
        <v>17</v>
      </c>
      <c r="N616" s="174" t="s">
        <v>41</v>
      </c>
      <c r="O616" s="62"/>
      <c r="P616" s="175">
        <f t="shared" si="241"/>
        <v>0</v>
      </c>
      <c r="Q616" s="175">
        <v>0.00027</v>
      </c>
      <c r="R616" s="175">
        <f t="shared" si="242"/>
        <v>0.00297</v>
      </c>
      <c r="S616" s="175">
        <v>0</v>
      </c>
      <c r="T616" s="176">
        <f t="shared" si="243"/>
        <v>0</v>
      </c>
      <c r="U616" s="32"/>
      <c r="V616" s="32"/>
      <c r="W616" s="32"/>
      <c r="X616" s="32"/>
      <c r="Y616" s="32"/>
      <c r="Z616" s="32"/>
      <c r="AA616" s="32"/>
      <c r="AB616" s="32"/>
      <c r="AC616" s="32"/>
      <c r="AD616" s="32"/>
      <c r="AE616" s="32"/>
      <c r="AR616" s="177" t="s">
        <v>212</v>
      </c>
      <c r="AT616" s="177" t="s">
        <v>147</v>
      </c>
      <c r="AU616" s="177" t="s">
        <v>153</v>
      </c>
      <c r="AY616" s="15" t="s">
        <v>145</v>
      </c>
      <c r="BE616" s="178">
        <f t="shared" si="244"/>
        <v>0</v>
      </c>
      <c r="BF616" s="178">
        <f t="shared" si="245"/>
        <v>0</v>
      </c>
      <c r="BG616" s="178">
        <f t="shared" si="246"/>
        <v>0</v>
      </c>
      <c r="BH616" s="178">
        <f t="shared" si="247"/>
        <v>0</v>
      </c>
      <c r="BI616" s="178">
        <f t="shared" si="248"/>
        <v>0</v>
      </c>
      <c r="BJ616" s="15" t="s">
        <v>75</v>
      </c>
      <c r="BK616" s="178">
        <f t="shared" si="249"/>
        <v>0</v>
      </c>
      <c r="BL616" s="15" t="s">
        <v>212</v>
      </c>
      <c r="BM616" s="177" t="s">
        <v>1660</v>
      </c>
    </row>
    <row r="617" spans="1:65" s="2" customFormat="1" ht="24.2" customHeight="1">
      <c r="A617" s="32"/>
      <c r="B617" s="33"/>
      <c r="C617" s="166">
        <v>464</v>
      </c>
      <c r="D617" s="166" t="s">
        <v>147</v>
      </c>
      <c r="E617" s="167" t="s">
        <v>1661</v>
      </c>
      <c r="F617" s="168" t="s">
        <v>1662</v>
      </c>
      <c r="G617" s="169" t="s">
        <v>161</v>
      </c>
      <c r="H617" s="170">
        <v>2</v>
      </c>
      <c r="I617" s="171"/>
      <c r="J617" s="172">
        <f t="shared" si="240"/>
        <v>0</v>
      </c>
      <c r="K617" s="168" t="s">
        <v>1227</v>
      </c>
      <c r="L617" s="37"/>
      <c r="M617" s="173" t="s">
        <v>17</v>
      </c>
      <c r="N617" s="174" t="s">
        <v>41</v>
      </c>
      <c r="O617" s="62"/>
      <c r="P617" s="175">
        <f t="shared" si="241"/>
        <v>0</v>
      </c>
      <c r="Q617" s="175">
        <v>0.00047</v>
      </c>
      <c r="R617" s="175">
        <f t="shared" si="242"/>
        <v>0.00094</v>
      </c>
      <c r="S617" s="175">
        <v>0</v>
      </c>
      <c r="T617" s="176">
        <f t="shared" si="243"/>
        <v>0</v>
      </c>
      <c r="U617" s="32"/>
      <c r="V617" s="32"/>
      <c r="W617" s="32"/>
      <c r="X617" s="32"/>
      <c r="Y617" s="32"/>
      <c r="Z617" s="32"/>
      <c r="AA617" s="32"/>
      <c r="AB617" s="32"/>
      <c r="AC617" s="32"/>
      <c r="AD617" s="32"/>
      <c r="AE617" s="32"/>
      <c r="AR617" s="177" t="s">
        <v>212</v>
      </c>
      <c r="AT617" s="177" t="s">
        <v>147</v>
      </c>
      <c r="AU617" s="177" t="s">
        <v>153</v>
      </c>
      <c r="AY617" s="15" t="s">
        <v>145</v>
      </c>
      <c r="BE617" s="178">
        <f t="shared" si="244"/>
        <v>0</v>
      </c>
      <c r="BF617" s="178">
        <f t="shared" si="245"/>
        <v>0</v>
      </c>
      <c r="BG617" s="178">
        <f t="shared" si="246"/>
        <v>0</v>
      </c>
      <c r="BH617" s="178">
        <f t="shared" si="247"/>
        <v>0</v>
      </c>
      <c r="BI617" s="178">
        <f t="shared" si="248"/>
        <v>0</v>
      </c>
      <c r="BJ617" s="15" t="s">
        <v>75</v>
      </c>
      <c r="BK617" s="178">
        <f t="shared" si="249"/>
        <v>0</v>
      </c>
      <c r="BL617" s="15" t="s">
        <v>212</v>
      </c>
      <c r="BM617" s="177" t="s">
        <v>1663</v>
      </c>
    </row>
    <row r="618" spans="1:65" s="2" customFormat="1" ht="24.75" customHeight="1">
      <c r="A618" s="32"/>
      <c r="B618" s="33"/>
      <c r="C618" s="166">
        <v>465</v>
      </c>
      <c r="D618" s="166" t="s">
        <v>147</v>
      </c>
      <c r="E618" s="167" t="s">
        <v>1664</v>
      </c>
      <c r="F618" s="168" t="s">
        <v>1665</v>
      </c>
      <c r="G618" s="169" t="s">
        <v>161</v>
      </c>
      <c r="H618" s="170">
        <v>2</v>
      </c>
      <c r="I618" s="171"/>
      <c r="J618" s="172">
        <f t="shared" si="240"/>
        <v>0</v>
      </c>
      <c r="K618" s="168" t="s">
        <v>1227</v>
      </c>
      <c r="L618" s="37"/>
      <c r="M618" s="173" t="s">
        <v>17</v>
      </c>
      <c r="N618" s="174" t="s">
        <v>41</v>
      </c>
      <c r="O618" s="62"/>
      <c r="P618" s="175">
        <f t="shared" si="241"/>
        <v>0</v>
      </c>
      <c r="Q618" s="175">
        <v>0</v>
      </c>
      <c r="R618" s="175">
        <f t="shared" si="242"/>
        <v>0</v>
      </c>
      <c r="S618" s="175">
        <v>0</v>
      </c>
      <c r="T618" s="176">
        <f t="shared" si="243"/>
        <v>0</v>
      </c>
      <c r="U618" s="32"/>
      <c r="V618" s="32"/>
      <c r="W618" s="32"/>
      <c r="X618" s="32"/>
      <c r="Y618" s="32"/>
      <c r="Z618" s="32"/>
      <c r="AA618" s="32"/>
      <c r="AB618" s="32"/>
      <c r="AC618" s="32"/>
      <c r="AD618" s="32"/>
      <c r="AE618" s="32"/>
      <c r="AR618" s="177" t="s">
        <v>212</v>
      </c>
      <c r="AT618" s="177" t="s">
        <v>147</v>
      </c>
      <c r="AU618" s="177" t="s">
        <v>153</v>
      </c>
      <c r="AY618" s="15" t="s">
        <v>145</v>
      </c>
      <c r="BE618" s="178">
        <f t="shared" si="244"/>
        <v>0</v>
      </c>
      <c r="BF618" s="178">
        <f t="shared" si="245"/>
        <v>0</v>
      </c>
      <c r="BG618" s="178">
        <f t="shared" si="246"/>
        <v>0</v>
      </c>
      <c r="BH618" s="178">
        <f t="shared" si="247"/>
        <v>0</v>
      </c>
      <c r="BI618" s="178">
        <f t="shared" si="248"/>
        <v>0</v>
      </c>
      <c r="BJ618" s="15" t="s">
        <v>75</v>
      </c>
      <c r="BK618" s="178">
        <f t="shared" si="249"/>
        <v>0</v>
      </c>
      <c r="BL618" s="15" t="s">
        <v>212</v>
      </c>
      <c r="BM618" s="177" t="s">
        <v>1666</v>
      </c>
    </row>
    <row r="619" spans="1:65" s="2" customFormat="1" ht="24.2" customHeight="1">
      <c r="A619" s="32"/>
      <c r="B619" s="33"/>
      <c r="C619" s="166">
        <v>466</v>
      </c>
      <c r="D619" s="166" t="s">
        <v>147</v>
      </c>
      <c r="E619" s="167" t="s">
        <v>1667</v>
      </c>
      <c r="F619" s="168" t="s">
        <v>1668</v>
      </c>
      <c r="G619" s="169" t="s">
        <v>161</v>
      </c>
      <c r="H619" s="170">
        <v>10</v>
      </c>
      <c r="I619" s="171"/>
      <c r="J619" s="172">
        <f t="shared" si="240"/>
        <v>0</v>
      </c>
      <c r="K619" s="168" t="s">
        <v>151</v>
      </c>
      <c r="L619" s="37"/>
      <c r="M619" s="173" t="s">
        <v>17</v>
      </c>
      <c r="N619" s="174" t="s">
        <v>41</v>
      </c>
      <c r="O619" s="62"/>
      <c r="P619" s="175">
        <f t="shared" si="241"/>
        <v>0</v>
      </c>
      <c r="Q619" s="175">
        <v>0</v>
      </c>
      <c r="R619" s="175">
        <f t="shared" si="242"/>
        <v>0</v>
      </c>
      <c r="S619" s="175">
        <v>0.166</v>
      </c>
      <c r="T619" s="176">
        <f t="shared" si="243"/>
        <v>1.6600000000000001</v>
      </c>
      <c r="U619" s="32"/>
      <c r="V619" s="32"/>
      <c r="W619" s="32"/>
      <c r="X619" s="32"/>
      <c r="Y619" s="32"/>
      <c r="Z619" s="32"/>
      <c r="AA619" s="32"/>
      <c r="AB619" s="32"/>
      <c r="AC619" s="32"/>
      <c r="AD619" s="32"/>
      <c r="AE619" s="32"/>
      <c r="AR619" s="177" t="s">
        <v>212</v>
      </c>
      <c r="AT619" s="177" t="s">
        <v>147</v>
      </c>
      <c r="AU619" s="177" t="s">
        <v>153</v>
      </c>
      <c r="AY619" s="15" t="s">
        <v>145</v>
      </c>
      <c r="BE619" s="178">
        <f t="shared" si="244"/>
        <v>0</v>
      </c>
      <c r="BF619" s="178">
        <f t="shared" si="245"/>
        <v>0</v>
      </c>
      <c r="BG619" s="178">
        <f t="shared" si="246"/>
        <v>0</v>
      </c>
      <c r="BH619" s="178">
        <f t="shared" si="247"/>
        <v>0</v>
      </c>
      <c r="BI619" s="178">
        <f t="shared" si="248"/>
        <v>0</v>
      </c>
      <c r="BJ619" s="15" t="s">
        <v>75</v>
      </c>
      <c r="BK619" s="178">
        <f t="shared" si="249"/>
        <v>0</v>
      </c>
      <c r="BL619" s="15" t="s">
        <v>212</v>
      </c>
      <c r="BM619" s="177" t="s">
        <v>1669</v>
      </c>
    </row>
    <row r="620" spans="1:65" s="2" customFormat="1" ht="24.2" customHeight="1">
      <c r="A620" s="32"/>
      <c r="B620" s="33"/>
      <c r="C620" s="166">
        <v>467</v>
      </c>
      <c r="D620" s="166" t="s">
        <v>147</v>
      </c>
      <c r="E620" s="167" t="s">
        <v>1670</v>
      </c>
      <c r="F620" s="168" t="s">
        <v>1671</v>
      </c>
      <c r="G620" s="169" t="s">
        <v>227</v>
      </c>
      <c r="H620" s="170">
        <v>0.729</v>
      </c>
      <c r="I620" s="171"/>
      <c r="J620" s="172">
        <f t="shared" si="240"/>
        <v>0</v>
      </c>
      <c r="K620" s="168" t="s">
        <v>151</v>
      </c>
      <c r="L620" s="37"/>
      <c r="M620" s="173" t="s">
        <v>17</v>
      </c>
      <c r="N620" s="174" t="s">
        <v>41</v>
      </c>
      <c r="O620" s="62"/>
      <c r="P620" s="175">
        <f t="shared" si="241"/>
        <v>0</v>
      </c>
      <c r="Q620" s="175">
        <v>0</v>
      </c>
      <c r="R620" s="175">
        <f t="shared" si="242"/>
        <v>0</v>
      </c>
      <c r="S620" s="175">
        <v>0</v>
      </c>
      <c r="T620" s="176">
        <f t="shared" si="243"/>
        <v>0</v>
      </c>
      <c r="U620" s="32"/>
      <c r="V620" s="32"/>
      <c r="W620" s="32"/>
      <c r="X620" s="32"/>
      <c r="Y620" s="32"/>
      <c r="Z620" s="32"/>
      <c r="AA620" s="32"/>
      <c r="AB620" s="32"/>
      <c r="AC620" s="32"/>
      <c r="AD620" s="32"/>
      <c r="AE620" s="32"/>
      <c r="AR620" s="177" t="s">
        <v>212</v>
      </c>
      <c r="AT620" s="177" t="s">
        <v>147</v>
      </c>
      <c r="AU620" s="177" t="s">
        <v>153</v>
      </c>
      <c r="AY620" s="15" t="s">
        <v>145</v>
      </c>
      <c r="BE620" s="178">
        <f t="shared" si="244"/>
        <v>0</v>
      </c>
      <c r="BF620" s="178">
        <f t="shared" si="245"/>
        <v>0</v>
      </c>
      <c r="BG620" s="178">
        <f t="shared" si="246"/>
        <v>0</v>
      </c>
      <c r="BH620" s="178">
        <f t="shared" si="247"/>
        <v>0</v>
      </c>
      <c r="BI620" s="178">
        <f t="shared" si="248"/>
        <v>0</v>
      </c>
      <c r="BJ620" s="15" t="s">
        <v>75</v>
      </c>
      <c r="BK620" s="178">
        <f t="shared" si="249"/>
        <v>0</v>
      </c>
      <c r="BL620" s="15" t="s">
        <v>212</v>
      </c>
      <c r="BM620" s="177" t="s">
        <v>1672</v>
      </c>
    </row>
    <row r="621" spans="1:65" s="2" customFormat="1" ht="24.2" customHeight="1">
      <c r="A621" s="32"/>
      <c r="B621" s="33"/>
      <c r="C621" s="166">
        <v>468</v>
      </c>
      <c r="D621" s="166" t="s">
        <v>147</v>
      </c>
      <c r="E621" s="167" t="s">
        <v>1673</v>
      </c>
      <c r="F621" s="168" t="s">
        <v>1674</v>
      </c>
      <c r="G621" s="169" t="s">
        <v>227</v>
      </c>
      <c r="H621" s="170">
        <v>0.729</v>
      </c>
      <c r="I621" s="171"/>
      <c r="J621" s="172">
        <f t="shared" si="240"/>
        <v>0</v>
      </c>
      <c r="K621" s="168" t="s">
        <v>151</v>
      </c>
      <c r="L621" s="37"/>
      <c r="M621" s="173" t="s">
        <v>17</v>
      </c>
      <c r="N621" s="174" t="s">
        <v>41</v>
      </c>
      <c r="O621" s="62"/>
      <c r="P621" s="175">
        <f t="shared" si="241"/>
        <v>0</v>
      </c>
      <c r="Q621" s="175">
        <v>0</v>
      </c>
      <c r="R621" s="175">
        <f t="shared" si="242"/>
        <v>0</v>
      </c>
      <c r="S621" s="175">
        <v>0</v>
      </c>
      <c r="T621" s="176">
        <f t="shared" si="243"/>
        <v>0</v>
      </c>
      <c r="U621" s="32"/>
      <c r="V621" s="32"/>
      <c r="W621" s="32"/>
      <c r="X621" s="32"/>
      <c r="Y621" s="32"/>
      <c r="Z621" s="32"/>
      <c r="AA621" s="32"/>
      <c r="AB621" s="32"/>
      <c r="AC621" s="32"/>
      <c r="AD621" s="32"/>
      <c r="AE621" s="32"/>
      <c r="AR621" s="177" t="s">
        <v>212</v>
      </c>
      <c r="AT621" s="177" t="s">
        <v>147</v>
      </c>
      <c r="AU621" s="177" t="s">
        <v>153</v>
      </c>
      <c r="AY621" s="15" t="s">
        <v>145</v>
      </c>
      <c r="BE621" s="178">
        <f t="shared" si="244"/>
        <v>0</v>
      </c>
      <c r="BF621" s="178">
        <f t="shared" si="245"/>
        <v>0</v>
      </c>
      <c r="BG621" s="178">
        <f t="shared" si="246"/>
        <v>0</v>
      </c>
      <c r="BH621" s="178">
        <f t="shared" si="247"/>
        <v>0</v>
      </c>
      <c r="BI621" s="178">
        <f t="shared" si="248"/>
        <v>0</v>
      </c>
      <c r="BJ621" s="15" t="s">
        <v>75</v>
      </c>
      <c r="BK621" s="178">
        <f t="shared" si="249"/>
        <v>0</v>
      </c>
      <c r="BL621" s="15" t="s">
        <v>212</v>
      </c>
      <c r="BM621" s="177" t="s">
        <v>1675</v>
      </c>
    </row>
    <row r="622" spans="2:63" s="12" customFormat="1" ht="22.9" customHeight="1">
      <c r="B622" s="150"/>
      <c r="C622" s="151"/>
      <c r="D622" s="152" t="s">
        <v>69</v>
      </c>
      <c r="E622" s="164" t="s">
        <v>1676</v>
      </c>
      <c r="F622" s="164" t="s">
        <v>1677</v>
      </c>
      <c r="G622" s="151"/>
      <c r="H622" s="151"/>
      <c r="I622" s="154"/>
      <c r="J622" s="165">
        <f>BK622</f>
        <v>0</v>
      </c>
      <c r="K622" s="151"/>
      <c r="L622" s="156"/>
      <c r="M622" s="157"/>
      <c r="N622" s="158"/>
      <c r="O622" s="158"/>
      <c r="P622" s="159">
        <f>SUM(P623:P633)</f>
        <v>0</v>
      </c>
      <c r="Q622" s="158"/>
      <c r="R622" s="159">
        <f>SUM(R623:R633)</f>
        <v>0.016956</v>
      </c>
      <c r="S622" s="158"/>
      <c r="T622" s="160">
        <f>SUM(T623:T633)</f>
        <v>2.0292000000000003</v>
      </c>
      <c r="AR622" s="161" t="s">
        <v>153</v>
      </c>
      <c r="AT622" s="162" t="s">
        <v>69</v>
      </c>
      <c r="AU622" s="162" t="s">
        <v>75</v>
      </c>
      <c r="AY622" s="161" t="s">
        <v>145</v>
      </c>
      <c r="BK622" s="163">
        <f>SUM(BK623:BK633)</f>
        <v>0</v>
      </c>
    </row>
    <row r="623" spans="1:65" s="2" customFormat="1" ht="14.45" customHeight="1">
      <c r="A623" s="32"/>
      <c r="B623" s="33"/>
      <c r="C623" s="166">
        <v>469</v>
      </c>
      <c r="D623" s="166" t="s">
        <v>147</v>
      </c>
      <c r="E623" s="167" t="s">
        <v>1678</v>
      </c>
      <c r="F623" s="168" t="s">
        <v>1679</v>
      </c>
      <c r="G623" s="169" t="s">
        <v>150</v>
      </c>
      <c r="H623" s="170">
        <v>54.4</v>
      </c>
      <c r="I623" s="171"/>
      <c r="J623" s="172">
        <f aca="true" t="shared" si="250" ref="J623:J633">ROUND(I623*H623,2)</f>
        <v>0</v>
      </c>
      <c r="K623" s="168" t="s">
        <v>151</v>
      </c>
      <c r="L623" s="37"/>
      <c r="M623" s="173" t="s">
        <v>17</v>
      </c>
      <c r="N623" s="174" t="s">
        <v>41</v>
      </c>
      <c r="O623" s="62"/>
      <c r="P623" s="175">
        <f aca="true" t="shared" si="251" ref="P623:P633">O623*H623</f>
        <v>0</v>
      </c>
      <c r="Q623" s="175">
        <v>0</v>
      </c>
      <c r="R623" s="175">
        <f aca="true" t="shared" si="252" ref="R623:R633">Q623*H623</f>
        <v>0</v>
      </c>
      <c r="S623" s="175">
        <v>0.033</v>
      </c>
      <c r="T623" s="176">
        <f aca="true" t="shared" si="253" ref="T623:T633">S623*H623</f>
        <v>1.7952000000000001</v>
      </c>
      <c r="U623" s="32"/>
      <c r="V623" s="32"/>
      <c r="W623" s="32"/>
      <c r="X623" s="32"/>
      <c r="Y623" s="32"/>
      <c r="Z623" s="32"/>
      <c r="AA623" s="32"/>
      <c r="AB623" s="32"/>
      <c r="AC623" s="32"/>
      <c r="AD623" s="32"/>
      <c r="AE623" s="32"/>
      <c r="AR623" s="177" t="s">
        <v>212</v>
      </c>
      <c r="AT623" s="177" t="s">
        <v>147</v>
      </c>
      <c r="AU623" s="177" t="s">
        <v>153</v>
      </c>
      <c r="AY623" s="15" t="s">
        <v>145</v>
      </c>
      <c r="BE623" s="178">
        <f aca="true" t="shared" si="254" ref="BE623:BE633">IF(N623="základní",J623,0)</f>
        <v>0</v>
      </c>
      <c r="BF623" s="178">
        <f aca="true" t="shared" si="255" ref="BF623:BF633">IF(N623="snížená",J623,0)</f>
        <v>0</v>
      </c>
      <c r="BG623" s="178">
        <f aca="true" t="shared" si="256" ref="BG623:BG633">IF(N623="zákl. přenesená",J623,0)</f>
        <v>0</v>
      </c>
      <c r="BH623" s="178">
        <f aca="true" t="shared" si="257" ref="BH623:BH633">IF(N623="sníž. přenesená",J623,0)</f>
        <v>0</v>
      </c>
      <c r="BI623" s="178">
        <f aca="true" t="shared" si="258" ref="BI623:BI633">IF(N623="nulová",J623,0)</f>
        <v>0</v>
      </c>
      <c r="BJ623" s="15" t="s">
        <v>75</v>
      </c>
      <c r="BK623" s="178">
        <f aca="true" t="shared" si="259" ref="BK623:BK633">ROUND(I623*H623,2)</f>
        <v>0</v>
      </c>
      <c r="BL623" s="15" t="s">
        <v>212</v>
      </c>
      <c r="BM623" s="177" t="s">
        <v>1680</v>
      </c>
    </row>
    <row r="624" spans="1:65" s="2" customFormat="1" ht="14.45" customHeight="1">
      <c r="A624" s="32"/>
      <c r="B624" s="33"/>
      <c r="C624" s="166">
        <v>470</v>
      </c>
      <c r="D624" s="166" t="s">
        <v>147</v>
      </c>
      <c r="E624" s="167" t="s">
        <v>1681</v>
      </c>
      <c r="F624" s="168" t="s">
        <v>1682</v>
      </c>
      <c r="G624" s="169" t="s">
        <v>150</v>
      </c>
      <c r="H624" s="170">
        <v>22.32</v>
      </c>
      <c r="I624" s="171"/>
      <c r="J624" s="172">
        <f t="shared" si="250"/>
        <v>0</v>
      </c>
      <c r="K624" s="168" t="s">
        <v>151</v>
      </c>
      <c r="L624" s="37"/>
      <c r="M624" s="173" t="s">
        <v>17</v>
      </c>
      <c r="N624" s="174" t="s">
        <v>41</v>
      </c>
      <c r="O624" s="62"/>
      <c r="P624" s="175">
        <f t="shared" si="251"/>
        <v>0</v>
      </c>
      <c r="Q624" s="175">
        <v>5E-05</v>
      </c>
      <c r="R624" s="175">
        <f t="shared" si="252"/>
        <v>0.001116</v>
      </c>
      <c r="S624" s="175">
        <v>0</v>
      </c>
      <c r="T624" s="176">
        <f t="shared" si="253"/>
        <v>0</v>
      </c>
      <c r="U624" s="32"/>
      <c r="V624" s="32"/>
      <c r="W624" s="32"/>
      <c r="X624" s="32"/>
      <c r="Y624" s="32"/>
      <c r="Z624" s="32"/>
      <c r="AA624" s="32"/>
      <c r="AB624" s="32"/>
      <c r="AC624" s="32"/>
      <c r="AD624" s="32"/>
      <c r="AE624" s="32"/>
      <c r="AR624" s="177" t="s">
        <v>212</v>
      </c>
      <c r="AT624" s="177" t="s">
        <v>147</v>
      </c>
      <c r="AU624" s="177" t="s">
        <v>153</v>
      </c>
      <c r="AY624" s="15" t="s">
        <v>145</v>
      </c>
      <c r="BE624" s="178">
        <f t="shared" si="254"/>
        <v>0</v>
      </c>
      <c r="BF624" s="178">
        <f t="shared" si="255"/>
        <v>0</v>
      </c>
      <c r="BG624" s="178">
        <f t="shared" si="256"/>
        <v>0</v>
      </c>
      <c r="BH624" s="178">
        <f t="shared" si="257"/>
        <v>0</v>
      </c>
      <c r="BI624" s="178">
        <f t="shared" si="258"/>
        <v>0</v>
      </c>
      <c r="BJ624" s="15" t="s">
        <v>75</v>
      </c>
      <c r="BK624" s="178">
        <f t="shared" si="259"/>
        <v>0</v>
      </c>
      <c r="BL624" s="15" t="s">
        <v>212</v>
      </c>
      <c r="BM624" s="177" t="s">
        <v>1683</v>
      </c>
    </row>
    <row r="625" spans="1:65" s="2" customFormat="1" ht="14.45" customHeight="1">
      <c r="A625" s="32"/>
      <c r="B625" s="33"/>
      <c r="C625" s="166">
        <v>471</v>
      </c>
      <c r="D625" s="166" t="s">
        <v>147</v>
      </c>
      <c r="E625" s="167" t="s">
        <v>1684</v>
      </c>
      <c r="F625" s="168" t="s">
        <v>1685</v>
      </c>
      <c r="G625" s="169" t="s">
        <v>161</v>
      </c>
      <c r="H625" s="170">
        <v>78</v>
      </c>
      <c r="I625" s="171"/>
      <c r="J625" s="172">
        <f t="shared" si="250"/>
        <v>0</v>
      </c>
      <c r="K625" s="168" t="s">
        <v>151</v>
      </c>
      <c r="L625" s="37"/>
      <c r="M625" s="173" t="s">
        <v>17</v>
      </c>
      <c r="N625" s="174" t="s">
        <v>41</v>
      </c>
      <c r="O625" s="62"/>
      <c r="P625" s="175">
        <f t="shared" si="251"/>
        <v>0</v>
      </c>
      <c r="Q625" s="175">
        <v>0</v>
      </c>
      <c r="R625" s="175">
        <f t="shared" si="252"/>
        <v>0</v>
      </c>
      <c r="S625" s="175">
        <v>0</v>
      </c>
      <c r="T625" s="176">
        <f t="shared" si="253"/>
        <v>0</v>
      </c>
      <c r="U625" s="32"/>
      <c r="V625" s="32"/>
      <c r="W625" s="32"/>
      <c r="X625" s="32"/>
      <c r="Y625" s="32"/>
      <c r="Z625" s="32"/>
      <c r="AA625" s="32"/>
      <c r="AB625" s="32"/>
      <c r="AC625" s="32"/>
      <c r="AD625" s="32"/>
      <c r="AE625" s="32"/>
      <c r="AR625" s="177" t="s">
        <v>212</v>
      </c>
      <c r="AT625" s="177" t="s">
        <v>147</v>
      </c>
      <c r="AU625" s="177" t="s">
        <v>153</v>
      </c>
      <c r="AY625" s="15" t="s">
        <v>145</v>
      </c>
      <c r="BE625" s="178">
        <f t="shared" si="254"/>
        <v>0</v>
      </c>
      <c r="BF625" s="178">
        <f t="shared" si="255"/>
        <v>0</v>
      </c>
      <c r="BG625" s="178">
        <f t="shared" si="256"/>
        <v>0</v>
      </c>
      <c r="BH625" s="178">
        <f t="shared" si="257"/>
        <v>0</v>
      </c>
      <c r="BI625" s="178">
        <f t="shared" si="258"/>
        <v>0</v>
      </c>
      <c r="BJ625" s="15" t="s">
        <v>75</v>
      </c>
      <c r="BK625" s="178">
        <f t="shared" si="259"/>
        <v>0</v>
      </c>
      <c r="BL625" s="15" t="s">
        <v>212</v>
      </c>
      <c r="BM625" s="177" t="s">
        <v>1686</v>
      </c>
    </row>
    <row r="626" spans="1:65" s="2" customFormat="1" ht="14.45" customHeight="1">
      <c r="A626" s="32"/>
      <c r="B626" s="33"/>
      <c r="C626" s="166">
        <v>472</v>
      </c>
      <c r="D626" s="166" t="s">
        <v>147</v>
      </c>
      <c r="E626" s="167" t="s">
        <v>1687</v>
      </c>
      <c r="F626" s="168" t="s">
        <v>1688</v>
      </c>
      <c r="G626" s="169" t="s">
        <v>161</v>
      </c>
      <c r="H626" s="170">
        <v>78</v>
      </c>
      <c r="I626" s="171"/>
      <c r="J626" s="172">
        <f t="shared" si="250"/>
        <v>0</v>
      </c>
      <c r="K626" s="168" t="s">
        <v>151</v>
      </c>
      <c r="L626" s="37"/>
      <c r="M626" s="173" t="s">
        <v>17</v>
      </c>
      <c r="N626" s="174" t="s">
        <v>41</v>
      </c>
      <c r="O626" s="62"/>
      <c r="P626" s="175">
        <f t="shared" si="251"/>
        <v>0</v>
      </c>
      <c r="Q626" s="175">
        <v>0</v>
      </c>
      <c r="R626" s="175">
        <f t="shared" si="252"/>
        <v>0</v>
      </c>
      <c r="S626" s="175">
        <v>0.003</v>
      </c>
      <c r="T626" s="176">
        <f t="shared" si="253"/>
        <v>0.234</v>
      </c>
      <c r="U626" s="32"/>
      <c r="V626" s="32"/>
      <c r="W626" s="32"/>
      <c r="X626" s="32"/>
      <c r="Y626" s="32"/>
      <c r="Z626" s="32"/>
      <c r="AA626" s="32"/>
      <c r="AB626" s="32"/>
      <c r="AC626" s="32"/>
      <c r="AD626" s="32"/>
      <c r="AE626" s="32"/>
      <c r="AR626" s="177" t="s">
        <v>212</v>
      </c>
      <c r="AT626" s="177" t="s">
        <v>147</v>
      </c>
      <c r="AU626" s="177" t="s">
        <v>153</v>
      </c>
      <c r="AY626" s="15" t="s">
        <v>145</v>
      </c>
      <c r="BE626" s="178">
        <f t="shared" si="254"/>
        <v>0</v>
      </c>
      <c r="BF626" s="178">
        <f t="shared" si="255"/>
        <v>0</v>
      </c>
      <c r="BG626" s="178">
        <f t="shared" si="256"/>
        <v>0</v>
      </c>
      <c r="BH626" s="178">
        <f t="shared" si="257"/>
        <v>0</v>
      </c>
      <c r="BI626" s="178">
        <f t="shared" si="258"/>
        <v>0</v>
      </c>
      <c r="BJ626" s="15" t="s">
        <v>75</v>
      </c>
      <c r="BK626" s="178">
        <f t="shared" si="259"/>
        <v>0</v>
      </c>
      <c r="BL626" s="15" t="s">
        <v>212</v>
      </c>
      <c r="BM626" s="177" t="s">
        <v>1689</v>
      </c>
    </row>
    <row r="627" spans="1:65" s="2" customFormat="1" ht="24.2" customHeight="1">
      <c r="A627" s="32"/>
      <c r="B627" s="33"/>
      <c r="C627" s="166">
        <v>473</v>
      </c>
      <c r="D627" s="166" t="s">
        <v>147</v>
      </c>
      <c r="E627" s="167" t="s">
        <v>1690</v>
      </c>
      <c r="F627" s="168" t="s">
        <v>1691</v>
      </c>
      <c r="G627" s="169" t="s">
        <v>161</v>
      </c>
      <c r="H627" s="170">
        <v>1</v>
      </c>
      <c r="I627" s="171"/>
      <c r="J627" s="172">
        <f t="shared" si="250"/>
        <v>0</v>
      </c>
      <c r="K627" s="168" t="s">
        <v>151</v>
      </c>
      <c r="L627" s="37"/>
      <c r="M627" s="173" t="s">
        <v>17</v>
      </c>
      <c r="N627" s="174" t="s">
        <v>41</v>
      </c>
      <c r="O627" s="62"/>
      <c r="P627" s="175">
        <f t="shared" si="251"/>
        <v>0</v>
      </c>
      <c r="Q627" s="175">
        <v>4E-05</v>
      </c>
      <c r="R627" s="175">
        <f t="shared" si="252"/>
        <v>4E-05</v>
      </c>
      <c r="S627" s="175">
        <v>0</v>
      </c>
      <c r="T627" s="176">
        <f t="shared" si="253"/>
        <v>0</v>
      </c>
      <c r="U627" s="32"/>
      <c r="V627" s="32"/>
      <c r="W627" s="32"/>
      <c r="X627" s="32"/>
      <c r="Y627" s="32"/>
      <c r="Z627" s="32"/>
      <c r="AA627" s="32"/>
      <c r="AB627" s="32"/>
      <c r="AC627" s="32"/>
      <c r="AD627" s="32"/>
      <c r="AE627" s="32"/>
      <c r="AR627" s="177" t="s">
        <v>212</v>
      </c>
      <c r="AT627" s="177" t="s">
        <v>147</v>
      </c>
      <c r="AU627" s="177" t="s">
        <v>153</v>
      </c>
      <c r="AY627" s="15" t="s">
        <v>145</v>
      </c>
      <c r="BE627" s="178">
        <f t="shared" si="254"/>
        <v>0</v>
      </c>
      <c r="BF627" s="178">
        <f t="shared" si="255"/>
        <v>0</v>
      </c>
      <c r="BG627" s="178">
        <f t="shared" si="256"/>
        <v>0</v>
      </c>
      <c r="BH627" s="178">
        <f t="shared" si="257"/>
        <v>0</v>
      </c>
      <c r="BI627" s="178">
        <f t="shared" si="258"/>
        <v>0</v>
      </c>
      <c r="BJ627" s="15" t="s">
        <v>75</v>
      </c>
      <c r="BK627" s="178">
        <f t="shared" si="259"/>
        <v>0</v>
      </c>
      <c r="BL627" s="15" t="s">
        <v>212</v>
      </c>
      <c r="BM627" s="177" t="s">
        <v>1692</v>
      </c>
    </row>
    <row r="628" spans="1:65" s="2" customFormat="1" ht="14.45" customHeight="1">
      <c r="A628" s="32"/>
      <c r="B628" s="33"/>
      <c r="C628" s="166">
        <v>474</v>
      </c>
      <c r="D628" s="166" t="s">
        <v>147</v>
      </c>
      <c r="E628" s="167" t="s">
        <v>1693</v>
      </c>
      <c r="F628" s="168" t="s">
        <v>1694</v>
      </c>
      <c r="G628" s="169" t="s">
        <v>715</v>
      </c>
      <c r="H628" s="170">
        <v>120</v>
      </c>
      <c r="I628" s="171"/>
      <c r="J628" s="172">
        <f t="shared" si="250"/>
        <v>0</v>
      </c>
      <c r="K628" s="168" t="s">
        <v>151</v>
      </c>
      <c r="L628" s="37"/>
      <c r="M628" s="173" t="s">
        <v>17</v>
      </c>
      <c r="N628" s="174" t="s">
        <v>41</v>
      </c>
      <c r="O628" s="62"/>
      <c r="P628" s="175">
        <f t="shared" si="251"/>
        <v>0</v>
      </c>
      <c r="Q628" s="175">
        <v>6E-05</v>
      </c>
      <c r="R628" s="175">
        <f t="shared" si="252"/>
        <v>0.0072</v>
      </c>
      <c r="S628" s="175">
        <v>0</v>
      </c>
      <c r="T628" s="176">
        <f t="shared" si="253"/>
        <v>0</v>
      </c>
      <c r="U628" s="32"/>
      <c r="V628" s="32"/>
      <c r="W628" s="32"/>
      <c r="X628" s="32"/>
      <c r="Y628" s="32"/>
      <c r="Z628" s="32"/>
      <c r="AA628" s="32"/>
      <c r="AB628" s="32"/>
      <c r="AC628" s="32"/>
      <c r="AD628" s="32"/>
      <c r="AE628" s="32"/>
      <c r="AR628" s="177" t="s">
        <v>212</v>
      </c>
      <c r="AT628" s="177" t="s">
        <v>147</v>
      </c>
      <c r="AU628" s="177" t="s">
        <v>153</v>
      </c>
      <c r="AY628" s="15" t="s">
        <v>145</v>
      </c>
      <c r="BE628" s="178">
        <f t="shared" si="254"/>
        <v>0</v>
      </c>
      <c r="BF628" s="178">
        <f t="shared" si="255"/>
        <v>0</v>
      </c>
      <c r="BG628" s="178">
        <f t="shared" si="256"/>
        <v>0</v>
      </c>
      <c r="BH628" s="178">
        <f t="shared" si="257"/>
        <v>0</v>
      </c>
      <c r="BI628" s="178">
        <f t="shared" si="258"/>
        <v>0</v>
      </c>
      <c r="BJ628" s="15" t="s">
        <v>75</v>
      </c>
      <c r="BK628" s="178">
        <f t="shared" si="259"/>
        <v>0</v>
      </c>
      <c r="BL628" s="15" t="s">
        <v>212</v>
      </c>
      <c r="BM628" s="177" t="s">
        <v>1695</v>
      </c>
    </row>
    <row r="629" spans="1:65" s="2" customFormat="1" ht="14.45" customHeight="1">
      <c r="A629" s="32"/>
      <c r="B629" s="33"/>
      <c r="C629" s="166">
        <v>475</v>
      </c>
      <c r="D629" s="166" t="s">
        <v>147</v>
      </c>
      <c r="E629" s="167" t="s">
        <v>1696</v>
      </c>
      <c r="F629" s="168" t="s">
        <v>1697</v>
      </c>
      <c r="G629" s="169" t="s">
        <v>715</v>
      </c>
      <c r="H629" s="170">
        <v>120</v>
      </c>
      <c r="I629" s="171"/>
      <c r="J629" s="172">
        <f t="shared" si="250"/>
        <v>0</v>
      </c>
      <c r="K629" s="168" t="s">
        <v>151</v>
      </c>
      <c r="L629" s="37"/>
      <c r="M629" s="173" t="s">
        <v>17</v>
      </c>
      <c r="N629" s="174" t="s">
        <v>41</v>
      </c>
      <c r="O629" s="62"/>
      <c r="P629" s="175">
        <f t="shared" si="251"/>
        <v>0</v>
      </c>
      <c r="Q629" s="175">
        <v>6E-05</v>
      </c>
      <c r="R629" s="175">
        <f t="shared" si="252"/>
        <v>0.0072</v>
      </c>
      <c r="S629" s="175">
        <v>0</v>
      </c>
      <c r="T629" s="176">
        <f t="shared" si="253"/>
        <v>0</v>
      </c>
      <c r="U629" s="32"/>
      <c r="V629" s="32"/>
      <c r="W629" s="32"/>
      <c r="X629" s="32"/>
      <c r="Y629" s="32"/>
      <c r="Z629" s="32"/>
      <c r="AA629" s="32"/>
      <c r="AB629" s="32"/>
      <c r="AC629" s="32"/>
      <c r="AD629" s="32"/>
      <c r="AE629" s="32"/>
      <c r="AR629" s="177" t="s">
        <v>212</v>
      </c>
      <c r="AT629" s="177" t="s">
        <v>147</v>
      </c>
      <c r="AU629" s="177" t="s">
        <v>153</v>
      </c>
      <c r="AY629" s="15" t="s">
        <v>145</v>
      </c>
      <c r="BE629" s="178">
        <f t="shared" si="254"/>
        <v>0</v>
      </c>
      <c r="BF629" s="178">
        <f t="shared" si="255"/>
        <v>0</v>
      </c>
      <c r="BG629" s="178">
        <f t="shared" si="256"/>
        <v>0</v>
      </c>
      <c r="BH629" s="178">
        <f t="shared" si="257"/>
        <v>0</v>
      </c>
      <c r="BI629" s="178">
        <f t="shared" si="258"/>
        <v>0</v>
      </c>
      <c r="BJ629" s="15" t="s">
        <v>75</v>
      </c>
      <c r="BK629" s="178">
        <f t="shared" si="259"/>
        <v>0</v>
      </c>
      <c r="BL629" s="15" t="s">
        <v>212</v>
      </c>
      <c r="BM629" s="177" t="s">
        <v>1698</v>
      </c>
    </row>
    <row r="630" spans="1:65" s="2" customFormat="1" ht="14.45" customHeight="1">
      <c r="A630" s="32"/>
      <c r="B630" s="33"/>
      <c r="C630" s="166">
        <v>476</v>
      </c>
      <c r="D630" s="166" t="s">
        <v>147</v>
      </c>
      <c r="E630" s="167" t="s">
        <v>1699</v>
      </c>
      <c r="F630" s="168" t="s">
        <v>1700</v>
      </c>
      <c r="G630" s="169" t="s">
        <v>715</v>
      </c>
      <c r="H630" s="170">
        <v>28</v>
      </c>
      <c r="I630" s="171"/>
      <c r="J630" s="172">
        <f t="shared" si="250"/>
        <v>0</v>
      </c>
      <c r="K630" s="168" t="s">
        <v>151</v>
      </c>
      <c r="L630" s="37"/>
      <c r="M630" s="173" t="s">
        <v>17</v>
      </c>
      <c r="N630" s="174" t="s">
        <v>41</v>
      </c>
      <c r="O630" s="62"/>
      <c r="P630" s="175">
        <f t="shared" si="251"/>
        <v>0</v>
      </c>
      <c r="Q630" s="175">
        <v>5E-05</v>
      </c>
      <c r="R630" s="175">
        <f t="shared" si="252"/>
        <v>0.0014</v>
      </c>
      <c r="S630" s="175">
        <v>0</v>
      </c>
      <c r="T630" s="176">
        <f t="shared" si="253"/>
        <v>0</v>
      </c>
      <c r="U630" s="32"/>
      <c r="V630" s="32"/>
      <c r="W630" s="32"/>
      <c r="X630" s="32"/>
      <c r="Y630" s="32"/>
      <c r="Z630" s="32"/>
      <c r="AA630" s="32"/>
      <c r="AB630" s="32"/>
      <c r="AC630" s="32"/>
      <c r="AD630" s="32"/>
      <c r="AE630" s="32"/>
      <c r="AR630" s="177" t="s">
        <v>212</v>
      </c>
      <c r="AT630" s="177" t="s">
        <v>147</v>
      </c>
      <c r="AU630" s="177" t="s">
        <v>153</v>
      </c>
      <c r="AY630" s="15" t="s">
        <v>145</v>
      </c>
      <c r="BE630" s="178">
        <f t="shared" si="254"/>
        <v>0</v>
      </c>
      <c r="BF630" s="178">
        <f t="shared" si="255"/>
        <v>0</v>
      </c>
      <c r="BG630" s="178">
        <f t="shared" si="256"/>
        <v>0</v>
      </c>
      <c r="BH630" s="178">
        <f t="shared" si="257"/>
        <v>0</v>
      </c>
      <c r="BI630" s="178">
        <f t="shared" si="258"/>
        <v>0</v>
      </c>
      <c r="BJ630" s="15" t="s">
        <v>75</v>
      </c>
      <c r="BK630" s="178">
        <f t="shared" si="259"/>
        <v>0</v>
      </c>
      <c r="BL630" s="15" t="s">
        <v>212</v>
      </c>
      <c r="BM630" s="177" t="s">
        <v>1701</v>
      </c>
    </row>
    <row r="631" spans="1:65" s="281" customFormat="1" ht="14.45" customHeight="1">
      <c r="A631" s="266"/>
      <c r="B631" s="267"/>
      <c r="C631" s="166">
        <v>477</v>
      </c>
      <c r="D631" s="268" t="s">
        <v>318</v>
      </c>
      <c r="E631" s="269" t="s">
        <v>1702</v>
      </c>
      <c r="F631" s="270" t="s">
        <v>1703</v>
      </c>
      <c r="G631" s="271" t="s">
        <v>715</v>
      </c>
      <c r="H631" s="272">
        <v>268</v>
      </c>
      <c r="I631" s="273"/>
      <c r="J631" s="274">
        <f t="shared" si="250"/>
        <v>0</v>
      </c>
      <c r="K631" s="270" t="s">
        <v>17</v>
      </c>
      <c r="L631" s="275"/>
      <c r="M631" s="276" t="s">
        <v>17</v>
      </c>
      <c r="N631" s="277" t="s">
        <v>41</v>
      </c>
      <c r="O631" s="278"/>
      <c r="P631" s="279">
        <f t="shared" si="251"/>
        <v>0</v>
      </c>
      <c r="Q631" s="279">
        <v>0</v>
      </c>
      <c r="R631" s="279">
        <f t="shared" si="252"/>
        <v>0</v>
      </c>
      <c r="S631" s="279">
        <v>0</v>
      </c>
      <c r="T631" s="280">
        <f t="shared" si="253"/>
        <v>0</v>
      </c>
      <c r="U631" s="266"/>
      <c r="V631" s="266"/>
      <c r="W631" s="266"/>
      <c r="X631" s="266"/>
      <c r="Y631" s="266"/>
      <c r="Z631" s="266"/>
      <c r="AA631" s="266"/>
      <c r="AB631" s="266"/>
      <c r="AC631" s="266"/>
      <c r="AD631" s="266"/>
      <c r="AE631" s="266"/>
      <c r="AR631" s="282" t="s">
        <v>277</v>
      </c>
      <c r="AT631" s="282" t="s">
        <v>318</v>
      </c>
      <c r="AU631" s="282" t="s">
        <v>153</v>
      </c>
      <c r="AY631" s="283" t="s">
        <v>145</v>
      </c>
      <c r="BE631" s="284">
        <f t="shared" si="254"/>
        <v>0</v>
      </c>
      <c r="BF631" s="284">
        <f t="shared" si="255"/>
        <v>0</v>
      </c>
      <c r="BG631" s="284">
        <f t="shared" si="256"/>
        <v>0</v>
      </c>
      <c r="BH631" s="284">
        <f t="shared" si="257"/>
        <v>0</v>
      </c>
      <c r="BI631" s="284">
        <f t="shared" si="258"/>
        <v>0</v>
      </c>
      <c r="BJ631" s="283" t="s">
        <v>75</v>
      </c>
      <c r="BK631" s="284">
        <f t="shared" si="259"/>
        <v>0</v>
      </c>
      <c r="BL631" s="283" t="s">
        <v>212</v>
      </c>
      <c r="BM631" s="282" t="s">
        <v>1704</v>
      </c>
    </row>
    <row r="632" spans="1:65" s="2" customFormat="1" ht="24.2" customHeight="1">
      <c r="A632" s="32"/>
      <c r="B632" s="33"/>
      <c r="C632" s="166">
        <v>478</v>
      </c>
      <c r="D632" s="166" t="s">
        <v>147</v>
      </c>
      <c r="E632" s="167" t="s">
        <v>1705</v>
      </c>
      <c r="F632" s="168" t="s">
        <v>1706</v>
      </c>
      <c r="G632" s="169" t="s">
        <v>227</v>
      </c>
      <c r="H632" s="170">
        <v>0.04</v>
      </c>
      <c r="I632" s="171"/>
      <c r="J632" s="172">
        <f t="shared" si="250"/>
        <v>0</v>
      </c>
      <c r="K632" s="168" t="s">
        <v>151</v>
      </c>
      <c r="L632" s="37"/>
      <c r="M632" s="173" t="s">
        <v>17</v>
      </c>
      <c r="N632" s="174" t="s">
        <v>41</v>
      </c>
      <c r="O632" s="62"/>
      <c r="P632" s="175">
        <f t="shared" si="251"/>
        <v>0</v>
      </c>
      <c r="Q632" s="175">
        <v>0</v>
      </c>
      <c r="R632" s="175">
        <f t="shared" si="252"/>
        <v>0</v>
      </c>
      <c r="S632" s="175">
        <v>0</v>
      </c>
      <c r="T632" s="176">
        <f t="shared" si="253"/>
        <v>0</v>
      </c>
      <c r="U632" s="32"/>
      <c r="V632" s="32"/>
      <c r="W632" s="32"/>
      <c r="X632" s="32"/>
      <c r="Y632" s="32"/>
      <c r="Z632" s="32"/>
      <c r="AA632" s="32"/>
      <c r="AB632" s="32"/>
      <c r="AC632" s="32"/>
      <c r="AD632" s="32"/>
      <c r="AE632" s="32"/>
      <c r="AR632" s="177" t="s">
        <v>212</v>
      </c>
      <c r="AT632" s="177" t="s">
        <v>147</v>
      </c>
      <c r="AU632" s="177" t="s">
        <v>153</v>
      </c>
      <c r="AY632" s="15" t="s">
        <v>145</v>
      </c>
      <c r="BE632" s="178">
        <f t="shared" si="254"/>
        <v>0</v>
      </c>
      <c r="BF632" s="178">
        <f t="shared" si="255"/>
        <v>0</v>
      </c>
      <c r="BG632" s="178">
        <f t="shared" si="256"/>
        <v>0</v>
      </c>
      <c r="BH632" s="178">
        <f t="shared" si="257"/>
        <v>0</v>
      </c>
      <c r="BI632" s="178">
        <f t="shared" si="258"/>
        <v>0</v>
      </c>
      <c r="BJ632" s="15" t="s">
        <v>75</v>
      </c>
      <c r="BK632" s="178">
        <f t="shared" si="259"/>
        <v>0</v>
      </c>
      <c r="BL632" s="15" t="s">
        <v>212</v>
      </c>
      <c r="BM632" s="177" t="s">
        <v>1707</v>
      </c>
    </row>
    <row r="633" spans="1:65" s="2" customFormat="1" ht="24.2" customHeight="1">
      <c r="A633" s="32"/>
      <c r="B633" s="33"/>
      <c r="C633" s="166">
        <v>479</v>
      </c>
      <c r="D633" s="166" t="s">
        <v>147</v>
      </c>
      <c r="E633" s="167" t="s">
        <v>1708</v>
      </c>
      <c r="F633" s="168" t="s">
        <v>1709</v>
      </c>
      <c r="G633" s="169" t="s">
        <v>227</v>
      </c>
      <c r="H633" s="170">
        <v>0.04</v>
      </c>
      <c r="I633" s="171"/>
      <c r="J633" s="172">
        <f t="shared" si="250"/>
        <v>0</v>
      </c>
      <c r="K633" s="168" t="s">
        <v>151</v>
      </c>
      <c r="L633" s="37"/>
      <c r="M633" s="173" t="s">
        <v>17</v>
      </c>
      <c r="N633" s="174" t="s">
        <v>41</v>
      </c>
      <c r="O633" s="62"/>
      <c r="P633" s="175">
        <f t="shared" si="251"/>
        <v>0</v>
      </c>
      <c r="Q633" s="175">
        <v>0</v>
      </c>
      <c r="R633" s="175">
        <f t="shared" si="252"/>
        <v>0</v>
      </c>
      <c r="S633" s="175">
        <v>0</v>
      </c>
      <c r="T633" s="176">
        <f t="shared" si="253"/>
        <v>0</v>
      </c>
      <c r="U633" s="32"/>
      <c r="V633" s="32"/>
      <c r="W633" s="32"/>
      <c r="X633" s="32"/>
      <c r="Y633" s="32"/>
      <c r="Z633" s="32"/>
      <c r="AA633" s="32"/>
      <c r="AB633" s="32"/>
      <c r="AC633" s="32"/>
      <c r="AD633" s="32"/>
      <c r="AE633" s="32"/>
      <c r="AR633" s="177" t="s">
        <v>212</v>
      </c>
      <c r="AT633" s="177" t="s">
        <v>147</v>
      </c>
      <c r="AU633" s="177" t="s">
        <v>153</v>
      </c>
      <c r="AY633" s="15" t="s">
        <v>145</v>
      </c>
      <c r="BE633" s="178">
        <f t="shared" si="254"/>
        <v>0</v>
      </c>
      <c r="BF633" s="178">
        <f t="shared" si="255"/>
        <v>0</v>
      </c>
      <c r="BG633" s="178">
        <f t="shared" si="256"/>
        <v>0</v>
      </c>
      <c r="BH633" s="178">
        <f t="shared" si="257"/>
        <v>0</v>
      </c>
      <c r="BI633" s="178">
        <f t="shared" si="258"/>
        <v>0</v>
      </c>
      <c r="BJ633" s="15" t="s">
        <v>75</v>
      </c>
      <c r="BK633" s="178">
        <f t="shared" si="259"/>
        <v>0</v>
      </c>
      <c r="BL633" s="15" t="s">
        <v>212</v>
      </c>
      <c r="BM633" s="177" t="s">
        <v>1710</v>
      </c>
    </row>
    <row r="634" spans="2:63" s="12" customFormat="1" ht="22.9" customHeight="1">
      <c r="B634" s="150"/>
      <c r="C634" s="151"/>
      <c r="D634" s="152" t="s">
        <v>69</v>
      </c>
      <c r="E634" s="164" t="s">
        <v>1711</v>
      </c>
      <c r="F634" s="164" t="s">
        <v>1712</v>
      </c>
      <c r="G634" s="151"/>
      <c r="H634" s="151"/>
      <c r="I634" s="154"/>
      <c r="J634" s="165">
        <f>BK634</f>
        <v>0</v>
      </c>
      <c r="K634" s="151"/>
      <c r="L634" s="156"/>
      <c r="M634" s="157"/>
      <c r="N634" s="158"/>
      <c r="O634" s="158"/>
      <c r="P634" s="159">
        <f>SUM(P635:P646)</f>
        <v>0</v>
      </c>
      <c r="Q634" s="158"/>
      <c r="R634" s="159">
        <f>SUM(R635:R646)</f>
        <v>0.9680378000000001</v>
      </c>
      <c r="S634" s="158"/>
      <c r="T634" s="160">
        <f>SUM(T635:T646)</f>
        <v>0</v>
      </c>
      <c r="AR634" s="161" t="s">
        <v>153</v>
      </c>
      <c r="AT634" s="162" t="s">
        <v>69</v>
      </c>
      <c r="AU634" s="162" t="s">
        <v>75</v>
      </c>
      <c r="AY634" s="161" t="s">
        <v>145</v>
      </c>
      <c r="BK634" s="163">
        <f>SUM(BK635:BK646)</f>
        <v>0</v>
      </c>
    </row>
    <row r="635" spans="1:65" s="2" customFormat="1" ht="14.45" customHeight="1">
      <c r="A635" s="32"/>
      <c r="B635" s="33"/>
      <c r="C635" s="166">
        <v>480</v>
      </c>
      <c r="D635" s="166" t="s">
        <v>147</v>
      </c>
      <c r="E635" s="167" t="s">
        <v>1713</v>
      </c>
      <c r="F635" s="168" t="s">
        <v>1714</v>
      </c>
      <c r="G635" s="169" t="s">
        <v>150</v>
      </c>
      <c r="H635" s="170">
        <v>49.4</v>
      </c>
      <c r="I635" s="171"/>
      <c r="J635" s="172">
        <f aca="true" t="shared" si="260" ref="J635:J646">ROUND(I635*H635,2)</f>
        <v>0</v>
      </c>
      <c r="K635" s="168" t="s">
        <v>151</v>
      </c>
      <c r="L635" s="37"/>
      <c r="M635" s="173" t="s">
        <v>17</v>
      </c>
      <c r="N635" s="174" t="s">
        <v>41</v>
      </c>
      <c r="O635" s="62"/>
      <c r="P635" s="175">
        <f aca="true" t="shared" si="261" ref="P635:P646">O635*H635</f>
        <v>0</v>
      </c>
      <c r="Q635" s="175">
        <v>0.0003</v>
      </c>
      <c r="R635" s="175">
        <f aca="true" t="shared" si="262" ref="R635:R646">Q635*H635</f>
        <v>0.014819999999999998</v>
      </c>
      <c r="S635" s="175">
        <v>0</v>
      </c>
      <c r="T635" s="176">
        <f aca="true" t="shared" si="263" ref="T635:T646">S635*H635</f>
        <v>0</v>
      </c>
      <c r="U635" s="32"/>
      <c r="V635" s="32"/>
      <c r="W635" s="32"/>
      <c r="X635" s="32"/>
      <c r="Y635" s="32"/>
      <c r="Z635" s="32"/>
      <c r="AA635" s="32"/>
      <c r="AB635" s="32"/>
      <c r="AC635" s="32"/>
      <c r="AD635" s="32"/>
      <c r="AE635" s="32"/>
      <c r="AR635" s="177" t="s">
        <v>212</v>
      </c>
      <c r="AT635" s="177" t="s">
        <v>147</v>
      </c>
      <c r="AU635" s="177" t="s">
        <v>153</v>
      </c>
      <c r="AY635" s="15" t="s">
        <v>145</v>
      </c>
      <c r="BE635" s="178">
        <f aca="true" t="shared" si="264" ref="BE635:BE646">IF(N635="základní",J635,0)</f>
        <v>0</v>
      </c>
      <c r="BF635" s="178">
        <f aca="true" t="shared" si="265" ref="BF635:BF646">IF(N635="snížená",J635,0)</f>
        <v>0</v>
      </c>
      <c r="BG635" s="178">
        <f aca="true" t="shared" si="266" ref="BG635:BG646">IF(N635="zákl. přenesená",J635,0)</f>
        <v>0</v>
      </c>
      <c r="BH635" s="178">
        <f aca="true" t="shared" si="267" ref="BH635:BH646">IF(N635="sníž. přenesená",J635,0)</f>
        <v>0</v>
      </c>
      <c r="BI635" s="178">
        <f aca="true" t="shared" si="268" ref="BI635:BI646">IF(N635="nulová",J635,0)</f>
        <v>0</v>
      </c>
      <c r="BJ635" s="15" t="s">
        <v>75</v>
      </c>
      <c r="BK635" s="178">
        <f aca="true" t="shared" si="269" ref="BK635:BK646">ROUND(I635*H635,2)</f>
        <v>0</v>
      </c>
      <c r="BL635" s="15" t="s">
        <v>212</v>
      </c>
      <c r="BM635" s="177" t="s">
        <v>1715</v>
      </c>
    </row>
    <row r="636" spans="1:65" s="2" customFormat="1" ht="24.2" customHeight="1">
      <c r="A636" s="32"/>
      <c r="B636" s="33"/>
      <c r="C636" s="166">
        <v>481</v>
      </c>
      <c r="D636" s="166" t="s">
        <v>147</v>
      </c>
      <c r="E636" s="167" t="s">
        <v>1716</v>
      </c>
      <c r="F636" s="168" t="s">
        <v>1717</v>
      </c>
      <c r="G636" s="169" t="s">
        <v>150</v>
      </c>
      <c r="H636" s="170">
        <v>34.51</v>
      </c>
      <c r="I636" s="171"/>
      <c r="J636" s="172">
        <f t="shared" si="260"/>
        <v>0</v>
      </c>
      <c r="K636" s="168" t="s">
        <v>151</v>
      </c>
      <c r="L636" s="37"/>
      <c r="M636" s="173" t="s">
        <v>17</v>
      </c>
      <c r="N636" s="174" t="s">
        <v>41</v>
      </c>
      <c r="O636" s="62"/>
      <c r="P636" s="175">
        <f t="shared" si="261"/>
        <v>0</v>
      </c>
      <c r="Q636" s="175">
        <v>0.00758</v>
      </c>
      <c r="R636" s="175">
        <f t="shared" si="262"/>
        <v>0.2615858</v>
      </c>
      <c r="S636" s="175">
        <v>0</v>
      </c>
      <c r="T636" s="176">
        <f t="shared" si="263"/>
        <v>0</v>
      </c>
      <c r="U636" s="32"/>
      <c r="V636" s="32"/>
      <c r="W636" s="32"/>
      <c r="X636" s="32"/>
      <c r="Y636" s="32"/>
      <c r="Z636" s="32"/>
      <c r="AA636" s="32"/>
      <c r="AB636" s="32"/>
      <c r="AC636" s="32"/>
      <c r="AD636" s="32"/>
      <c r="AE636" s="32"/>
      <c r="AR636" s="177" t="s">
        <v>212</v>
      </c>
      <c r="AT636" s="177" t="s">
        <v>147</v>
      </c>
      <c r="AU636" s="177" t="s">
        <v>153</v>
      </c>
      <c r="AY636" s="15" t="s">
        <v>145</v>
      </c>
      <c r="BE636" s="178">
        <f t="shared" si="264"/>
        <v>0</v>
      </c>
      <c r="BF636" s="178">
        <f t="shared" si="265"/>
        <v>0</v>
      </c>
      <c r="BG636" s="178">
        <f t="shared" si="266"/>
        <v>0</v>
      </c>
      <c r="BH636" s="178">
        <f t="shared" si="267"/>
        <v>0</v>
      </c>
      <c r="BI636" s="178">
        <f t="shared" si="268"/>
        <v>0</v>
      </c>
      <c r="BJ636" s="15" t="s">
        <v>75</v>
      </c>
      <c r="BK636" s="178">
        <f t="shared" si="269"/>
        <v>0</v>
      </c>
      <c r="BL636" s="15" t="s">
        <v>212</v>
      </c>
      <c r="BM636" s="177" t="s">
        <v>1718</v>
      </c>
    </row>
    <row r="637" spans="1:65" s="2" customFormat="1" ht="14.45" customHeight="1">
      <c r="A637" s="32"/>
      <c r="B637" s="33"/>
      <c r="C637" s="166">
        <v>482</v>
      </c>
      <c r="D637" s="166" t="s">
        <v>147</v>
      </c>
      <c r="E637" s="167" t="s">
        <v>1719</v>
      </c>
      <c r="F637" s="168" t="s">
        <v>1720</v>
      </c>
      <c r="G637" s="169" t="s">
        <v>165</v>
      </c>
      <c r="H637" s="170">
        <v>22</v>
      </c>
      <c r="I637" s="171"/>
      <c r="J637" s="172">
        <f t="shared" si="260"/>
        <v>0</v>
      </c>
      <c r="K637" s="168" t="s">
        <v>151</v>
      </c>
      <c r="L637" s="37"/>
      <c r="M637" s="173" t="s">
        <v>17</v>
      </c>
      <c r="N637" s="174" t="s">
        <v>41</v>
      </c>
      <c r="O637" s="62"/>
      <c r="P637" s="175">
        <f t="shared" si="261"/>
        <v>0</v>
      </c>
      <c r="Q637" s="175">
        <v>0.00043</v>
      </c>
      <c r="R637" s="175">
        <f t="shared" si="262"/>
        <v>0.00946</v>
      </c>
      <c r="S637" s="175">
        <v>0</v>
      </c>
      <c r="T637" s="176">
        <f t="shared" si="263"/>
        <v>0</v>
      </c>
      <c r="U637" s="32"/>
      <c r="V637" s="32"/>
      <c r="W637" s="32"/>
      <c r="X637" s="32"/>
      <c r="Y637" s="32"/>
      <c r="Z637" s="32"/>
      <c r="AA637" s="32"/>
      <c r="AB637" s="32"/>
      <c r="AC637" s="32"/>
      <c r="AD637" s="32"/>
      <c r="AE637" s="32"/>
      <c r="AR637" s="177" t="s">
        <v>212</v>
      </c>
      <c r="AT637" s="177" t="s">
        <v>147</v>
      </c>
      <c r="AU637" s="177" t="s">
        <v>153</v>
      </c>
      <c r="AY637" s="15" t="s">
        <v>145</v>
      </c>
      <c r="BE637" s="178">
        <f t="shared" si="264"/>
        <v>0</v>
      </c>
      <c r="BF637" s="178">
        <f t="shared" si="265"/>
        <v>0</v>
      </c>
      <c r="BG637" s="178">
        <f t="shared" si="266"/>
        <v>0</v>
      </c>
      <c r="BH637" s="178">
        <f t="shared" si="267"/>
        <v>0</v>
      </c>
      <c r="BI637" s="178">
        <f t="shared" si="268"/>
        <v>0</v>
      </c>
      <c r="BJ637" s="15" t="s">
        <v>75</v>
      </c>
      <c r="BK637" s="178">
        <f t="shared" si="269"/>
        <v>0</v>
      </c>
      <c r="BL637" s="15" t="s">
        <v>212</v>
      </c>
      <c r="BM637" s="177" t="s">
        <v>1721</v>
      </c>
    </row>
    <row r="638" spans="1:65" s="2" customFormat="1" ht="24.2" customHeight="1">
      <c r="A638" s="32"/>
      <c r="B638" s="33"/>
      <c r="C638" s="166">
        <v>483</v>
      </c>
      <c r="D638" s="166" t="s">
        <v>147</v>
      </c>
      <c r="E638" s="167" t="s">
        <v>1722</v>
      </c>
      <c r="F638" s="168" t="s">
        <v>1723</v>
      </c>
      <c r="G638" s="169" t="s">
        <v>150</v>
      </c>
      <c r="H638" s="170">
        <v>46</v>
      </c>
      <c r="I638" s="171"/>
      <c r="J638" s="172">
        <f t="shared" si="260"/>
        <v>0</v>
      </c>
      <c r="K638" s="168" t="s">
        <v>151</v>
      </c>
      <c r="L638" s="37"/>
      <c r="M638" s="173" t="s">
        <v>17</v>
      </c>
      <c r="N638" s="174" t="s">
        <v>41</v>
      </c>
      <c r="O638" s="62"/>
      <c r="P638" s="175">
        <f t="shared" si="261"/>
        <v>0</v>
      </c>
      <c r="Q638" s="175">
        <v>0.009</v>
      </c>
      <c r="R638" s="175">
        <f t="shared" si="262"/>
        <v>0.414</v>
      </c>
      <c r="S638" s="175">
        <v>0</v>
      </c>
      <c r="T638" s="176">
        <f t="shared" si="263"/>
        <v>0</v>
      </c>
      <c r="U638" s="32"/>
      <c r="V638" s="32"/>
      <c r="W638" s="32"/>
      <c r="X638" s="32"/>
      <c r="Y638" s="32"/>
      <c r="Z638" s="32"/>
      <c r="AA638" s="32"/>
      <c r="AB638" s="32"/>
      <c r="AC638" s="32"/>
      <c r="AD638" s="32"/>
      <c r="AE638" s="32"/>
      <c r="AR638" s="177" t="s">
        <v>212</v>
      </c>
      <c r="AT638" s="177" t="s">
        <v>147</v>
      </c>
      <c r="AU638" s="177" t="s">
        <v>153</v>
      </c>
      <c r="AY638" s="15" t="s">
        <v>145</v>
      </c>
      <c r="BE638" s="178">
        <f t="shared" si="264"/>
        <v>0</v>
      </c>
      <c r="BF638" s="178">
        <f t="shared" si="265"/>
        <v>0</v>
      </c>
      <c r="BG638" s="178">
        <f t="shared" si="266"/>
        <v>0</v>
      </c>
      <c r="BH638" s="178">
        <f t="shared" si="267"/>
        <v>0</v>
      </c>
      <c r="BI638" s="178">
        <f t="shared" si="268"/>
        <v>0</v>
      </c>
      <c r="BJ638" s="15" t="s">
        <v>75</v>
      </c>
      <c r="BK638" s="178">
        <f t="shared" si="269"/>
        <v>0</v>
      </c>
      <c r="BL638" s="15" t="s">
        <v>212</v>
      </c>
      <c r="BM638" s="177" t="s">
        <v>1724</v>
      </c>
    </row>
    <row r="639" spans="1:65" s="2" customFormat="1" ht="24.2" customHeight="1">
      <c r="A639" s="32"/>
      <c r="B639" s="33"/>
      <c r="C639" s="166">
        <v>484</v>
      </c>
      <c r="D639" s="166" t="s">
        <v>147</v>
      </c>
      <c r="E639" s="167" t="s">
        <v>1725</v>
      </c>
      <c r="F639" s="168" t="s">
        <v>1726</v>
      </c>
      <c r="G639" s="169" t="s">
        <v>150</v>
      </c>
      <c r="H639" s="170">
        <v>6.96</v>
      </c>
      <c r="I639" s="171"/>
      <c r="J639" s="172">
        <f t="shared" si="260"/>
        <v>0</v>
      </c>
      <c r="K639" s="168" t="s">
        <v>151</v>
      </c>
      <c r="L639" s="37"/>
      <c r="M639" s="173" t="s">
        <v>17</v>
      </c>
      <c r="N639" s="174" t="s">
        <v>41</v>
      </c>
      <c r="O639" s="62"/>
      <c r="P639" s="175">
        <f t="shared" si="261"/>
        <v>0</v>
      </c>
      <c r="Q639" s="175">
        <v>0.0091</v>
      </c>
      <c r="R639" s="175">
        <f t="shared" si="262"/>
        <v>0.063336</v>
      </c>
      <c r="S639" s="175">
        <v>0</v>
      </c>
      <c r="T639" s="176">
        <f t="shared" si="263"/>
        <v>0</v>
      </c>
      <c r="U639" s="32"/>
      <c r="V639" s="32"/>
      <c r="W639" s="32"/>
      <c r="X639" s="32"/>
      <c r="Y639" s="32"/>
      <c r="Z639" s="32"/>
      <c r="AA639" s="32"/>
      <c r="AB639" s="32"/>
      <c r="AC639" s="32"/>
      <c r="AD639" s="32"/>
      <c r="AE639" s="32"/>
      <c r="AR639" s="177" t="s">
        <v>212</v>
      </c>
      <c r="AT639" s="177" t="s">
        <v>147</v>
      </c>
      <c r="AU639" s="177" t="s">
        <v>153</v>
      </c>
      <c r="AY639" s="15" t="s">
        <v>145</v>
      </c>
      <c r="BE639" s="178">
        <f t="shared" si="264"/>
        <v>0</v>
      </c>
      <c r="BF639" s="178">
        <f t="shared" si="265"/>
        <v>0</v>
      </c>
      <c r="BG639" s="178">
        <f t="shared" si="266"/>
        <v>0</v>
      </c>
      <c r="BH639" s="178">
        <f t="shared" si="267"/>
        <v>0</v>
      </c>
      <c r="BI639" s="178">
        <f t="shared" si="268"/>
        <v>0</v>
      </c>
      <c r="BJ639" s="15" t="s">
        <v>75</v>
      </c>
      <c r="BK639" s="178">
        <f t="shared" si="269"/>
        <v>0</v>
      </c>
      <c r="BL639" s="15" t="s">
        <v>212</v>
      </c>
      <c r="BM639" s="177" t="s">
        <v>1727</v>
      </c>
    </row>
    <row r="640" spans="1:65" s="2" customFormat="1" ht="24.2" customHeight="1">
      <c r="A640" s="32"/>
      <c r="B640" s="33"/>
      <c r="C640" s="166">
        <v>485</v>
      </c>
      <c r="D640" s="166" t="s">
        <v>147</v>
      </c>
      <c r="E640" s="167" t="s">
        <v>1728</v>
      </c>
      <c r="F640" s="168" t="s">
        <v>1729</v>
      </c>
      <c r="G640" s="169" t="s">
        <v>150</v>
      </c>
      <c r="H640" s="170">
        <v>16.3</v>
      </c>
      <c r="I640" s="171"/>
      <c r="J640" s="172">
        <f t="shared" si="260"/>
        <v>0</v>
      </c>
      <c r="K640" s="168" t="s">
        <v>151</v>
      </c>
      <c r="L640" s="37"/>
      <c r="M640" s="173" t="s">
        <v>17</v>
      </c>
      <c r="N640" s="174" t="s">
        <v>41</v>
      </c>
      <c r="O640" s="62"/>
      <c r="P640" s="175">
        <f t="shared" si="261"/>
        <v>0</v>
      </c>
      <c r="Q640" s="175">
        <v>0.0093</v>
      </c>
      <c r="R640" s="175">
        <f t="shared" si="262"/>
        <v>0.15159</v>
      </c>
      <c r="S640" s="175">
        <v>0</v>
      </c>
      <c r="T640" s="176">
        <f t="shared" si="263"/>
        <v>0</v>
      </c>
      <c r="U640" s="32"/>
      <c r="V640" s="32"/>
      <c r="W640" s="32"/>
      <c r="X640" s="32"/>
      <c r="Y640" s="32"/>
      <c r="Z640" s="32"/>
      <c r="AA640" s="32"/>
      <c r="AB640" s="32"/>
      <c r="AC640" s="32"/>
      <c r="AD640" s="32"/>
      <c r="AE640" s="32"/>
      <c r="AR640" s="177" t="s">
        <v>212</v>
      </c>
      <c r="AT640" s="177" t="s">
        <v>147</v>
      </c>
      <c r="AU640" s="177" t="s">
        <v>153</v>
      </c>
      <c r="AY640" s="15" t="s">
        <v>145</v>
      </c>
      <c r="BE640" s="178">
        <f t="shared" si="264"/>
        <v>0</v>
      </c>
      <c r="BF640" s="178">
        <f t="shared" si="265"/>
        <v>0</v>
      </c>
      <c r="BG640" s="178">
        <f t="shared" si="266"/>
        <v>0</v>
      </c>
      <c r="BH640" s="178">
        <f t="shared" si="267"/>
        <v>0</v>
      </c>
      <c r="BI640" s="178">
        <f t="shared" si="268"/>
        <v>0</v>
      </c>
      <c r="BJ640" s="15" t="s">
        <v>75</v>
      </c>
      <c r="BK640" s="178">
        <f t="shared" si="269"/>
        <v>0</v>
      </c>
      <c r="BL640" s="15" t="s">
        <v>212</v>
      </c>
      <c r="BM640" s="177" t="s">
        <v>1730</v>
      </c>
    </row>
    <row r="641" spans="1:65" s="2" customFormat="1" ht="14.45" customHeight="1">
      <c r="A641" s="32"/>
      <c r="B641" s="33"/>
      <c r="C641" s="166">
        <v>486</v>
      </c>
      <c r="D641" s="166" t="s">
        <v>147</v>
      </c>
      <c r="E641" s="167" t="s">
        <v>1731</v>
      </c>
      <c r="F641" s="168" t="s">
        <v>1732</v>
      </c>
      <c r="G641" s="169" t="s">
        <v>150</v>
      </c>
      <c r="H641" s="170">
        <v>26.05</v>
      </c>
      <c r="I641" s="171"/>
      <c r="J641" s="172">
        <f t="shared" si="260"/>
        <v>0</v>
      </c>
      <c r="K641" s="168" t="s">
        <v>151</v>
      </c>
      <c r="L641" s="37"/>
      <c r="M641" s="173" t="s">
        <v>17</v>
      </c>
      <c r="N641" s="174" t="s">
        <v>41</v>
      </c>
      <c r="O641" s="62"/>
      <c r="P641" s="175">
        <f t="shared" si="261"/>
        <v>0</v>
      </c>
      <c r="Q641" s="175">
        <v>0.0015</v>
      </c>
      <c r="R641" s="175">
        <f t="shared" si="262"/>
        <v>0.039075</v>
      </c>
      <c r="S641" s="175">
        <v>0</v>
      </c>
      <c r="T641" s="176">
        <f t="shared" si="263"/>
        <v>0</v>
      </c>
      <c r="U641" s="32"/>
      <c r="V641" s="32"/>
      <c r="W641" s="32"/>
      <c r="X641" s="32"/>
      <c r="Y641" s="32"/>
      <c r="Z641" s="32"/>
      <c r="AA641" s="32"/>
      <c r="AB641" s="32"/>
      <c r="AC641" s="32"/>
      <c r="AD641" s="32"/>
      <c r="AE641" s="32"/>
      <c r="AR641" s="177" t="s">
        <v>212</v>
      </c>
      <c r="AT641" s="177" t="s">
        <v>147</v>
      </c>
      <c r="AU641" s="177" t="s">
        <v>153</v>
      </c>
      <c r="AY641" s="15" t="s">
        <v>145</v>
      </c>
      <c r="BE641" s="178">
        <f t="shared" si="264"/>
        <v>0</v>
      </c>
      <c r="BF641" s="178">
        <f t="shared" si="265"/>
        <v>0</v>
      </c>
      <c r="BG641" s="178">
        <f t="shared" si="266"/>
        <v>0</v>
      </c>
      <c r="BH641" s="178">
        <f t="shared" si="267"/>
        <v>0</v>
      </c>
      <c r="BI641" s="178">
        <f t="shared" si="268"/>
        <v>0</v>
      </c>
      <c r="BJ641" s="15" t="s">
        <v>75</v>
      </c>
      <c r="BK641" s="178">
        <f t="shared" si="269"/>
        <v>0</v>
      </c>
      <c r="BL641" s="15" t="s">
        <v>212</v>
      </c>
      <c r="BM641" s="177" t="s">
        <v>1733</v>
      </c>
    </row>
    <row r="642" spans="1:65" s="2" customFormat="1" ht="14.45" customHeight="1">
      <c r="A642" s="32"/>
      <c r="B642" s="33"/>
      <c r="C642" s="166">
        <v>487</v>
      </c>
      <c r="D642" s="166" t="s">
        <v>147</v>
      </c>
      <c r="E642" s="167" t="s">
        <v>1734</v>
      </c>
      <c r="F642" s="168" t="s">
        <v>1735</v>
      </c>
      <c r="G642" s="169" t="s">
        <v>165</v>
      </c>
      <c r="H642" s="170">
        <v>182</v>
      </c>
      <c r="I642" s="171"/>
      <c r="J642" s="172">
        <f t="shared" si="260"/>
        <v>0</v>
      </c>
      <c r="K642" s="168" t="s">
        <v>151</v>
      </c>
      <c r="L642" s="37"/>
      <c r="M642" s="173" t="s">
        <v>17</v>
      </c>
      <c r="N642" s="174" t="s">
        <v>41</v>
      </c>
      <c r="O642" s="62"/>
      <c r="P642" s="175">
        <f t="shared" si="261"/>
        <v>0</v>
      </c>
      <c r="Q642" s="175">
        <v>3E-05</v>
      </c>
      <c r="R642" s="175">
        <f t="shared" si="262"/>
        <v>0.0054600000000000004</v>
      </c>
      <c r="S642" s="175">
        <v>0</v>
      </c>
      <c r="T642" s="176">
        <f t="shared" si="263"/>
        <v>0</v>
      </c>
      <c r="U642" s="32"/>
      <c r="V642" s="32"/>
      <c r="W642" s="32"/>
      <c r="X642" s="32"/>
      <c r="Y642" s="32"/>
      <c r="Z642" s="32"/>
      <c r="AA642" s="32"/>
      <c r="AB642" s="32"/>
      <c r="AC642" s="32"/>
      <c r="AD642" s="32"/>
      <c r="AE642" s="32"/>
      <c r="AR642" s="177" t="s">
        <v>212</v>
      </c>
      <c r="AT642" s="177" t="s">
        <v>147</v>
      </c>
      <c r="AU642" s="177" t="s">
        <v>153</v>
      </c>
      <c r="AY642" s="15" t="s">
        <v>145</v>
      </c>
      <c r="BE642" s="178">
        <f t="shared" si="264"/>
        <v>0</v>
      </c>
      <c r="BF642" s="178">
        <f t="shared" si="265"/>
        <v>0</v>
      </c>
      <c r="BG642" s="178">
        <f t="shared" si="266"/>
        <v>0</v>
      </c>
      <c r="BH642" s="178">
        <f t="shared" si="267"/>
        <v>0</v>
      </c>
      <c r="BI642" s="178">
        <f t="shared" si="268"/>
        <v>0</v>
      </c>
      <c r="BJ642" s="15" t="s">
        <v>75</v>
      </c>
      <c r="BK642" s="178">
        <f t="shared" si="269"/>
        <v>0</v>
      </c>
      <c r="BL642" s="15" t="s">
        <v>212</v>
      </c>
      <c r="BM642" s="177" t="s">
        <v>1736</v>
      </c>
    </row>
    <row r="643" spans="1:65" s="2" customFormat="1" ht="14.45" customHeight="1">
      <c r="A643" s="32"/>
      <c r="B643" s="33"/>
      <c r="C643" s="166">
        <v>488</v>
      </c>
      <c r="D643" s="166" t="s">
        <v>147</v>
      </c>
      <c r="E643" s="167" t="s">
        <v>1737</v>
      </c>
      <c r="F643" s="168" t="s">
        <v>1738</v>
      </c>
      <c r="G643" s="169" t="s">
        <v>165</v>
      </c>
      <c r="H643" s="170">
        <v>16.4</v>
      </c>
      <c r="I643" s="171"/>
      <c r="J643" s="172">
        <f t="shared" si="260"/>
        <v>0</v>
      </c>
      <c r="K643" s="168" t="s">
        <v>151</v>
      </c>
      <c r="L643" s="37"/>
      <c r="M643" s="173" t="s">
        <v>17</v>
      </c>
      <c r="N643" s="174" t="s">
        <v>41</v>
      </c>
      <c r="O643" s="62"/>
      <c r="P643" s="175">
        <f t="shared" si="261"/>
        <v>0</v>
      </c>
      <c r="Q643" s="175">
        <v>0.00032</v>
      </c>
      <c r="R643" s="175">
        <f t="shared" si="262"/>
        <v>0.005248</v>
      </c>
      <c r="S643" s="175">
        <v>0</v>
      </c>
      <c r="T643" s="176">
        <f t="shared" si="263"/>
        <v>0</v>
      </c>
      <c r="U643" s="32"/>
      <c r="V643" s="32"/>
      <c r="W643" s="32"/>
      <c r="X643" s="32"/>
      <c r="Y643" s="32"/>
      <c r="Z643" s="32"/>
      <c r="AA643" s="32"/>
      <c r="AB643" s="32"/>
      <c r="AC643" s="32"/>
      <c r="AD643" s="32"/>
      <c r="AE643" s="32"/>
      <c r="AR643" s="177" t="s">
        <v>212</v>
      </c>
      <c r="AT643" s="177" t="s">
        <v>147</v>
      </c>
      <c r="AU643" s="177" t="s">
        <v>153</v>
      </c>
      <c r="AY643" s="15" t="s">
        <v>145</v>
      </c>
      <c r="BE643" s="178">
        <f t="shared" si="264"/>
        <v>0</v>
      </c>
      <c r="BF643" s="178">
        <f t="shared" si="265"/>
        <v>0</v>
      </c>
      <c r="BG643" s="178">
        <f t="shared" si="266"/>
        <v>0</v>
      </c>
      <c r="BH643" s="178">
        <f t="shared" si="267"/>
        <v>0</v>
      </c>
      <c r="BI643" s="178">
        <f t="shared" si="268"/>
        <v>0</v>
      </c>
      <c r="BJ643" s="15" t="s">
        <v>75</v>
      </c>
      <c r="BK643" s="178">
        <f t="shared" si="269"/>
        <v>0</v>
      </c>
      <c r="BL643" s="15" t="s">
        <v>212</v>
      </c>
      <c r="BM643" s="177" t="s">
        <v>1739</v>
      </c>
    </row>
    <row r="644" spans="1:65" s="2" customFormat="1" ht="14.45" customHeight="1">
      <c r="A644" s="32"/>
      <c r="B644" s="33"/>
      <c r="C644" s="166">
        <v>489</v>
      </c>
      <c r="D644" s="166" t="s">
        <v>147</v>
      </c>
      <c r="E644" s="167" t="s">
        <v>1740</v>
      </c>
      <c r="F644" s="168" t="s">
        <v>1741</v>
      </c>
      <c r="G644" s="169" t="s">
        <v>150</v>
      </c>
      <c r="H644" s="170">
        <v>69.26</v>
      </c>
      <c r="I644" s="171"/>
      <c r="J644" s="172">
        <f t="shared" si="260"/>
        <v>0</v>
      </c>
      <c r="K644" s="168" t="s">
        <v>151</v>
      </c>
      <c r="L644" s="37"/>
      <c r="M644" s="173" t="s">
        <v>17</v>
      </c>
      <c r="N644" s="174" t="s">
        <v>41</v>
      </c>
      <c r="O644" s="62"/>
      <c r="P644" s="175">
        <f t="shared" si="261"/>
        <v>0</v>
      </c>
      <c r="Q644" s="175">
        <v>5E-05</v>
      </c>
      <c r="R644" s="175">
        <f t="shared" si="262"/>
        <v>0.0034630000000000004</v>
      </c>
      <c r="S644" s="175">
        <v>0</v>
      </c>
      <c r="T644" s="176">
        <f t="shared" si="263"/>
        <v>0</v>
      </c>
      <c r="U644" s="32"/>
      <c r="V644" s="32"/>
      <c r="W644" s="32"/>
      <c r="X644" s="32"/>
      <c r="Y644" s="32"/>
      <c r="Z644" s="32"/>
      <c r="AA644" s="32"/>
      <c r="AB644" s="32"/>
      <c r="AC644" s="32"/>
      <c r="AD644" s="32"/>
      <c r="AE644" s="32"/>
      <c r="AR644" s="177" t="s">
        <v>212</v>
      </c>
      <c r="AT644" s="177" t="s">
        <v>147</v>
      </c>
      <c r="AU644" s="177" t="s">
        <v>153</v>
      </c>
      <c r="AY644" s="15" t="s">
        <v>145</v>
      </c>
      <c r="BE644" s="178">
        <f t="shared" si="264"/>
        <v>0</v>
      </c>
      <c r="BF644" s="178">
        <f t="shared" si="265"/>
        <v>0</v>
      </c>
      <c r="BG644" s="178">
        <f t="shared" si="266"/>
        <v>0</v>
      </c>
      <c r="BH644" s="178">
        <f t="shared" si="267"/>
        <v>0</v>
      </c>
      <c r="BI644" s="178">
        <f t="shared" si="268"/>
        <v>0</v>
      </c>
      <c r="BJ644" s="15" t="s">
        <v>75</v>
      </c>
      <c r="BK644" s="178">
        <f t="shared" si="269"/>
        <v>0</v>
      </c>
      <c r="BL644" s="15" t="s">
        <v>212</v>
      </c>
      <c r="BM644" s="177" t="s">
        <v>1742</v>
      </c>
    </row>
    <row r="645" spans="1:65" s="2" customFormat="1" ht="24.2" customHeight="1">
      <c r="A645" s="32"/>
      <c r="B645" s="33"/>
      <c r="C645" s="166">
        <v>490</v>
      </c>
      <c r="D645" s="166" t="s">
        <v>147</v>
      </c>
      <c r="E645" s="167" t="s">
        <v>1743</v>
      </c>
      <c r="F645" s="168" t="s">
        <v>1744</v>
      </c>
      <c r="G645" s="169" t="s">
        <v>227</v>
      </c>
      <c r="H645" s="170">
        <v>0.968</v>
      </c>
      <c r="I645" s="171"/>
      <c r="J645" s="172">
        <f t="shared" si="260"/>
        <v>0</v>
      </c>
      <c r="K645" s="168" t="s">
        <v>151</v>
      </c>
      <c r="L645" s="37"/>
      <c r="M645" s="173" t="s">
        <v>17</v>
      </c>
      <c r="N645" s="174" t="s">
        <v>41</v>
      </c>
      <c r="O645" s="62"/>
      <c r="P645" s="175">
        <f t="shared" si="261"/>
        <v>0</v>
      </c>
      <c r="Q645" s="175">
        <v>0</v>
      </c>
      <c r="R645" s="175">
        <f t="shared" si="262"/>
        <v>0</v>
      </c>
      <c r="S645" s="175">
        <v>0</v>
      </c>
      <c r="T645" s="176">
        <f t="shared" si="263"/>
        <v>0</v>
      </c>
      <c r="U645" s="32"/>
      <c r="V645" s="32"/>
      <c r="W645" s="32"/>
      <c r="X645" s="32"/>
      <c r="Y645" s="32"/>
      <c r="Z645" s="32"/>
      <c r="AA645" s="32"/>
      <c r="AB645" s="32"/>
      <c r="AC645" s="32"/>
      <c r="AD645" s="32"/>
      <c r="AE645" s="32"/>
      <c r="AR645" s="177" t="s">
        <v>212</v>
      </c>
      <c r="AT645" s="177" t="s">
        <v>147</v>
      </c>
      <c r="AU645" s="177" t="s">
        <v>153</v>
      </c>
      <c r="AY645" s="15" t="s">
        <v>145</v>
      </c>
      <c r="BE645" s="178">
        <f t="shared" si="264"/>
        <v>0</v>
      </c>
      <c r="BF645" s="178">
        <f t="shared" si="265"/>
        <v>0</v>
      </c>
      <c r="BG645" s="178">
        <f t="shared" si="266"/>
        <v>0</v>
      </c>
      <c r="BH645" s="178">
        <f t="shared" si="267"/>
        <v>0</v>
      </c>
      <c r="BI645" s="178">
        <f t="shared" si="268"/>
        <v>0</v>
      </c>
      <c r="BJ645" s="15" t="s">
        <v>75</v>
      </c>
      <c r="BK645" s="178">
        <f t="shared" si="269"/>
        <v>0</v>
      </c>
      <c r="BL645" s="15" t="s">
        <v>212</v>
      </c>
      <c r="BM645" s="177" t="s">
        <v>1745</v>
      </c>
    </row>
    <row r="646" spans="1:65" s="2" customFormat="1" ht="24.2" customHeight="1">
      <c r="A646" s="32"/>
      <c r="B646" s="33"/>
      <c r="C646" s="166">
        <v>491</v>
      </c>
      <c r="D646" s="166" t="s">
        <v>147</v>
      </c>
      <c r="E646" s="167" t="s">
        <v>1746</v>
      </c>
      <c r="F646" s="168" t="s">
        <v>1747</v>
      </c>
      <c r="G646" s="169" t="s">
        <v>227</v>
      </c>
      <c r="H646" s="170">
        <v>0.968</v>
      </c>
      <c r="I646" s="171"/>
      <c r="J646" s="172">
        <f t="shared" si="260"/>
        <v>0</v>
      </c>
      <c r="K646" s="168" t="s">
        <v>151</v>
      </c>
      <c r="L646" s="37"/>
      <c r="M646" s="173" t="s">
        <v>17</v>
      </c>
      <c r="N646" s="174" t="s">
        <v>41</v>
      </c>
      <c r="O646" s="62"/>
      <c r="P646" s="175">
        <f t="shared" si="261"/>
        <v>0</v>
      </c>
      <c r="Q646" s="175">
        <v>0</v>
      </c>
      <c r="R646" s="175">
        <f t="shared" si="262"/>
        <v>0</v>
      </c>
      <c r="S646" s="175">
        <v>0</v>
      </c>
      <c r="T646" s="176">
        <f t="shared" si="263"/>
        <v>0</v>
      </c>
      <c r="U646" s="32"/>
      <c r="V646" s="32"/>
      <c r="W646" s="32"/>
      <c r="X646" s="32"/>
      <c r="Y646" s="32"/>
      <c r="Z646" s="32"/>
      <c r="AA646" s="32"/>
      <c r="AB646" s="32"/>
      <c r="AC646" s="32"/>
      <c r="AD646" s="32"/>
      <c r="AE646" s="32"/>
      <c r="AR646" s="177" t="s">
        <v>212</v>
      </c>
      <c r="AT646" s="177" t="s">
        <v>147</v>
      </c>
      <c r="AU646" s="177" t="s">
        <v>153</v>
      </c>
      <c r="AY646" s="15" t="s">
        <v>145</v>
      </c>
      <c r="BE646" s="178">
        <f t="shared" si="264"/>
        <v>0</v>
      </c>
      <c r="BF646" s="178">
        <f t="shared" si="265"/>
        <v>0</v>
      </c>
      <c r="BG646" s="178">
        <f t="shared" si="266"/>
        <v>0</v>
      </c>
      <c r="BH646" s="178">
        <f t="shared" si="267"/>
        <v>0</v>
      </c>
      <c r="BI646" s="178">
        <f t="shared" si="268"/>
        <v>0</v>
      </c>
      <c r="BJ646" s="15" t="s">
        <v>75</v>
      </c>
      <c r="BK646" s="178">
        <f t="shared" si="269"/>
        <v>0</v>
      </c>
      <c r="BL646" s="15" t="s">
        <v>212</v>
      </c>
      <c r="BM646" s="177" t="s">
        <v>1748</v>
      </c>
    </row>
    <row r="647" spans="2:63" s="12" customFormat="1" ht="22.9" customHeight="1">
      <c r="B647" s="150"/>
      <c r="C647" s="151"/>
      <c r="D647" s="152" t="s">
        <v>69</v>
      </c>
      <c r="E647" s="164" t="s">
        <v>1749</v>
      </c>
      <c r="F647" s="164" t="s">
        <v>1750</v>
      </c>
      <c r="G647" s="151"/>
      <c r="H647" s="151"/>
      <c r="I647" s="154"/>
      <c r="J647" s="165">
        <f>BK647</f>
        <v>0</v>
      </c>
      <c r="K647" s="151"/>
      <c r="L647" s="156"/>
      <c r="M647" s="157"/>
      <c r="N647" s="158"/>
      <c r="O647" s="158"/>
      <c r="P647" s="159">
        <f>SUM(P648:P650)</f>
        <v>0</v>
      </c>
      <c r="Q647" s="158"/>
      <c r="R647" s="159">
        <f>SUM(R648:R650)</f>
        <v>0.02568</v>
      </c>
      <c r="S647" s="158"/>
      <c r="T647" s="160">
        <f>SUM(T648:T650)</f>
        <v>0</v>
      </c>
      <c r="AR647" s="161" t="s">
        <v>153</v>
      </c>
      <c r="AT647" s="162" t="s">
        <v>69</v>
      </c>
      <c r="AU647" s="162" t="s">
        <v>75</v>
      </c>
      <c r="AY647" s="161" t="s">
        <v>145</v>
      </c>
      <c r="BK647" s="163">
        <f>SUM(BK648:BK650)</f>
        <v>0</v>
      </c>
    </row>
    <row r="648" spans="1:65" s="2" customFormat="1" ht="14.45" customHeight="1">
      <c r="A648" s="32"/>
      <c r="B648" s="33"/>
      <c r="C648" s="166">
        <v>492</v>
      </c>
      <c r="D648" s="166" t="s">
        <v>147</v>
      </c>
      <c r="E648" s="167" t="s">
        <v>1751</v>
      </c>
      <c r="F648" s="168" t="s">
        <v>1752</v>
      </c>
      <c r="G648" s="169" t="s">
        <v>150</v>
      </c>
      <c r="H648" s="170">
        <v>321</v>
      </c>
      <c r="I648" s="171"/>
      <c r="J648" s="172">
        <f>ROUND(I648*H648,2)</f>
        <v>0</v>
      </c>
      <c r="K648" s="168" t="s">
        <v>151</v>
      </c>
      <c r="L648" s="37"/>
      <c r="M648" s="173" t="s">
        <v>17</v>
      </c>
      <c r="N648" s="174" t="s">
        <v>41</v>
      </c>
      <c r="O648" s="62"/>
      <c r="P648" s="175">
        <f>O648*H648</f>
        <v>0</v>
      </c>
      <c r="Q648" s="175">
        <v>8E-05</v>
      </c>
      <c r="R648" s="175">
        <f>Q648*H648</f>
        <v>0.02568</v>
      </c>
      <c r="S648" s="175">
        <v>0</v>
      </c>
      <c r="T648" s="176">
        <f>S648*H648</f>
        <v>0</v>
      </c>
      <c r="U648" s="32"/>
      <c r="V648" s="32"/>
      <c r="W648" s="32"/>
      <c r="X648" s="32"/>
      <c r="Y648" s="32"/>
      <c r="Z648" s="32"/>
      <c r="AA648" s="32"/>
      <c r="AB648" s="32"/>
      <c r="AC648" s="32"/>
      <c r="AD648" s="32"/>
      <c r="AE648" s="32"/>
      <c r="AR648" s="177" t="s">
        <v>212</v>
      </c>
      <c r="AT648" s="177" t="s">
        <v>147</v>
      </c>
      <c r="AU648" s="177" t="s">
        <v>153</v>
      </c>
      <c r="AY648" s="15" t="s">
        <v>145</v>
      </c>
      <c r="BE648" s="178">
        <f>IF(N648="základní",J648,0)</f>
        <v>0</v>
      </c>
      <c r="BF648" s="178">
        <f>IF(N648="snížená",J648,0)</f>
        <v>0</v>
      </c>
      <c r="BG648" s="178">
        <f>IF(N648="zákl. přenesená",J648,0)</f>
        <v>0</v>
      </c>
      <c r="BH648" s="178">
        <f>IF(N648="sníž. přenesená",J648,0)</f>
        <v>0</v>
      </c>
      <c r="BI648" s="178">
        <f>IF(N648="nulová",J648,0)</f>
        <v>0</v>
      </c>
      <c r="BJ648" s="15" t="s">
        <v>75</v>
      </c>
      <c r="BK648" s="178">
        <f>ROUND(I648*H648,2)</f>
        <v>0</v>
      </c>
      <c r="BL648" s="15" t="s">
        <v>212</v>
      </c>
      <c r="BM648" s="177" t="s">
        <v>1753</v>
      </c>
    </row>
    <row r="649" spans="1:65" s="2" customFormat="1" ht="24.2" customHeight="1">
      <c r="A649" s="32"/>
      <c r="B649" s="33"/>
      <c r="C649" s="166">
        <v>493</v>
      </c>
      <c r="D649" s="166" t="s">
        <v>147</v>
      </c>
      <c r="E649" s="167" t="s">
        <v>1754</v>
      </c>
      <c r="F649" s="168" t="s">
        <v>1755</v>
      </c>
      <c r="G649" s="169" t="s">
        <v>227</v>
      </c>
      <c r="H649" s="170">
        <v>0.026</v>
      </c>
      <c r="I649" s="171"/>
      <c r="J649" s="172">
        <f>ROUND(I649*H649,2)</f>
        <v>0</v>
      </c>
      <c r="K649" s="168" t="s">
        <v>151</v>
      </c>
      <c r="L649" s="37"/>
      <c r="M649" s="173" t="s">
        <v>17</v>
      </c>
      <c r="N649" s="174" t="s">
        <v>41</v>
      </c>
      <c r="O649" s="62"/>
      <c r="P649" s="175">
        <f>O649*H649</f>
        <v>0</v>
      </c>
      <c r="Q649" s="175">
        <v>0</v>
      </c>
      <c r="R649" s="175">
        <f>Q649*H649</f>
        <v>0</v>
      </c>
      <c r="S649" s="175">
        <v>0</v>
      </c>
      <c r="T649" s="176">
        <f>S649*H649</f>
        <v>0</v>
      </c>
      <c r="U649" s="32"/>
      <c r="V649" s="32"/>
      <c r="W649" s="32"/>
      <c r="X649" s="32"/>
      <c r="Y649" s="32"/>
      <c r="Z649" s="32"/>
      <c r="AA649" s="32"/>
      <c r="AB649" s="32"/>
      <c r="AC649" s="32"/>
      <c r="AD649" s="32"/>
      <c r="AE649" s="32"/>
      <c r="AR649" s="177" t="s">
        <v>212</v>
      </c>
      <c r="AT649" s="177" t="s">
        <v>147</v>
      </c>
      <c r="AU649" s="177" t="s">
        <v>153</v>
      </c>
      <c r="AY649" s="15" t="s">
        <v>145</v>
      </c>
      <c r="BE649" s="178">
        <f>IF(N649="základní",J649,0)</f>
        <v>0</v>
      </c>
      <c r="BF649" s="178">
        <f>IF(N649="snížená",J649,0)</f>
        <v>0</v>
      </c>
      <c r="BG649" s="178">
        <f>IF(N649="zákl. přenesená",J649,0)</f>
        <v>0</v>
      </c>
      <c r="BH649" s="178">
        <f>IF(N649="sníž. přenesená",J649,0)</f>
        <v>0</v>
      </c>
      <c r="BI649" s="178">
        <f>IF(N649="nulová",J649,0)</f>
        <v>0</v>
      </c>
      <c r="BJ649" s="15" t="s">
        <v>75</v>
      </c>
      <c r="BK649" s="178">
        <f>ROUND(I649*H649,2)</f>
        <v>0</v>
      </c>
      <c r="BL649" s="15" t="s">
        <v>212</v>
      </c>
      <c r="BM649" s="177" t="s">
        <v>1756</v>
      </c>
    </row>
    <row r="650" spans="1:65" s="2" customFormat="1" ht="24.2" customHeight="1">
      <c r="A650" s="32"/>
      <c r="B650" s="33"/>
      <c r="C650" s="166">
        <v>494</v>
      </c>
      <c r="D650" s="166" t="s">
        <v>147</v>
      </c>
      <c r="E650" s="167" t="s">
        <v>1757</v>
      </c>
      <c r="F650" s="168" t="s">
        <v>1758</v>
      </c>
      <c r="G650" s="169" t="s">
        <v>227</v>
      </c>
      <c r="H650" s="170">
        <v>0.026</v>
      </c>
      <c r="I650" s="171"/>
      <c r="J650" s="172">
        <f>ROUND(I650*H650,2)</f>
        <v>0</v>
      </c>
      <c r="K650" s="168" t="s">
        <v>151</v>
      </c>
      <c r="L650" s="37"/>
      <c r="M650" s="173" t="s">
        <v>17</v>
      </c>
      <c r="N650" s="174" t="s">
        <v>41</v>
      </c>
      <c r="O650" s="62"/>
      <c r="P650" s="175">
        <f>O650*H650</f>
        <v>0</v>
      </c>
      <c r="Q650" s="175">
        <v>0</v>
      </c>
      <c r="R650" s="175">
        <f>Q650*H650</f>
        <v>0</v>
      </c>
      <c r="S650" s="175">
        <v>0</v>
      </c>
      <c r="T650" s="176">
        <f>S650*H650</f>
        <v>0</v>
      </c>
      <c r="U650" s="32"/>
      <c r="V650" s="32"/>
      <c r="W650" s="32"/>
      <c r="X650" s="32"/>
      <c r="Y650" s="32"/>
      <c r="Z650" s="32"/>
      <c r="AA650" s="32"/>
      <c r="AB650" s="32"/>
      <c r="AC650" s="32"/>
      <c r="AD650" s="32"/>
      <c r="AE650" s="32"/>
      <c r="AR650" s="177" t="s">
        <v>212</v>
      </c>
      <c r="AT650" s="177" t="s">
        <v>147</v>
      </c>
      <c r="AU650" s="177" t="s">
        <v>153</v>
      </c>
      <c r="AY650" s="15" t="s">
        <v>145</v>
      </c>
      <c r="BE650" s="178">
        <f>IF(N650="základní",J650,0)</f>
        <v>0</v>
      </c>
      <c r="BF650" s="178">
        <f>IF(N650="snížená",J650,0)</f>
        <v>0</v>
      </c>
      <c r="BG650" s="178">
        <f>IF(N650="zákl. přenesená",J650,0)</f>
        <v>0</v>
      </c>
      <c r="BH650" s="178">
        <f>IF(N650="sníž. přenesená",J650,0)</f>
        <v>0</v>
      </c>
      <c r="BI650" s="178">
        <f>IF(N650="nulová",J650,0)</f>
        <v>0</v>
      </c>
      <c r="BJ650" s="15" t="s">
        <v>75</v>
      </c>
      <c r="BK650" s="178">
        <f>ROUND(I650*H650,2)</f>
        <v>0</v>
      </c>
      <c r="BL650" s="15" t="s">
        <v>212</v>
      </c>
      <c r="BM650" s="177" t="s">
        <v>1759</v>
      </c>
    </row>
    <row r="651" spans="2:63" s="12" customFormat="1" ht="22.9" customHeight="1">
      <c r="B651" s="150"/>
      <c r="C651" s="151"/>
      <c r="D651" s="152" t="s">
        <v>69</v>
      </c>
      <c r="E651" s="164" t="s">
        <v>1760</v>
      </c>
      <c r="F651" s="164" t="s">
        <v>1761</v>
      </c>
      <c r="G651" s="151"/>
      <c r="H651" s="151"/>
      <c r="I651" s="154"/>
      <c r="J651" s="165">
        <f>BK651</f>
        <v>0</v>
      </c>
      <c r="K651" s="151"/>
      <c r="L651" s="156"/>
      <c r="M651" s="157"/>
      <c r="N651" s="158"/>
      <c r="O651" s="158"/>
      <c r="P651" s="159">
        <f>SUM(P652:P660)</f>
        <v>0</v>
      </c>
      <c r="Q651" s="158"/>
      <c r="R651" s="159">
        <f>SUM(R652:R660)</f>
        <v>0.3025500000000001</v>
      </c>
      <c r="S651" s="158"/>
      <c r="T651" s="160">
        <f>SUM(T652:T660)</f>
        <v>0.035640000000000005</v>
      </c>
      <c r="AR651" s="161" t="s">
        <v>153</v>
      </c>
      <c r="AT651" s="162" t="s">
        <v>69</v>
      </c>
      <c r="AU651" s="162" t="s">
        <v>75</v>
      </c>
      <c r="AY651" s="161" t="s">
        <v>145</v>
      </c>
      <c r="BK651" s="163">
        <f>SUM(BK652:BK660)</f>
        <v>0</v>
      </c>
    </row>
    <row r="652" spans="1:65" s="2" customFormat="1" ht="14.45" customHeight="1">
      <c r="A652" s="32"/>
      <c r="B652" s="33"/>
      <c r="C652" s="166">
        <v>495</v>
      </c>
      <c r="D652" s="166" t="s">
        <v>147</v>
      </c>
      <c r="E652" s="167" t="s">
        <v>1762</v>
      </c>
      <c r="F652" s="168" t="s">
        <v>1763</v>
      </c>
      <c r="G652" s="169" t="s">
        <v>150</v>
      </c>
      <c r="H652" s="170">
        <v>63</v>
      </c>
      <c r="I652" s="171"/>
      <c r="J652" s="172">
        <f aca="true" t="shared" si="270" ref="J652:J660">ROUND(I652*H652,2)</f>
        <v>0</v>
      </c>
      <c r="K652" s="168" t="s">
        <v>151</v>
      </c>
      <c r="L652" s="37"/>
      <c r="M652" s="173" t="s">
        <v>17</v>
      </c>
      <c r="N652" s="174" t="s">
        <v>41</v>
      </c>
      <c r="O652" s="62"/>
      <c r="P652" s="175">
        <f aca="true" t="shared" si="271" ref="P652:P660">O652*H652</f>
        <v>0</v>
      </c>
      <c r="Q652" s="175">
        <v>0.00455</v>
      </c>
      <c r="R652" s="175">
        <f aca="true" t="shared" si="272" ref="R652:R660">Q652*H652</f>
        <v>0.28665</v>
      </c>
      <c r="S652" s="175">
        <v>0</v>
      </c>
      <c r="T652" s="176">
        <f aca="true" t="shared" si="273" ref="T652:T660">S652*H652</f>
        <v>0</v>
      </c>
      <c r="U652" s="32"/>
      <c r="V652" s="32"/>
      <c r="W652" s="32"/>
      <c r="X652" s="32"/>
      <c r="Y652" s="32"/>
      <c r="Z652" s="32"/>
      <c r="AA652" s="32"/>
      <c r="AB652" s="32"/>
      <c r="AC652" s="32"/>
      <c r="AD652" s="32"/>
      <c r="AE652" s="32"/>
      <c r="AR652" s="177" t="s">
        <v>212</v>
      </c>
      <c r="AT652" s="177" t="s">
        <v>147</v>
      </c>
      <c r="AU652" s="177" t="s">
        <v>153</v>
      </c>
      <c r="AY652" s="15" t="s">
        <v>145</v>
      </c>
      <c r="BE652" s="178">
        <f aca="true" t="shared" si="274" ref="BE652:BE660">IF(N652="základní",J652,0)</f>
        <v>0</v>
      </c>
      <c r="BF652" s="178">
        <f aca="true" t="shared" si="275" ref="BF652:BF660">IF(N652="snížená",J652,0)</f>
        <v>0</v>
      </c>
      <c r="BG652" s="178">
        <f aca="true" t="shared" si="276" ref="BG652:BG660">IF(N652="zákl. přenesená",J652,0)</f>
        <v>0</v>
      </c>
      <c r="BH652" s="178">
        <f aca="true" t="shared" si="277" ref="BH652:BH660">IF(N652="sníž. přenesená",J652,0)</f>
        <v>0</v>
      </c>
      <c r="BI652" s="178">
        <f aca="true" t="shared" si="278" ref="BI652:BI660">IF(N652="nulová",J652,0)</f>
        <v>0</v>
      </c>
      <c r="BJ652" s="15" t="s">
        <v>75</v>
      </c>
      <c r="BK652" s="178">
        <f aca="true" t="shared" si="279" ref="BK652:BK660">ROUND(I652*H652,2)</f>
        <v>0</v>
      </c>
      <c r="BL652" s="15" t="s">
        <v>212</v>
      </c>
      <c r="BM652" s="177" t="s">
        <v>1764</v>
      </c>
    </row>
    <row r="653" spans="1:65" s="2" customFormat="1" ht="14.45" customHeight="1">
      <c r="A653" s="32"/>
      <c r="B653" s="33"/>
      <c r="C653" s="166">
        <v>496</v>
      </c>
      <c r="D653" s="166" t="s">
        <v>147</v>
      </c>
      <c r="E653" s="167" t="s">
        <v>1765</v>
      </c>
      <c r="F653" s="168" t="s">
        <v>1766</v>
      </c>
      <c r="G653" s="169" t="s">
        <v>150</v>
      </c>
      <c r="H653" s="170">
        <v>43</v>
      </c>
      <c r="I653" s="171"/>
      <c r="J653" s="172">
        <f t="shared" si="270"/>
        <v>0</v>
      </c>
      <c r="K653" s="168" t="s">
        <v>151</v>
      </c>
      <c r="L653" s="37"/>
      <c r="M653" s="173" t="s">
        <v>17</v>
      </c>
      <c r="N653" s="174" t="s">
        <v>41</v>
      </c>
      <c r="O653" s="62"/>
      <c r="P653" s="175">
        <f t="shared" si="271"/>
        <v>0</v>
      </c>
      <c r="Q653" s="175">
        <v>0.0003</v>
      </c>
      <c r="R653" s="175">
        <f t="shared" si="272"/>
        <v>0.012899999999999998</v>
      </c>
      <c r="S653" s="175">
        <v>0</v>
      </c>
      <c r="T653" s="176">
        <f t="shared" si="273"/>
        <v>0</v>
      </c>
      <c r="U653" s="32"/>
      <c r="V653" s="32"/>
      <c r="W653" s="32"/>
      <c r="X653" s="32"/>
      <c r="Y653" s="32"/>
      <c r="Z653" s="32"/>
      <c r="AA653" s="32"/>
      <c r="AB653" s="32"/>
      <c r="AC653" s="32"/>
      <c r="AD653" s="32"/>
      <c r="AE653" s="32"/>
      <c r="AR653" s="177" t="s">
        <v>212</v>
      </c>
      <c r="AT653" s="177" t="s">
        <v>147</v>
      </c>
      <c r="AU653" s="177" t="s">
        <v>153</v>
      </c>
      <c r="AY653" s="15" t="s">
        <v>145</v>
      </c>
      <c r="BE653" s="178">
        <f t="shared" si="274"/>
        <v>0</v>
      </c>
      <c r="BF653" s="178">
        <f t="shared" si="275"/>
        <v>0</v>
      </c>
      <c r="BG653" s="178">
        <f t="shared" si="276"/>
        <v>0</v>
      </c>
      <c r="BH653" s="178">
        <f t="shared" si="277"/>
        <v>0</v>
      </c>
      <c r="BI653" s="178">
        <f t="shared" si="278"/>
        <v>0</v>
      </c>
      <c r="BJ653" s="15" t="s">
        <v>75</v>
      </c>
      <c r="BK653" s="178">
        <f t="shared" si="279"/>
        <v>0</v>
      </c>
      <c r="BL653" s="15" t="s">
        <v>212</v>
      </c>
      <c r="BM653" s="177" t="s">
        <v>1767</v>
      </c>
    </row>
    <row r="654" spans="1:65" s="2" customFormat="1" ht="14.45" customHeight="1">
      <c r="A654" s="32"/>
      <c r="B654" s="33"/>
      <c r="C654" s="166">
        <v>497</v>
      </c>
      <c r="D654" s="166" t="s">
        <v>147</v>
      </c>
      <c r="E654" s="167" t="s">
        <v>1768</v>
      </c>
      <c r="F654" s="168" t="s">
        <v>1769</v>
      </c>
      <c r="G654" s="169" t="s">
        <v>165</v>
      </c>
      <c r="H654" s="170">
        <v>61.8</v>
      </c>
      <c r="I654" s="171"/>
      <c r="J654" s="172">
        <f t="shared" si="270"/>
        <v>0</v>
      </c>
      <c r="K654" s="168" t="s">
        <v>151</v>
      </c>
      <c r="L654" s="37"/>
      <c r="M654" s="173" t="s">
        <v>17</v>
      </c>
      <c r="N654" s="174" t="s">
        <v>41</v>
      </c>
      <c r="O654" s="62"/>
      <c r="P654" s="175">
        <f t="shared" si="271"/>
        <v>0</v>
      </c>
      <c r="Q654" s="175">
        <v>2E-05</v>
      </c>
      <c r="R654" s="175">
        <f t="shared" si="272"/>
        <v>0.0012360000000000001</v>
      </c>
      <c r="S654" s="175">
        <v>0</v>
      </c>
      <c r="T654" s="176">
        <f t="shared" si="273"/>
        <v>0</v>
      </c>
      <c r="U654" s="32"/>
      <c r="V654" s="32"/>
      <c r="W654" s="32"/>
      <c r="X654" s="32"/>
      <c r="Y654" s="32"/>
      <c r="Z654" s="32"/>
      <c r="AA654" s="32"/>
      <c r="AB654" s="32"/>
      <c r="AC654" s="32"/>
      <c r="AD654" s="32"/>
      <c r="AE654" s="32"/>
      <c r="AR654" s="177" t="s">
        <v>212</v>
      </c>
      <c r="AT654" s="177" t="s">
        <v>147</v>
      </c>
      <c r="AU654" s="177" t="s">
        <v>153</v>
      </c>
      <c r="AY654" s="15" t="s">
        <v>145</v>
      </c>
      <c r="BE654" s="178">
        <f t="shared" si="274"/>
        <v>0</v>
      </c>
      <c r="BF654" s="178">
        <f t="shared" si="275"/>
        <v>0</v>
      </c>
      <c r="BG654" s="178">
        <f t="shared" si="276"/>
        <v>0</v>
      </c>
      <c r="BH654" s="178">
        <f t="shared" si="277"/>
        <v>0</v>
      </c>
      <c r="BI654" s="178">
        <f t="shared" si="278"/>
        <v>0</v>
      </c>
      <c r="BJ654" s="15" t="s">
        <v>75</v>
      </c>
      <c r="BK654" s="178">
        <f t="shared" si="279"/>
        <v>0</v>
      </c>
      <c r="BL654" s="15" t="s">
        <v>212</v>
      </c>
      <c r="BM654" s="177" t="s">
        <v>1770</v>
      </c>
    </row>
    <row r="655" spans="1:65" s="2" customFormat="1" ht="14.45" customHeight="1">
      <c r="A655" s="32"/>
      <c r="B655" s="33"/>
      <c r="C655" s="166">
        <v>498</v>
      </c>
      <c r="D655" s="166" t="s">
        <v>147</v>
      </c>
      <c r="E655" s="167" t="s">
        <v>1771</v>
      </c>
      <c r="F655" s="168" t="s">
        <v>1772</v>
      </c>
      <c r="G655" s="169" t="s">
        <v>165</v>
      </c>
      <c r="H655" s="170">
        <v>10.8</v>
      </c>
      <c r="I655" s="171"/>
      <c r="J655" s="172">
        <f t="shared" si="270"/>
        <v>0</v>
      </c>
      <c r="K655" s="168" t="s">
        <v>151</v>
      </c>
      <c r="L655" s="37"/>
      <c r="M655" s="173" t="s">
        <v>17</v>
      </c>
      <c r="N655" s="174" t="s">
        <v>41</v>
      </c>
      <c r="O655" s="62"/>
      <c r="P655" s="175">
        <f t="shared" si="271"/>
        <v>0</v>
      </c>
      <c r="Q655" s="175">
        <v>0</v>
      </c>
      <c r="R655" s="175">
        <f t="shared" si="272"/>
        <v>0</v>
      </c>
      <c r="S655" s="175">
        <v>0.003</v>
      </c>
      <c r="T655" s="176">
        <f t="shared" si="273"/>
        <v>0.032400000000000005</v>
      </c>
      <c r="U655" s="32"/>
      <c r="V655" s="32"/>
      <c r="W655" s="32"/>
      <c r="X655" s="32"/>
      <c r="Y655" s="32"/>
      <c r="Z655" s="32"/>
      <c r="AA655" s="32"/>
      <c r="AB655" s="32"/>
      <c r="AC655" s="32"/>
      <c r="AD655" s="32"/>
      <c r="AE655" s="32"/>
      <c r="AR655" s="177" t="s">
        <v>212</v>
      </c>
      <c r="AT655" s="177" t="s">
        <v>147</v>
      </c>
      <c r="AU655" s="177" t="s">
        <v>153</v>
      </c>
      <c r="AY655" s="15" t="s">
        <v>145</v>
      </c>
      <c r="BE655" s="178">
        <f t="shared" si="274"/>
        <v>0</v>
      </c>
      <c r="BF655" s="178">
        <f t="shared" si="275"/>
        <v>0</v>
      </c>
      <c r="BG655" s="178">
        <f t="shared" si="276"/>
        <v>0</v>
      </c>
      <c r="BH655" s="178">
        <f t="shared" si="277"/>
        <v>0</v>
      </c>
      <c r="BI655" s="178">
        <f t="shared" si="278"/>
        <v>0</v>
      </c>
      <c r="BJ655" s="15" t="s">
        <v>75</v>
      </c>
      <c r="BK655" s="178">
        <f t="shared" si="279"/>
        <v>0</v>
      </c>
      <c r="BL655" s="15" t="s">
        <v>212</v>
      </c>
      <c r="BM655" s="177" t="s">
        <v>1773</v>
      </c>
    </row>
    <row r="656" spans="1:65" s="2" customFormat="1" ht="14.45" customHeight="1">
      <c r="A656" s="32"/>
      <c r="B656" s="33"/>
      <c r="C656" s="166">
        <v>499</v>
      </c>
      <c r="D656" s="166" t="s">
        <v>147</v>
      </c>
      <c r="E656" s="167" t="s">
        <v>1774</v>
      </c>
      <c r="F656" s="168" t="s">
        <v>1775</v>
      </c>
      <c r="G656" s="169" t="s">
        <v>165</v>
      </c>
      <c r="H656" s="170">
        <v>10.8</v>
      </c>
      <c r="I656" s="171"/>
      <c r="J656" s="172">
        <f t="shared" si="270"/>
        <v>0</v>
      </c>
      <c r="K656" s="168" t="s">
        <v>151</v>
      </c>
      <c r="L656" s="37"/>
      <c r="M656" s="173" t="s">
        <v>17</v>
      </c>
      <c r="N656" s="174" t="s">
        <v>41</v>
      </c>
      <c r="O656" s="62"/>
      <c r="P656" s="175">
        <f t="shared" si="271"/>
        <v>0</v>
      </c>
      <c r="Q656" s="175">
        <v>0.00012</v>
      </c>
      <c r="R656" s="175">
        <f t="shared" si="272"/>
        <v>0.001296</v>
      </c>
      <c r="S656" s="175">
        <v>0</v>
      </c>
      <c r="T656" s="176">
        <f t="shared" si="273"/>
        <v>0</v>
      </c>
      <c r="U656" s="32"/>
      <c r="V656" s="32"/>
      <c r="W656" s="32"/>
      <c r="X656" s="32"/>
      <c r="Y656" s="32"/>
      <c r="Z656" s="32"/>
      <c r="AA656" s="32"/>
      <c r="AB656" s="32"/>
      <c r="AC656" s="32"/>
      <c r="AD656" s="32"/>
      <c r="AE656" s="32"/>
      <c r="AR656" s="177" t="s">
        <v>212</v>
      </c>
      <c r="AT656" s="177" t="s">
        <v>147</v>
      </c>
      <c r="AU656" s="177" t="s">
        <v>153</v>
      </c>
      <c r="AY656" s="15" t="s">
        <v>145</v>
      </c>
      <c r="BE656" s="178">
        <f t="shared" si="274"/>
        <v>0</v>
      </c>
      <c r="BF656" s="178">
        <f t="shared" si="275"/>
        <v>0</v>
      </c>
      <c r="BG656" s="178">
        <f t="shared" si="276"/>
        <v>0</v>
      </c>
      <c r="BH656" s="178">
        <f t="shared" si="277"/>
        <v>0</v>
      </c>
      <c r="BI656" s="178">
        <f t="shared" si="278"/>
        <v>0</v>
      </c>
      <c r="BJ656" s="15" t="s">
        <v>75</v>
      </c>
      <c r="BK656" s="178">
        <f t="shared" si="279"/>
        <v>0</v>
      </c>
      <c r="BL656" s="15" t="s">
        <v>212</v>
      </c>
      <c r="BM656" s="177" t="s">
        <v>1776</v>
      </c>
    </row>
    <row r="657" spans="1:65" s="2" customFormat="1" ht="14.45" customHeight="1">
      <c r="A657" s="32"/>
      <c r="B657" s="33"/>
      <c r="C657" s="166">
        <v>500</v>
      </c>
      <c r="D657" s="166" t="s">
        <v>147</v>
      </c>
      <c r="E657" s="167" t="s">
        <v>1777</v>
      </c>
      <c r="F657" s="168" t="s">
        <v>1778</v>
      </c>
      <c r="G657" s="169" t="s">
        <v>165</v>
      </c>
      <c r="H657" s="170">
        <v>46.8</v>
      </c>
      <c r="I657" s="171"/>
      <c r="J657" s="172">
        <f t="shared" si="270"/>
        <v>0</v>
      </c>
      <c r="K657" s="168" t="s">
        <v>151</v>
      </c>
      <c r="L657" s="37"/>
      <c r="M657" s="173" t="s">
        <v>17</v>
      </c>
      <c r="N657" s="174" t="s">
        <v>41</v>
      </c>
      <c r="O657" s="62"/>
      <c r="P657" s="175">
        <f t="shared" si="271"/>
        <v>0</v>
      </c>
      <c r="Q657" s="175">
        <v>1E-05</v>
      </c>
      <c r="R657" s="175">
        <f t="shared" si="272"/>
        <v>0.000468</v>
      </c>
      <c r="S657" s="175">
        <v>0</v>
      </c>
      <c r="T657" s="176">
        <f t="shared" si="273"/>
        <v>0</v>
      </c>
      <c r="U657" s="32"/>
      <c r="V657" s="32"/>
      <c r="W657" s="32"/>
      <c r="X657" s="32"/>
      <c r="Y657" s="32"/>
      <c r="Z657" s="32"/>
      <c r="AA657" s="32"/>
      <c r="AB657" s="32"/>
      <c r="AC657" s="32"/>
      <c r="AD657" s="32"/>
      <c r="AE657" s="32"/>
      <c r="AR657" s="177" t="s">
        <v>212</v>
      </c>
      <c r="AT657" s="177" t="s">
        <v>147</v>
      </c>
      <c r="AU657" s="177" t="s">
        <v>153</v>
      </c>
      <c r="AY657" s="15" t="s">
        <v>145</v>
      </c>
      <c r="BE657" s="178">
        <f t="shared" si="274"/>
        <v>0</v>
      </c>
      <c r="BF657" s="178">
        <f t="shared" si="275"/>
        <v>0</v>
      </c>
      <c r="BG657" s="178">
        <f t="shared" si="276"/>
        <v>0</v>
      </c>
      <c r="BH657" s="178">
        <f t="shared" si="277"/>
        <v>0</v>
      </c>
      <c r="BI657" s="178">
        <f t="shared" si="278"/>
        <v>0</v>
      </c>
      <c r="BJ657" s="15" t="s">
        <v>75</v>
      </c>
      <c r="BK657" s="178">
        <f t="shared" si="279"/>
        <v>0</v>
      </c>
      <c r="BL657" s="15" t="s">
        <v>212</v>
      </c>
      <c r="BM657" s="177" t="s">
        <v>1779</v>
      </c>
    </row>
    <row r="658" spans="1:65" s="2" customFormat="1" ht="14.45" customHeight="1">
      <c r="A658" s="32"/>
      <c r="B658" s="33"/>
      <c r="C658" s="166">
        <v>501</v>
      </c>
      <c r="D658" s="166" t="s">
        <v>147</v>
      </c>
      <c r="E658" s="167" t="s">
        <v>1780</v>
      </c>
      <c r="F658" s="168" t="s">
        <v>1781</v>
      </c>
      <c r="G658" s="169" t="s">
        <v>165</v>
      </c>
      <c r="H658" s="170">
        <v>10.8</v>
      </c>
      <c r="I658" s="171"/>
      <c r="J658" s="172">
        <f t="shared" si="270"/>
        <v>0</v>
      </c>
      <c r="K658" s="168" t="s">
        <v>151</v>
      </c>
      <c r="L658" s="37"/>
      <c r="M658" s="173" t="s">
        <v>17</v>
      </c>
      <c r="N658" s="174" t="s">
        <v>41</v>
      </c>
      <c r="O658" s="62"/>
      <c r="P658" s="175">
        <f t="shared" si="271"/>
        <v>0</v>
      </c>
      <c r="Q658" s="175">
        <v>0</v>
      </c>
      <c r="R658" s="175">
        <f t="shared" si="272"/>
        <v>0</v>
      </c>
      <c r="S658" s="175">
        <v>0.0003</v>
      </c>
      <c r="T658" s="176">
        <f t="shared" si="273"/>
        <v>0.00324</v>
      </c>
      <c r="U658" s="32"/>
      <c r="V658" s="32"/>
      <c r="W658" s="32"/>
      <c r="X658" s="32"/>
      <c r="Y658" s="32"/>
      <c r="Z658" s="32"/>
      <c r="AA658" s="32"/>
      <c r="AB658" s="32"/>
      <c r="AC658" s="32"/>
      <c r="AD658" s="32"/>
      <c r="AE658" s="32"/>
      <c r="AR658" s="177" t="s">
        <v>212</v>
      </c>
      <c r="AT658" s="177" t="s">
        <v>147</v>
      </c>
      <c r="AU658" s="177" t="s">
        <v>153</v>
      </c>
      <c r="AY658" s="15" t="s">
        <v>145</v>
      </c>
      <c r="BE658" s="178">
        <f t="shared" si="274"/>
        <v>0</v>
      </c>
      <c r="BF658" s="178">
        <f t="shared" si="275"/>
        <v>0</v>
      </c>
      <c r="BG658" s="178">
        <f t="shared" si="276"/>
        <v>0</v>
      </c>
      <c r="BH658" s="178">
        <f t="shared" si="277"/>
        <v>0</v>
      </c>
      <c r="BI658" s="178">
        <f t="shared" si="278"/>
        <v>0</v>
      </c>
      <c r="BJ658" s="15" t="s">
        <v>75</v>
      </c>
      <c r="BK658" s="178">
        <f t="shared" si="279"/>
        <v>0</v>
      </c>
      <c r="BL658" s="15" t="s">
        <v>212</v>
      </c>
      <c r="BM658" s="177" t="s">
        <v>1782</v>
      </c>
    </row>
    <row r="659" spans="1:65" s="2" customFormat="1" ht="24.2" customHeight="1">
      <c r="A659" s="32"/>
      <c r="B659" s="33"/>
      <c r="C659" s="166">
        <v>502</v>
      </c>
      <c r="D659" s="166" t="s">
        <v>147</v>
      </c>
      <c r="E659" s="167" t="s">
        <v>1783</v>
      </c>
      <c r="F659" s="168" t="s">
        <v>1784</v>
      </c>
      <c r="G659" s="169" t="s">
        <v>227</v>
      </c>
      <c r="H659" s="170">
        <v>0.303</v>
      </c>
      <c r="I659" s="171"/>
      <c r="J659" s="172">
        <f t="shared" si="270"/>
        <v>0</v>
      </c>
      <c r="K659" s="168" t="s">
        <v>151</v>
      </c>
      <c r="L659" s="37"/>
      <c r="M659" s="173" t="s">
        <v>17</v>
      </c>
      <c r="N659" s="174" t="s">
        <v>41</v>
      </c>
      <c r="O659" s="62"/>
      <c r="P659" s="175">
        <f t="shared" si="271"/>
        <v>0</v>
      </c>
      <c r="Q659" s="175">
        <v>0</v>
      </c>
      <c r="R659" s="175">
        <f t="shared" si="272"/>
        <v>0</v>
      </c>
      <c r="S659" s="175">
        <v>0</v>
      </c>
      <c r="T659" s="176">
        <f t="shared" si="273"/>
        <v>0</v>
      </c>
      <c r="U659" s="32"/>
      <c r="V659" s="32"/>
      <c r="W659" s="32"/>
      <c r="X659" s="32"/>
      <c r="Y659" s="32"/>
      <c r="Z659" s="32"/>
      <c r="AA659" s="32"/>
      <c r="AB659" s="32"/>
      <c r="AC659" s="32"/>
      <c r="AD659" s="32"/>
      <c r="AE659" s="32"/>
      <c r="AR659" s="177" t="s">
        <v>212</v>
      </c>
      <c r="AT659" s="177" t="s">
        <v>147</v>
      </c>
      <c r="AU659" s="177" t="s">
        <v>153</v>
      </c>
      <c r="AY659" s="15" t="s">
        <v>145</v>
      </c>
      <c r="BE659" s="178">
        <f t="shared" si="274"/>
        <v>0</v>
      </c>
      <c r="BF659" s="178">
        <f t="shared" si="275"/>
        <v>0</v>
      </c>
      <c r="BG659" s="178">
        <f t="shared" si="276"/>
        <v>0</v>
      </c>
      <c r="BH659" s="178">
        <f t="shared" si="277"/>
        <v>0</v>
      </c>
      <c r="BI659" s="178">
        <f t="shared" si="278"/>
        <v>0</v>
      </c>
      <c r="BJ659" s="15" t="s">
        <v>75</v>
      </c>
      <c r="BK659" s="178">
        <f t="shared" si="279"/>
        <v>0</v>
      </c>
      <c r="BL659" s="15" t="s">
        <v>212</v>
      </c>
      <c r="BM659" s="177" t="s">
        <v>1785</v>
      </c>
    </row>
    <row r="660" spans="1:65" s="2" customFormat="1" ht="24.2" customHeight="1">
      <c r="A660" s="32"/>
      <c r="B660" s="33"/>
      <c r="C660" s="166">
        <v>503</v>
      </c>
      <c r="D660" s="166" t="s">
        <v>147</v>
      </c>
      <c r="E660" s="167" t="s">
        <v>1786</v>
      </c>
      <c r="F660" s="168" t="s">
        <v>1787</v>
      </c>
      <c r="G660" s="169" t="s">
        <v>227</v>
      </c>
      <c r="H660" s="170">
        <v>0.303</v>
      </c>
      <c r="I660" s="171"/>
      <c r="J660" s="172">
        <f t="shared" si="270"/>
        <v>0</v>
      </c>
      <c r="K660" s="168" t="s">
        <v>151</v>
      </c>
      <c r="L660" s="37"/>
      <c r="M660" s="173" t="s">
        <v>17</v>
      </c>
      <c r="N660" s="174" t="s">
        <v>41</v>
      </c>
      <c r="O660" s="62"/>
      <c r="P660" s="175">
        <f t="shared" si="271"/>
        <v>0</v>
      </c>
      <c r="Q660" s="175">
        <v>0</v>
      </c>
      <c r="R660" s="175">
        <f t="shared" si="272"/>
        <v>0</v>
      </c>
      <c r="S660" s="175">
        <v>0</v>
      </c>
      <c r="T660" s="176">
        <f t="shared" si="273"/>
        <v>0</v>
      </c>
      <c r="U660" s="32"/>
      <c r="V660" s="32"/>
      <c r="W660" s="32"/>
      <c r="X660" s="32"/>
      <c r="Y660" s="32"/>
      <c r="Z660" s="32"/>
      <c r="AA660" s="32"/>
      <c r="AB660" s="32"/>
      <c r="AC660" s="32"/>
      <c r="AD660" s="32"/>
      <c r="AE660" s="32"/>
      <c r="AR660" s="177" t="s">
        <v>212</v>
      </c>
      <c r="AT660" s="177" t="s">
        <v>147</v>
      </c>
      <c r="AU660" s="177" t="s">
        <v>153</v>
      </c>
      <c r="AY660" s="15" t="s">
        <v>145</v>
      </c>
      <c r="BE660" s="178">
        <f t="shared" si="274"/>
        <v>0</v>
      </c>
      <c r="BF660" s="178">
        <f t="shared" si="275"/>
        <v>0</v>
      </c>
      <c r="BG660" s="178">
        <f t="shared" si="276"/>
        <v>0</v>
      </c>
      <c r="BH660" s="178">
        <f t="shared" si="277"/>
        <v>0</v>
      </c>
      <c r="BI660" s="178">
        <f t="shared" si="278"/>
        <v>0</v>
      </c>
      <c r="BJ660" s="15" t="s">
        <v>75</v>
      </c>
      <c r="BK660" s="178">
        <f t="shared" si="279"/>
        <v>0</v>
      </c>
      <c r="BL660" s="15" t="s">
        <v>212</v>
      </c>
      <c r="BM660" s="177" t="s">
        <v>1788</v>
      </c>
    </row>
    <row r="661" spans="2:63" s="12" customFormat="1" ht="22.9" customHeight="1">
      <c r="B661" s="150"/>
      <c r="C661" s="151"/>
      <c r="D661" s="152" t="s">
        <v>69</v>
      </c>
      <c r="E661" s="164" t="s">
        <v>1789</v>
      </c>
      <c r="F661" s="164" t="s">
        <v>1790</v>
      </c>
      <c r="G661" s="151"/>
      <c r="H661" s="151"/>
      <c r="I661" s="154"/>
      <c r="J661" s="165">
        <f>BK661</f>
        <v>0</v>
      </c>
      <c r="K661" s="151"/>
      <c r="L661" s="156"/>
      <c r="M661" s="157"/>
      <c r="N661" s="158"/>
      <c r="O661" s="158"/>
      <c r="P661" s="159">
        <f>SUM(P662:P665)</f>
        <v>0</v>
      </c>
      <c r="Q661" s="158"/>
      <c r="R661" s="159">
        <f>SUM(R662:R665)</f>
        <v>1.1039999999999999</v>
      </c>
      <c r="S661" s="158"/>
      <c r="T661" s="160">
        <f>SUM(T662:T665)</f>
        <v>0</v>
      </c>
      <c r="AR661" s="161" t="s">
        <v>153</v>
      </c>
      <c r="AT661" s="162" t="s">
        <v>69</v>
      </c>
      <c r="AU661" s="162" t="s">
        <v>75</v>
      </c>
      <c r="AY661" s="161" t="s">
        <v>145</v>
      </c>
      <c r="BK661" s="163">
        <f>SUM(BK662:BK665)</f>
        <v>0</v>
      </c>
    </row>
    <row r="662" spans="1:65" s="2" customFormat="1" ht="14.45" customHeight="1">
      <c r="A662" s="32"/>
      <c r="B662" s="33"/>
      <c r="C662" s="166">
        <v>504</v>
      </c>
      <c r="D662" s="166" t="s">
        <v>147</v>
      </c>
      <c r="E662" s="167" t="s">
        <v>1791</v>
      </c>
      <c r="F662" s="168" t="s">
        <v>1792</v>
      </c>
      <c r="G662" s="169" t="s">
        <v>150</v>
      </c>
      <c r="H662" s="170">
        <v>230</v>
      </c>
      <c r="I662" s="171"/>
      <c r="J662" s="172">
        <f>ROUND(I662*H662,2)</f>
        <v>0</v>
      </c>
      <c r="K662" s="168" t="s">
        <v>151</v>
      </c>
      <c r="L662" s="37"/>
      <c r="M662" s="173" t="s">
        <v>17</v>
      </c>
      <c r="N662" s="174" t="s">
        <v>41</v>
      </c>
      <c r="O662" s="62"/>
      <c r="P662" s="175">
        <f>O662*H662</f>
        <v>0</v>
      </c>
      <c r="Q662" s="175">
        <v>0</v>
      </c>
      <c r="R662" s="175">
        <f>Q662*H662</f>
        <v>0</v>
      </c>
      <c r="S662" s="175">
        <v>0</v>
      </c>
      <c r="T662" s="176">
        <f>S662*H662</f>
        <v>0</v>
      </c>
      <c r="U662" s="32"/>
      <c r="V662" s="32"/>
      <c r="W662" s="32"/>
      <c r="X662" s="32"/>
      <c r="Y662" s="32"/>
      <c r="Z662" s="32"/>
      <c r="AA662" s="32"/>
      <c r="AB662" s="32"/>
      <c r="AC662" s="32"/>
      <c r="AD662" s="32"/>
      <c r="AE662" s="32"/>
      <c r="AR662" s="177" t="s">
        <v>212</v>
      </c>
      <c r="AT662" s="177" t="s">
        <v>147</v>
      </c>
      <c r="AU662" s="177" t="s">
        <v>153</v>
      </c>
      <c r="AY662" s="15" t="s">
        <v>145</v>
      </c>
      <c r="BE662" s="178">
        <f>IF(N662="základní",J662,0)</f>
        <v>0</v>
      </c>
      <c r="BF662" s="178">
        <f>IF(N662="snížená",J662,0)</f>
        <v>0</v>
      </c>
      <c r="BG662" s="178">
        <f>IF(N662="zákl. přenesená",J662,0)</f>
        <v>0</v>
      </c>
      <c r="BH662" s="178">
        <f>IF(N662="sníž. přenesená",J662,0)</f>
        <v>0</v>
      </c>
      <c r="BI662" s="178">
        <f>IF(N662="nulová",J662,0)</f>
        <v>0</v>
      </c>
      <c r="BJ662" s="15" t="s">
        <v>75</v>
      </c>
      <c r="BK662" s="178">
        <f>ROUND(I662*H662,2)</f>
        <v>0</v>
      </c>
      <c r="BL662" s="15" t="s">
        <v>212</v>
      </c>
      <c r="BM662" s="177" t="s">
        <v>1793</v>
      </c>
    </row>
    <row r="663" spans="1:65" s="2" customFormat="1" ht="14.45" customHeight="1">
      <c r="A663" s="32"/>
      <c r="B663" s="33"/>
      <c r="C663" s="166">
        <v>505</v>
      </c>
      <c r="D663" s="166" t="s">
        <v>147</v>
      </c>
      <c r="E663" s="167" t="s">
        <v>1794</v>
      </c>
      <c r="F663" s="168" t="s">
        <v>1795</v>
      </c>
      <c r="G663" s="169" t="s">
        <v>150</v>
      </c>
      <c r="H663" s="170">
        <v>230</v>
      </c>
      <c r="I663" s="171"/>
      <c r="J663" s="172">
        <f>ROUND(I663*H663,2)</f>
        <v>0</v>
      </c>
      <c r="K663" s="168" t="s">
        <v>151</v>
      </c>
      <c r="L663" s="37"/>
      <c r="M663" s="173" t="s">
        <v>17</v>
      </c>
      <c r="N663" s="174" t="s">
        <v>41</v>
      </c>
      <c r="O663" s="62"/>
      <c r="P663" s="175">
        <f>O663*H663</f>
        <v>0</v>
      </c>
      <c r="Q663" s="175">
        <v>0.0048</v>
      </c>
      <c r="R663" s="175">
        <f>Q663*H663</f>
        <v>1.1039999999999999</v>
      </c>
      <c r="S663" s="175">
        <v>0</v>
      </c>
      <c r="T663" s="176">
        <f>S663*H663</f>
        <v>0</v>
      </c>
      <c r="U663" s="32"/>
      <c r="V663" s="32"/>
      <c r="W663" s="32"/>
      <c r="X663" s="32"/>
      <c r="Y663" s="32"/>
      <c r="Z663" s="32"/>
      <c r="AA663" s="32"/>
      <c r="AB663" s="32"/>
      <c r="AC663" s="32"/>
      <c r="AD663" s="32"/>
      <c r="AE663" s="32"/>
      <c r="AR663" s="177" t="s">
        <v>212</v>
      </c>
      <c r="AT663" s="177" t="s">
        <v>147</v>
      </c>
      <c r="AU663" s="177" t="s">
        <v>153</v>
      </c>
      <c r="AY663" s="15" t="s">
        <v>145</v>
      </c>
      <c r="BE663" s="178">
        <f>IF(N663="základní",J663,0)</f>
        <v>0</v>
      </c>
      <c r="BF663" s="178">
        <f>IF(N663="snížená",J663,0)</f>
        <v>0</v>
      </c>
      <c r="BG663" s="178">
        <f>IF(N663="zákl. přenesená",J663,0)</f>
        <v>0</v>
      </c>
      <c r="BH663" s="178">
        <f>IF(N663="sníž. přenesená",J663,0)</f>
        <v>0</v>
      </c>
      <c r="BI663" s="178">
        <f>IF(N663="nulová",J663,0)</f>
        <v>0</v>
      </c>
      <c r="BJ663" s="15" t="s">
        <v>75</v>
      </c>
      <c r="BK663" s="178">
        <f>ROUND(I663*H663,2)</f>
        <v>0</v>
      </c>
      <c r="BL663" s="15" t="s">
        <v>212</v>
      </c>
      <c r="BM663" s="177" t="s">
        <v>1796</v>
      </c>
    </row>
    <row r="664" spans="1:65" s="2" customFormat="1" ht="24.2" customHeight="1">
      <c r="A664" s="32"/>
      <c r="B664" s="33"/>
      <c r="C664" s="166">
        <v>506</v>
      </c>
      <c r="D664" s="166" t="s">
        <v>147</v>
      </c>
      <c r="E664" s="167" t="s">
        <v>1797</v>
      </c>
      <c r="F664" s="168" t="s">
        <v>1798</v>
      </c>
      <c r="G664" s="169" t="s">
        <v>227</v>
      </c>
      <c r="H664" s="170">
        <v>1.104</v>
      </c>
      <c r="I664" s="171"/>
      <c r="J664" s="172">
        <f>ROUND(I664*H664,2)</f>
        <v>0</v>
      </c>
      <c r="K664" s="168" t="s">
        <v>151</v>
      </c>
      <c r="L664" s="37"/>
      <c r="M664" s="173" t="s">
        <v>17</v>
      </c>
      <c r="N664" s="174" t="s">
        <v>41</v>
      </c>
      <c r="O664" s="62"/>
      <c r="P664" s="175">
        <f>O664*H664</f>
        <v>0</v>
      </c>
      <c r="Q664" s="175">
        <v>0</v>
      </c>
      <c r="R664" s="175">
        <f>Q664*H664</f>
        <v>0</v>
      </c>
      <c r="S664" s="175">
        <v>0</v>
      </c>
      <c r="T664" s="176">
        <f>S664*H664</f>
        <v>0</v>
      </c>
      <c r="U664" s="32"/>
      <c r="V664" s="32"/>
      <c r="W664" s="32"/>
      <c r="X664" s="32"/>
      <c r="Y664" s="32"/>
      <c r="Z664" s="32"/>
      <c r="AA664" s="32"/>
      <c r="AB664" s="32"/>
      <c r="AC664" s="32"/>
      <c r="AD664" s="32"/>
      <c r="AE664" s="32"/>
      <c r="AR664" s="177" t="s">
        <v>212</v>
      </c>
      <c r="AT664" s="177" t="s">
        <v>147</v>
      </c>
      <c r="AU664" s="177" t="s">
        <v>153</v>
      </c>
      <c r="AY664" s="15" t="s">
        <v>145</v>
      </c>
      <c r="BE664" s="178">
        <f>IF(N664="základní",J664,0)</f>
        <v>0</v>
      </c>
      <c r="BF664" s="178">
        <f>IF(N664="snížená",J664,0)</f>
        <v>0</v>
      </c>
      <c r="BG664" s="178">
        <f>IF(N664="zákl. přenesená",J664,0)</f>
        <v>0</v>
      </c>
      <c r="BH664" s="178">
        <f>IF(N664="sníž. přenesená",J664,0)</f>
        <v>0</v>
      </c>
      <c r="BI664" s="178">
        <f>IF(N664="nulová",J664,0)</f>
        <v>0</v>
      </c>
      <c r="BJ664" s="15" t="s">
        <v>75</v>
      </c>
      <c r="BK664" s="178">
        <f>ROUND(I664*H664,2)</f>
        <v>0</v>
      </c>
      <c r="BL664" s="15" t="s">
        <v>212</v>
      </c>
      <c r="BM664" s="177" t="s">
        <v>1799</v>
      </c>
    </row>
    <row r="665" spans="1:65" s="2" customFormat="1" ht="24.2" customHeight="1">
      <c r="A665" s="32"/>
      <c r="B665" s="33"/>
      <c r="C665" s="166">
        <v>507</v>
      </c>
      <c r="D665" s="166" t="s">
        <v>147</v>
      </c>
      <c r="E665" s="167" t="s">
        <v>1800</v>
      </c>
      <c r="F665" s="168" t="s">
        <v>1801</v>
      </c>
      <c r="G665" s="169" t="s">
        <v>227</v>
      </c>
      <c r="H665" s="170">
        <v>1.104</v>
      </c>
      <c r="I665" s="171"/>
      <c r="J665" s="172">
        <f>ROUND(I665*H665,2)</f>
        <v>0</v>
      </c>
      <c r="K665" s="168" t="s">
        <v>151</v>
      </c>
      <c r="L665" s="37"/>
      <c r="M665" s="173" t="s">
        <v>17</v>
      </c>
      <c r="N665" s="174" t="s">
        <v>41</v>
      </c>
      <c r="O665" s="62"/>
      <c r="P665" s="175">
        <f>O665*H665</f>
        <v>0</v>
      </c>
      <c r="Q665" s="175">
        <v>0</v>
      </c>
      <c r="R665" s="175">
        <f>Q665*H665</f>
        <v>0</v>
      </c>
      <c r="S665" s="175">
        <v>0</v>
      </c>
      <c r="T665" s="176">
        <f>S665*H665</f>
        <v>0</v>
      </c>
      <c r="U665" s="32"/>
      <c r="V665" s="32"/>
      <c r="W665" s="32"/>
      <c r="X665" s="32"/>
      <c r="Y665" s="32"/>
      <c r="Z665" s="32"/>
      <c r="AA665" s="32"/>
      <c r="AB665" s="32"/>
      <c r="AC665" s="32"/>
      <c r="AD665" s="32"/>
      <c r="AE665" s="32"/>
      <c r="AR665" s="177" t="s">
        <v>212</v>
      </c>
      <c r="AT665" s="177" t="s">
        <v>147</v>
      </c>
      <c r="AU665" s="177" t="s">
        <v>153</v>
      </c>
      <c r="AY665" s="15" t="s">
        <v>145</v>
      </c>
      <c r="BE665" s="178">
        <f>IF(N665="základní",J665,0)</f>
        <v>0</v>
      </c>
      <c r="BF665" s="178">
        <f>IF(N665="snížená",J665,0)</f>
        <v>0</v>
      </c>
      <c r="BG665" s="178">
        <f>IF(N665="zákl. přenesená",J665,0)</f>
        <v>0</v>
      </c>
      <c r="BH665" s="178">
        <f>IF(N665="sníž. přenesená",J665,0)</f>
        <v>0</v>
      </c>
      <c r="BI665" s="178">
        <f>IF(N665="nulová",J665,0)</f>
        <v>0</v>
      </c>
      <c r="BJ665" s="15" t="s">
        <v>75</v>
      </c>
      <c r="BK665" s="178">
        <f>ROUND(I665*H665,2)</f>
        <v>0</v>
      </c>
      <c r="BL665" s="15" t="s">
        <v>212</v>
      </c>
      <c r="BM665" s="177" t="s">
        <v>1802</v>
      </c>
    </row>
    <row r="666" spans="2:63" s="12" customFormat="1" ht="22.9" customHeight="1">
      <c r="B666" s="150"/>
      <c r="C666" s="151"/>
      <c r="D666" s="152" t="s">
        <v>69</v>
      </c>
      <c r="E666" s="164" t="s">
        <v>1803</v>
      </c>
      <c r="F666" s="164" t="s">
        <v>1804</v>
      </c>
      <c r="G666" s="151"/>
      <c r="H666" s="151"/>
      <c r="I666" s="154"/>
      <c r="J666" s="165">
        <f>BK666</f>
        <v>0</v>
      </c>
      <c r="K666" s="151"/>
      <c r="L666" s="156"/>
      <c r="M666" s="157"/>
      <c r="N666" s="158"/>
      <c r="O666" s="158"/>
      <c r="P666" s="159">
        <f>SUM(P667:P682)</f>
        <v>0</v>
      </c>
      <c r="Q666" s="158"/>
      <c r="R666" s="159">
        <f>SUM(R667:R682)</f>
        <v>1.7067149999999998</v>
      </c>
      <c r="S666" s="158"/>
      <c r="T666" s="160">
        <f>SUM(T667:T682)</f>
        <v>0</v>
      </c>
      <c r="AR666" s="161" t="s">
        <v>153</v>
      </c>
      <c r="AT666" s="162" t="s">
        <v>69</v>
      </c>
      <c r="AU666" s="162" t="s">
        <v>75</v>
      </c>
      <c r="AY666" s="161" t="s">
        <v>145</v>
      </c>
      <c r="BK666" s="163">
        <f>SUM(BK667:BK682)</f>
        <v>0</v>
      </c>
    </row>
    <row r="667" spans="1:65" s="2" customFormat="1" ht="14.45" customHeight="1">
      <c r="A667" s="32"/>
      <c r="B667" s="33"/>
      <c r="C667" s="166">
        <v>508</v>
      </c>
      <c r="D667" s="166" t="s">
        <v>147</v>
      </c>
      <c r="E667" s="167" t="s">
        <v>1805</v>
      </c>
      <c r="F667" s="168" t="s">
        <v>1806</v>
      </c>
      <c r="G667" s="169" t="s">
        <v>150</v>
      </c>
      <c r="H667" s="170">
        <v>155</v>
      </c>
      <c r="I667" s="171"/>
      <c r="J667" s="172">
        <f aca="true" t="shared" si="280" ref="J667:J682">ROUND(I667*H667,2)</f>
        <v>0</v>
      </c>
      <c r="K667" s="168" t="s">
        <v>151</v>
      </c>
      <c r="L667" s="37"/>
      <c r="M667" s="173" t="s">
        <v>17</v>
      </c>
      <c r="N667" s="174" t="s">
        <v>41</v>
      </c>
      <c r="O667" s="62"/>
      <c r="P667" s="175">
        <f aca="true" t="shared" si="281" ref="P667:P682">O667*H667</f>
        <v>0</v>
      </c>
      <c r="Q667" s="175">
        <v>0</v>
      </c>
      <c r="R667" s="175">
        <f aca="true" t="shared" si="282" ref="R667:R682">Q667*H667</f>
        <v>0</v>
      </c>
      <c r="S667" s="175">
        <v>0</v>
      </c>
      <c r="T667" s="176">
        <f aca="true" t="shared" si="283" ref="T667:T682">S667*H667</f>
        <v>0</v>
      </c>
      <c r="U667" s="32"/>
      <c r="V667" s="32"/>
      <c r="W667" s="32"/>
      <c r="X667" s="32"/>
      <c r="Y667" s="32"/>
      <c r="Z667" s="32"/>
      <c r="AA667" s="32"/>
      <c r="AB667" s="32"/>
      <c r="AC667" s="32"/>
      <c r="AD667" s="32"/>
      <c r="AE667" s="32"/>
      <c r="AR667" s="177" t="s">
        <v>212</v>
      </c>
      <c r="AT667" s="177" t="s">
        <v>147</v>
      </c>
      <c r="AU667" s="177" t="s">
        <v>153</v>
      </c>
      <c r="AY667" s="15" t="s">
        <v>145</v>
      </c>
      <c r="BE667" s="178">
        <f aca="true" t="shared" si="284" ref="BE667:BE682">IF(N667="základní",J667,0)</f>
        <v>0</v>
      </c>
      <c r="BF667" s="178">
        <f aca="true" t="shared" si="285" ref="BF667:BF682">IF(N667="snížená",J667,0)</f>
        <v>0</v>
      </c>
      <c r="BG667" s="178">
        <f aca="true" t="shared" si="286" ref="BG667:BG682">IF(N667="zákl. přenesená",J667,0)</f>
        <v>0</v>
      </c>
      <c r="BH667" s="178">
        <f aca="true" t="shared" si="287" ref="BH667:BH682">IF(N667="sníž. přenesená",J667,0)</f>
        <v>0</v>
      </c>
      <c r="BI667" s="178">
        <f aca="true" t="shared" si="288" ref="BI667:BI682">IF(N667="nulová",J667,0)</f>
        <v>0</v>
      </c>
      <c r="BJ667" s="15" t="s">
        <v>75</v>
      </c>
      <c r="BK667" s="178">
        <f aca="true" t="shared" si="289" ref="BK667:BK682">ROUND(I667*H667,2)</f>
        <v>0</v>
      </c>
      <c r="BL667" s="15" t="s">
        <v>212</v>
      </c>
      <c r="BM667" s="177" t="s">
        <v>1807</v>
      </c>
    </row>
    <row r="668" spans="1:65" s="2" customFormat="1" ht="14.45" customHeight="1">
      <c r="A668" s="32"/>
      <c r="B668" s="33"/>
      <c r="C668" s="166">
        <v>509</v>
      </c>
      <c r="D668" s="166" t="s">
        <v>147</v>
      </c>
      <c r="E668" s="167" t="s">
        <v>1808</v>
      </c>
      <c r="F668" s="168" t="s">
        <v>1809</v>
      </c>
      <c r="G668" s="169" t="s">
        <v>150</v>
      </c>
      <c r="H668" s="170">
        <v>155</v>
      </c>
      <c r="I668" s="171"/>
      <c r="J668" s="172">
        <f t="shared" si="280"/>
        <v>0</v>
      </c>
      <c r="K668" s="168" t="s">
        <v>151</v>
      </c>
      <c r="L668" s="37"/>
      <c r="M668" s="173" t="s">
        <v>17</v>
      </c>
      <c r="N668" s="174" t="s">
        <v>41</v>
      </c>
      <c r="O668" s="62"/>
      <c r="P668" s="175">
        <f t="shared" si="281"/>
        <v>0</v>
      </c>
      <c r="Q668" s="175">
        <v>0.0003</v>
      </c>
      <c r="R668" s="175">
        <f t="shared" si="282"/>
        <v>0.04649999999999999</v>
      </c>
      <c r="S668" s="175">
        <v>0</v>
      </c>
      <c r="T668" s="176">
        <f t="shared" si="283"/>
        <v>0</v>
      </c>
      <c r="U668" s="32"/>
      <c r="V668" s="32"/>
      <c r="W668" s="32"/>
      <c r="X668" s="32"/>
      <c r="Y668" s="32"/>
      <c r="Z668" s="32"/>
      <c r="AA668" s="32"/>
      <c r="AB668" s="32"/>
      <c r="AC668" s="32"/>
      <c r="AD668" s="32"/>
      <c r="AE668" s="32"/>
      <c r="AR668" s="177" t="s">
        <v>212</v>
      </c>
      <c r="AT668" s="177" t="s">
        <v>147</v>
      </c>
      <c r="AU668" s="177" t="s">
        <v>153</v>
      </c>
      <c r="AY668" s="15" t="s">
        <v>145</v>
      </c>
      <c r="BE668" s="178">
        <f t="shared" si="284"/>
        <v>0</v>
      </c>
      <c r="BF668" s="178">
        <f t="shared" si="285"/>
        <v>0</v>
      </c>
      <c r="BG668" s="178">
        <f t="shared" si="286"/>
        <v>0</v>
      </c>
      <c r="BH668" s="178">
        <f t="shared" si="287"/>
        <v>0</v>
      </c>
      <c r="BI668" s="178">
        <f t="shared" si="288"/>
        <v>0</v>
      </c>
      <c r="BJ668" s="15" t="s">
        <v>75</v>
      </c>
      <c r="BK668" s="178">
        <f t="shared" si="289"/>
        <v>0</v>
      </c>
      <c r="BL668" s="15" t="s">
        <v>212</v>
      </c>
      <c r="BM668" s="177" t="s">
        <v>1810</v>
      </c>
    </row>
    <row r="669" spans="1:65" s="2" customFormat="1" ht="14.45" customHeight="1">
      <c r="A669" s="32"/>
      <c r="B669" s="33"/>
      <c r="C669" s="166">
        <v>510</v>
      </c>
      <c r="D669" s="166" t="s">
        <v>147</v>
      </c>
      <c r="E669" s="167" t="s">
        <v>1811</v>
      </c>
      <c r="F669" s="168" t="s">
        <v>1812</v>
      </c>
      <c r="G669" s="169" t="s">
        <v>150</v>
      </c>
      <c r="H669" s="170">
        <v>35</v>
      </c>
      <c r="I669" s="171"/>
      <c r="J669" s="172">
        <f t="shared" si="280"/>
        <v>0</v>
      </c>
      <c r="K669" s="168" t="s">
        <v>151</v>
      </c>
      <c r="L669" s="37"/>
      <c r="M669" s="173" t="s">
        <v>17</v>
      </c>
      <c r="N669" s="174" t="s">
        <v>41</v>
      </c>
      <c r="O669" s="62"/>
      <c r="P669" s="175">
        <f t="shared" si="281"/>
        <v>0</v>
      </c>
      <c r="Q669" s="175">
        <v>0.0015</v>
      </c>
      <c r="R669" s="175">
        <f t="shared" si="282"/>
        <v>0.0525</v>
      </c>
      <c r="S669" s="175">
        <v>0</v>
      </c>
      <c r="T669" s="176">
        <f t="shared" si="283"/>
        <v>0</v>
      </c>
      <c r="U669" s="32"/>
      <c r="V669" s="32"/>
      <c r="W669" s="32"/>
      <c r="X669" s="32"/>
      <c r="Y669" s="32"/>
      <c r="Z669" s="32"/>
      <c r="AA669" s="32"/>
      <c r="AB669" s="32"/>
      <c r="AC669" s="32"/>
      <c r="AD669" s="32"/>
      <c r="AE669" s="32"/>
      <c r="AR669" s="177" t="s">
        <v>212</v>
      </c>
      <c r="AT669" s="177" t="s">
        <v>147</v>
      </c>
      <c r="AU669" s="177" t="s">
        <v>153</v>
      </c>
      <c r="AY669" s="15" t="s">
        <v>145</v>
      </c>
      <c r="BE669" s="178">
        <f t="shared" si="284"/>
        <v>0</v>
      </c>
      <c r="BF669" s="178">
        <f t="shared" si="285"/>
        <v>0</v>
      </c>
      <c r="BG669" s="178">
        <f t="shared" si="286"/>
        <v>0</v>
      </c>
      <c r="BH669" s="178">
        <f t="shared" si="287"/>
        <v>0</v>
      </c>
      <c r="BI669" s="178">
        <f t="shared" si="288"/>
        <v>0</v>
      </c>
      <c r="BJ669" s="15" t="s">
        <v>75</v>
      </c>
      <c r="BK669" s="178">
        <f t="shared" si="289"/>
        <v>0</v>
      </c>
      <c r="BL669" s="15" t="s">
        <v>212</v>
      </c>
      <c r="BM669" s="177" t="s">
        <v>1813</v>
      </c>
    </row>
    <row r="670" spans="1:65" s="2" customFormat="1" ht="14.45" customHeight="1">
      <c r="A670" s="32"/>
      <c r="B670" s="33"/>
      <c r="C670" s="166">
        <v>511</v>
      </c>
      <c r="D670" s="166" t="s">
        <v>147</v>
      </c>
      <c r="E670" s="167" t="s">
        <v>1814</v>
      </c>
      <c r="F670" s="168" t="s">
        <v>1815</v>
      </c>
      <c r="G670" s="169" t="s">
        <v>150</v>
      </c>
      <c r="H670" s="170">
        <v>155</v>
      </c>
      <c r="I670" s="171"/>
      <c r="J670" s="172">
        <f t="shared" si="280"/>
        <v>0</v>
      </c>
      <c r="K670" s="168" t="s">
        <v>151</v>
      </c>
      <c r="L670" s="37"/>
      <c r="M670" s="173" t="s">
        <v>17</v>
      </c>
      <c r="N670" s="174" t="s">
        <v>41</v>
      </c>
      <c r="O670" s="62"/>
      <c r="P670" s="175">
        <f t="shared" si="281"/>
        <v>0</v>
      </c>
      <c r="Q670" s="175">
        <v>0.0045</v>
      </c>
      <c r="R670" s="175">
        <f t="shared" si="282"/>
        <v>0.6974999999999999</v>
      </c>
      <c r="S670" s="175">
        <v>0</v>
      </c>
      <c r="T670" s="176">
        <f t="shared" si="283"/>
        <v>0</v>
      </c>
      <c r="U670" s="32"/>
      <c r="V670" s="32"/>
      <c r="W670" s="32"/>
      <c r="X670" s="32"/>
      <c r="Y670" s="32"/>
      <c r="Z670" s="32"/>
      <c r="AA670" s="32"/>
      <c r="AB670" s="32"/>
      <c r="AC670" s="32"/>
      <c r="AD670" s="32"/>
      <c r="AE670" s="32"/>
      <c r="AR670" s="177" t="s">
        <v>212</v>
      </c>
      <c r="AT670" s="177" t="s">
        <v>147</v>
      </c>
      <c r="AU670" s="177" t="s">
        <v>153</v>
      </c>
      <c r="AY670" s="15" t="s">
        <v>145</v>
      </c>
      <c r="BE670" s="178">
        <f t="shared" si="284"/>
        <v>0</v>
      </c>
      <c r="BF670" s="178">
        <f t="shared" si="285"/>
        <v>0</v>
      </c>
      <c r="BG670" s="178">
        <f t="shared" si="286"/>
        <v>0</v>
      </c>
      <c r="BH670" s="178">
        <f t="shared" si="287"/>
        <v>0</v>
      </c>
      <c r="BI670" s="178">
        <f t="shared" si="288"/>
        <v>0</v>
      </c>
      <c r="BJ670" s="15" t="s">
        <v>75</v>
      </c>
      <c r="BK670" s="178">
        <f t="shared" si="289"/>
        <v>0</v>
      </c>
      <c r="BL670" s="15" t="s">
        <v>212</v>
      </c>
      <c r="BM670" s="177" t="s">
        <v>1816</v>
      </c>
    </row>
    <row r="671" spans="1:65" s="2" customFormat="1" ht="24.2" customHeight="1">
      <c r="A671" s="32"/>
      <c r="B671" s="33"/>
      <c r="C671" s="166">
        <v>512</v>
      </c>
      <c r="D671" s="166" t="s">
        <v>147</v>
      </c>
      <c r="E671" s="167" t="s">
        <v>1817</v>
      </c>
      <c r="F671" s="168" t="s">
        <v>1818</v>
      </c>
      <c r="G671" s="169" t="s">
        <v>150</v>
      </c>
      <c r="H671" s="170">
        <v>155</v>
      </c>
      <c r="I671" s="171"/>
      <c r="J671" s="172">
        <f t="shared" si="280"/>
        <v>0</v>
      </c>
      <c r="K671" s="168" t="s">
        <v>151</v>
      </c>
      <c r="L671" s="37"/>
      <c r="M671" s="173" t="s">
        <v>17</v>
      </c>
      <c r="N671" s="174" t="s">
        <v>41</v>
      </c>
      <c r="O671" s="62"/>
      <c r="P671" s="175">
        <f t="shared" si="281"/>
        <v>0</v>
      </c>
      <c r="Q671" s="175">
        <v>0.0052</v>
      </c>
      <c r="R671" s="175">
        <f t="shared" si="282"/>
        <v>0.8059999999999999</v>
      </c>
      <c r="S671" s="175">
        <v>0</v>
      </c>
      <c r="T671" s="176">
        <f t="shared" si="283"/>
        <v>0</v>
      </c>
      <c r="U671" s="32"/>
      <c r="V671" s="32"/>
      <c r="W671" s="32"/>
      <c r="X671" s="32"/>
      <c r="Y671" s="32"/>
      <c r="Z671" s="32"/>
      <c r="AA671" s="32"/>
      <c r="AB671" s="32"/>
      <c r="AC671" s="32"/>
      <c r="AD671" s="32"/>
      <c r="AE671" s="32"/>
      <c r="AR671" s="177" t="s">
        <v>212</v>
      </c>
      <c r="AT671" s="177" t="s">
        <v>147</v>
      </c>
      <c r="AU671" s="177" t="s">
        <v>153</v>
      </c>
      <c r="AY671" s="15" t="s">
        <v>145</v>
      </c>
      <c r="BE671" s="178">
        <f t="shared" si="284"/>
        <v>0</v>
      </c>
      <c r="BF671" s="178">
        <f t="shared" si="285"/>
        <v>0</v>
      </c>
      <c r="BG671" s="178">
        <f t="shared" si="286"/>
        <v>0</v>
      </c>
      <c r="BH671" s="178">
        <f t="shared" si="287"/>
        <v>0</v>
      </c>
      <c r="BI671" s="178">
        <f t="shared" si="288"/>
        <v>0</v>
      </c>
      <c r="BJ671" s="15" t="s">
        <v>75</v>
      </c>
      <c r="BK671" s="178">
        <f t="shared" si="289"/>
        <v>0</v>
      </c>
      <c r="BL671" s="15" t="s">
        <v>212</v>
      </c>
      <c r="BM671" s="177" t="s">
        <v>1819</v>
      </c>
    </row>
    <row r="672" spans="1:65" s="2" customFormat="1" ht="14.45" customHeight="1">
      <c r="A672" s="32"/>
      <c r="B672" s="33"/>
      <c r="C672" s="166">
        <v>513</v>
      </c>
      <c r="D672" s="166" t="s">
        <v>147</v>
      </c>
      <c r="E672" s="167" t="s">
        <v>1820</v>
      </c>
      <c r="F672" s="168" t="s">
        <v>1821</v>
      </c>
      <c r="G672" s="169" t="s">
        <v>150</v>
      </c>
      <c r="H672" s="170">
        <v>10</v>
      </c>
      <c r="I672" s="171"/>
      <c r="J672" s="172">
        <f t="shared" si="280"/>
        <v>0</v>
      </c>
      <c r="K672" s="168" t="s">
        <v>151</v>
      </c>
      <c r="L672" s="37"/>
      <c r="M672" s="173" t="s">
        <v>17</v>
      </c>
      <c r="N672" s="174" t="s">
        <v>41</v>
      </c>
      <c r="O672" s="62"/>
      <c r="P672" s="175">
        <f t="shared" si="281"/>
        <v>0</v>
      </c>
      <c r="Q672" s="175">
        <v>0</v>
      </c>
      <c r="R672" s="175">
        <f t="shared" si="282"/>
        <v>0</v>
      </c>
      <c r="S672" s="175">
        <v>0</v>
      </c>
      <c r="T672" s="176">
        <f t="shared" si="283"/>
        <v>0</v>
      </c>
      <c r="U672" s="32"/>
      <c r="V672" s="32"/>
      <c r="W672" s="32"/>
      <c r="X672" s="32"/>
      <c r="Y672" s="32"/>
      <c r="Z672" s="32"/>
      <c r="AA672" s="32"/>
      <c r="AB672" s="32"/>
      <c r="AC672" s="32"/>
      <c r="AD672" s="32"/>
      <c r="AE672" s="32"/>
      <c r="AR672" s="177" t="s">
        <v>212</v>
      </c>
      <c r="AT672" s="177" t="s">
        <v>147</v>
      </c>
      <c r="AU672" s="177" t="s">
        <v>153</v>
      </c>
      <c r="AY672" s="15" t="s">
        <v>145</v>
      </c>
      <c r="BE672" s="178">
        <f t="shared" si="284"/>
        <v>0</v>
      </c>
      <c r="BF672" s="178">
        <f t="shared" si="285"/>
        <v>0</v>
      </c>
      <c r="BG672" s="178">
        <f t="shared" si="286"/>
        <v>0</v>
      </c>
      <c r="BH672" s="178">
        <f t="shared" si="287"/>
        <v>0</v>
      </c>
      <c r="BI672" s="178">
        <f t="shared" si="288"/>
        <v>0</v>
      </c>
      <c r="BJ672" s="15" t="s">
        <v>75</v>
      </c>
      <c r="BK672" s="178">
        <f t="shared" si="289"/>
        <v>0</v>
      </c>
      <c r="BL672" s="15" t="s">
        <v>212</v>
      </c>
      <c r="BM672" s="177" t="s">
        <v>1822</v>
      </c>
    </row>
    <row r="673" spans="1:65" s="2" customFormat="1" ht="14.45" customHeight="1">
      <c r="A673" s="32"/>
      <c r="B673" s="33"/>
      <c r="C673" s="166">
        <v>514</v>
      </c>
      <c r="D673" s="166" t="s">
        <v>147</v>
      </c>
      <c r="E673" s="167" t="s">
        <v>1823</v>
      </c>
      <c r="F673" s="168" t="s">
        <v>1824</v>
      </c>
      <c r="G673" s="169" t="s">
        <v>150</v>
      </c>
      <c r="H673" s="170">
        <v>155</v>
      </c>
      <c r="I673" s="171"/>
      <c r="J673" s="172">
        <f t="shared" si="280"/>
        <v>0</v>
      </c>
      <c r="K673" s="168" t="s">
        <v>151</v>
      </c>
      <c r="L673" s="37"/>
      <c r="M673" s="173" t="s">
        <v>17</v>
      </c>
      <c r="N673" s="174" t="s">
        <v>41</v>
      </c>
      <c r="O673" s="62"/>
      <c r="P673" s="175">
        <f t="shared" si="281"/>
        <v>0</v>
      </c>
      <c r="Q673" s="175">
        <v>0</v>
      </c>
      <c r="R673" s="175">
        <f t="shared" si="282"/>
        <v>0</v>
      </c>
      <c r="S673" s="175">
        <v>0</v>
      </c>
      <c r="T673" s="176">
        <f t="shared" si="283"/>
        <v>0</v>
      </c>
      <c r="U673" s="32"/>
      <c r="V673" s="32"/>
      <c r="W673" s="32"/>
      <c r="X673" s="32"/>
      <c r="Y673" s="32"/>
      <c r="Z673" s="32"/>
      <c r="AA673" s="32"/>
      <c r="AB673" s="32"/>
      <c r="AC673" s="32"/>
      <c r="AD673" s="32"/>
      <c r="AE673" s="32"/>
      <c r="AR673" s="177" t="s">
        <v>212</v>
      </c>
      <c r="AT673" s="177" t="s">
        <v>147</v>
      </c>
      <c r="AU673" s="177" t="s">
        <v>153</v>
      </c>
      <c r="AY673" s="15" t="s">
        <v>145</v>
      </c>
      <c r="BE673" s="178">
        <f t="shared" si="284"/>
        <v>0</v>
      </c>
      <c r="BF673" s="178">
        <f t="shared" si="285"/>
        <v>0</v>
      </c>
      <c r="BG673" s="178">
        <f t="shared" si="286"/>
        <v>0</v>
      </c>
      <c r="BH673" s="178">
        <f t="shared" si="287"/>
        <v>0</v>
      </c>
      <c r="BI673" s="178">
        <f t="shared" si="288"/>
        <v>0</v>
      </c>
      <c r="BJ673" s="15" t="s">
        <v>75</v>
      </c>
      <c r="BK673" s="178">
        <f t="shared" si="289"/>
        <v>0</v>
      </c>
      <c r="BL673" s="15" t="s">
        <v>212</v>
      </c>
      <c r="BM673" s="177" t="s">
        <v>1825</v>
      </c>
    </row>
    <row r="674" spans="1:65" s="2" customFormat="1" ht="14.45" customHeight="1">
      <c r="A674" s="32"/>
      <c r="B674" s="33"/>
      <c r="C674" s="166">
        <v>515</v>
      </c>
      <c r="D674" s="166" t="s">
        <v>147</v>
      </c>
      <c r="E674" s="167" t="s">
        <v>1826</v>
      </c>
      <c r="F674" s="168" t="s">
        <v>1827</v>
      </c>
      <c r="G674" s="169" t="s">
        <v>150</v>
      </c>
      <c r="H674" s="170">
        <v>6</v>
      </c>
      <c r="I674" s="171"/>
      <c r="J674" s="172">
        <f t="shared" si="280"/>
        <v>0</v>
      </c>
      <c r="K674" s="168" t="s">
        <v>151</v>
      </c>
      <c r="L674" s="37"/>
      <c r="M674" s="173" t="s">
        <v>17</v>
      </c>
      <c r="N674" s="174" t="s">
        <v>41</v>
      </c>
      <c r="O674" s="62"/>
      <c r="P674" s="175">
        <f t="shared" si="281"/>
        <v>0</v>
      </c>
      <c r="Q674" s="175">
        <v>0.00058</v>
      </c>
      <c r="R674" s="175">
        <f t="shared" si="282"/>
        <v>0.00348</v>
      </c>
      <c r="S674" s="175">
        <v>0</v>
      </c>
      <c r="T674" s="176">
        <f t="shared" si="283"/>
        <v>0</v>
      </c>
      <c r="U674" s="32"/>
      <c r="V674" s="32"/>
      <c r="W674" s="32"/>
      <c r="X674" s="32"/>
      <c r="Y674" s="32"/>
      <c r="Z674" s="32"/>
      <c r="AA674" s="32"/>
      <c r="AB674" s="32"/>
      <c r="AC674" s="32"/>
      <c r="AD674" s="32"/>
      <c r="AE674" s="32"/>
      <c r="AR674" s="177" t="s">
        <v>212</v>
      </c>
      <c r="AT674" s="177" t="s">
        <v>147</v>
      </c>
      <c r="AU674" s="177" t="s">
        <v>153</v>
      </c>
      <c r="AY674" s="15" t="s">
        <v>145</v>
      </c>
      <c r="BE674" s="178">
        <f t="shared" si="284"/>
        <v>0</v>
      </c>
      <c r="BF674" s="178">
        <f t="shared" si="285"/>
        <v>0</v>
      </c>
      <c r="BG674" s="178">
        <f t="shared" si="286"/>
        <v>0</v>
      </c>
      <c r="BH674" s="178">
        <f t="shared" si="287"/>
        <v>0</v>
      </c>
      <c r="BI674" s="178">
        <f t="shared" si="288"/>
        <v>0</v>
      </c>
      <c r="BJ674" s="15" t="s">
        <v>75</v>
      </c>
      <c r="BK674" s="178">
        <f t="shared" si="289"/>
        <v>0</v>
      </c>
      <c r="BL674" s="15" t="s">
        <v>212</v>
      </c>
      <c r="BM674" s="177" t="s">
        <v>1828</v>
      </c>
    </row>
    <row r="675" spans="1:65" s="2" customFormat="1" ht="14.45" customHeight="1">
      <c r="A675" s="32"/>
      <c r="B675" s="33"/>
      <c r="C675" s="166">
        <v>516</v>
      </c>
      <c r="D675" s="166" t="s">
        <v>147</v>
      </c>
      <c r="E675" s="167" t="s">
        <v>1829</v>
      </c>
      <c r="F675" s="168" t="s">
        <v>1830</v>
      </c>
      <c r="G675" s="169" t="s">
        <v>165</v>
      </c>
      <c r="H675" s="170">
        <v>88.5</v>
      </c>
      <c r="I675" s="171"/>
      <c r="J675" s="172">
        <f t="shared" si="280"/>
        <v>0</v>
      </c>
      <c r="K675" s="168" t="s">
        <v>151</v>
      </c>
      <c r="L675" s="37"/>
      <c r="M675" s="173" t="s">
        <v>17</v>
      </c>
      <c r="N675" s="174" t="s">
        <v>41</v>
      </c>
      <c r="O675" s="62"/>
      <c r="P675" s="175">
        <f t="shared" si="281"/>
        <v>0</v>
      </c>
      <c r="Q675" s="175">
        <v>0.00055</v>
      </c>
      <c r="R675" s="175">
        <f t="shared" si="282"/>
        <v>0.048675</v>
      </c>
      <c r="S675" s="175">
        <v>0</v>
      </c>
      <c r="T675" s="176">
        <f t="shared" si="283"/>
        <v>0</v>
      </c>
      <c r="U675" s="32"/>
      <c r="V675" s="32"/>
      <c r="W675" s="32"/>
      <c r="X675" s="32"/>
      <c r="Y675" s="32"/>
      <c r="Z675" s="32"/>
      <c r="AA675" s="32"/>
      <c r="AB675" s="32"/>
      <c r="AC675" s="32"/>
      <c r="AD675" s="32"/>
      <c r="AE675" s="32"/>
      <c r="AR675" s="177" t="s">
        <v>212</v>
      </c>
      <c r="AT675" s="177" t="s">
        <v>147</v>
      </c>
      <c r="AU675" s="177" t="s">
        <v>153</v>
      </c>
      <c r="AY675" s="15" t="s">
        <v>145</v>
      </c>
      <c r="BE675" s="178">
        <f t="shared" si="284"/>
        <v>0</v>
      </c>
      <c r="BF675" s="178">
        <f t="shared" si="285"/>
        <v>0</v>
      </c>
      <c r="BG675" s="178">
        <f t="shared" si="286"/>
        <v>0</v>
      </c>
      <c r="BH675" s="178">
        <f t="shared" si="287"/>
        <v>0</v>
      </c>
      <c r="BI675" s="178">
        <f t="shared" si="288"/>
        <v>0</v>
      </c>
      <c r="BJ675" s="15" t="s">
        <v>75</v>
      </c>
      <c r="BK675" s="178">
        <f t="shared" si="289"/>
        <v>0</v>
      </c>
      <c r="BL675" s="15" t="s">
        <v>212</v>
      </c>
      <c r="BM675" s="177" t="s">
        <v>1831</v>
      </c>
    </row>
    <row r="676" spans="1:65" s="2" customFormat="1" ht="14.45" customHeight="1">
      <c r="A676" s="32"/>
      <c r="B676" s="33"/>
      <c r="C676" s="166">
        <v>517</v>
      </c>
      <c r="D676" s="166" t="s">
        <v>147</v>
      </c>
      <c r="E676" s="167" t="s">
        <v>1832</v>
      </c>
      <c r="F676" s="168" t="s">
        <v>1833</v>
      </c>
      <c r="G676" s="169" t="s">
        <v>165</v>
      </c>
      <c r="H676" s="170">
        <v>15</v>
      </c>
      <c r="I676" s="171"/>
      <c r="J676" s="172">
        <f t="shared" si="280"/>
        <v>0</v>
      </c>
      <c r="K676" s="168" t="s">
        <v>151</v>
      </c>
      <c r="L676" s="37"/>
      <c r="M676" s="173" t="s">
        <v>17</v>
      </c>
      <c r="N676" s="174" t="s">
        <v>41</v>
      </c>
      <c r="O676" s="62"/>
      <c r="P676" s="175">
        <f t="shared" si="281"/>
        <v>0</v>
      </c>
      <c r="Q676" s="175">
        <v>0.00055</v>
      </c>
      <c r="R676" s="175">
        <f t="shared" si="282"/>
        <v>0.00825</v>
      </c>
      <c r="S676" s="175">
        <v>0</v>
      </c>
      <c r="T676" s="176">
        <f t="shared" si="283"/>
        <v>0</v>
      </c>
      <c r="U676" s="32"/>
      <c r="V676" s="32"/>
      <c r="W676" s="32"/>
      <c r="X676" s="32"/>
      <c r="Y676" s="32"/>
      <c r="Z676" s="32"/>
      <c r="AA676" s="32"/>
      <c r="AB676" s="32"/>
      <c r="AC676" s="32"/>
      <c r="AD676" s="32"/>
      <c r="AE676" s="32"/>
      <c r="AR676" s="177" t="s">
        <v>212</v>
      </c>
      <c r="AT676" s="177" t="s">
        <v>147</v>
      </c>
      <c r="AU676" s="177" t="s">
        <v>153</v>
      </c>
      <c r="AY676" s="15" t="s">
        <v>145</v>
      </c>
      <c r="BE676" s="178">
        <f t="shared" si="284"/>
        <v>0</v>
      </c>
      <c r="BF676" s="178">
        <f t="shared" si="285"/>
        <v>0</v>
      </c>
      <c r="BG676" s="178">
        <f t="shared" si="286"/>
        <v>0</v>
      </c>
      <c r="BH676" s="178">
        <f t="shared" si="287"/>
        <v>0</v>
      </c>
      <c r="BI676" s="178">
        <f t="shared" si="288"/>
        <v>0</v>
      </c>
      <c r="BJ676" s="15" t="s">
        <v>75</v>
      </c>
      <c r="BK676" s="178">
        <f t="shared" si="289"/>
        <v>0</v>
      </c>
      <c r="BL676" s="15" t="s">
        <v>212</v>
      </c>
      <c r="BM676" s="177" t="s">
        <v>1834</v>
      </c>
    </row>
    <row r="677" spans="1:65" s="2" customFormat="1" ht="14.45" customHeight="1">
      <c r="A677" s="32"/>
      <c r="B677" s="33"/>
      <c r="C677" s="166">
        <v>518</v>
      </c>
      <c r="D677" s="166" t="s">
        <v>147</v>
      </c>
      <c r="E677" s="167" t="s">
        <v>1835</v>
      </c>
      <c r="F677" s="168" t="s">
        <v>1836</v>
      </c>
      <c r="G677" s="169" t="s">
        <v>165</v>
      </c>
      <c r="H677" s="170">
        <v>69</v>
      </c>
      <c r="I677" s="171"/>
      <c r="J677" s="172">
        <f t="shared" si="280"/>
        <v>0</v>
      </c>
      <c r="K677" s="168" t="s">
        <v>151</v>
      </c>
      <c r="L677" s="37"/>
      <c r="M677" s="173" t="s">
        <v>17</v>
      </c>
      <c r="N677" s="174" t="s">
        <v>41</v>
      </c>
      <c r="O677" s="62"/>
      <c r="P677" s="175">
        <f t="shared" si="281"/>
        <v>0</v>
      </c>
      <c r="Q677" s="175">
        <v>0.0005</v>
      </c>
      <c r="R677" s="175">
        <f t="shared" si="282"/>
        <v>0.0345</v>
      </c>
      <c r="S677" s="175">
        <v>0</v>
      </c>
      <c r="T677" s="176">
        <f t="shared" si="283"/>
        <v>0</v>
      </c>
      <c r="U677" s="32"/>
      <c r="V677" s="32"/>
      <c r="W677" s="32"/>
      <c r="X677" s="32"/>
      <c r="Y677" s="32"/>
      <c r="Z677" s="32"/>
      <c r="AA677" s="32"/>
      <c r="AB677" s="32"/>
      <c r="AC677" s="32"/>
      <c r="AD677" s="32"/>
      <c r="AE677" s="32"/>
      <c r="AR677" s="177" t="s">
        <v>212</v>
      </c>
      <c r="AT677" s="177" t="s">
        <v>147</v>
      </c>
      <c r="AU677" s="177" t="s">
        <v>153</v>
      </c>
      <c r="AY677" s="15" t="s">
        <v>145</v>
      </c>
      <c r="BE677" s="178">
        <f t="shared" si="284"/>
        <v>0</v>
      </c>
      <c r="BF677" s="178">
        <f t="shared" si="285"/>
        <v>0</v>
      </c>
      <c r="BG677" s="178">
        <f t="shared" si="286"/>
        <v>0</v>
      </c>
      <c r="BH677" s="178">
        <f t="shared" si="287"/>
        <v>0</v>
      </c>
      <c r="BI677" s="178">
        <f t="shared" si="288"/>
        <v>0</v>
      </c>
      <c r="BJ677" s="15" t="s">
        <v>75</v>
      </c>
      <c r="BK677" s="178">
        <f t="shared" si="289"/>
        <v>0</v>
      </c>
      <c r="BL677" s="15" t="s">
        <v>212</v>
      </c>
      <c r="BM677" s="177" t="s">
        <v>1837</v>
      </c>
    </row>
    <row r="678" spans="1:65" s="2" customFormat="1" ht="14.45" customHeight="1">
      <c r="A678" s="32"/>
      <c r="B678" s="33"/>
      <c r="C678" s="166">
        <v>519</v>
      </c>
      <c r="D678" s="166" t="s">
        <v>147</v>
      </c>
      <c r="E678" s="167" t="s">
        <v>1838</v>
      </c>
      <c r="F678" s="168" t="s">
        <v>1839</v>
      </c>
      <c r="G678" s="169" t="s">
        <v>165</v>
      </c>
      <c r="H678" s="170">
        <v>52</v>
      </c>
      <c r="I678" s="171"/>
      <c r="J678" s="172">
        <f t="shared" si="280"/>
        <v>0</v>
      </c>
      <c r="K678" s="168" t="s">
        <v>151</v>
      </c>
      <c r="L678" s="37"/>
      <c r="M678" s="173" t="s">
        <v>17</v>
      </c>
      <c r="N678" s="174" t="s">
        <v>41</v>
      </c>
      <c r="O678" s="62"/>
      <c r="P678" s="175">
        <f t="shared" si="281"/>
        <v>0</v>
      </c>
      <c r="Q678" s="175">
        <v>3E-05</v>
      </c>
      <c r="R678" s="175">
        <f t="shared" si="282"/>
        <v>0.00156</v>
      </c>
      <c r="S678" s="175">
        <v>0</v>
      </c>
      <c r="T678" s="176">
        <f t="shared" si="283"/>
        <v>0</v>
      </c>
      <c r="U678" s="32"/>
      <c r="V678" s="32"/>
      <c r="W678" s="32"/>
      <c r="X678" s="32"/>
      <c r="Y678" s="32"/>
      <c r="Z678" s="32"/>
      <c r="AA678" s="32"/>
      <c r="AB678" s="32"/>
      <c r="AC678" s="32"/>
      <c r="AD678" s="32"/>
      <c r="AE678" s="32"/>
      <c r="AR678" s="177" t="s">
        <v>212</v>
      </c>
      <c r="AT678" s="177" t="s">
        <v>147</v>
      </c>
      <c r="AU678" s="177" t="s">
        <v>153</v>
      </c>
      <c r="AY678" s="15" t="s">
        <v>145</v>
      </c>
      <c r="BE678" s="178">
        <f t="shared" si="284"/>
        <v>0</v>
      </c>
      <c r="BF678" s="178">
        <f t="shared" si="285"/>
        <v>0</v>
      </c>
      <c r="BG678" s="178">
        <f t="shared" si="286"/>
        <v>0</v>
      </c>
      <c r="BH678" s="178">
        <f t="shared" si="287"/>
        <v>0</v>
      </c>
      <c r="BI678" s="178">
        <f t="shared" si="288"/>
        <v>0</v>
      </c>
      <c r="BJ678" s="15" t="s">
        <v>75</v>
      </c>
      <c r="BK678" s="178">
        <f t="shared" si="289"/>
        <v>0</v>
      </c>
      <c r="BL678" s="15" t="s">
        <v>212</v>
      </c>
      <c r="BM678" s="177" t="s">
        <v>1840</v>
      </c>
    </row>
    <row r="679" spans="1:65" s="2" customFormat="1" ht="14.45" customHeight="1">
      <c r="A679" s="32"/>
      <c r="B679" s="33"/>
      <c r="C679" s="166">
        <v>520</v>
      </c>
      <c r="D679" s="166" t="s">
        <v>147</v>
      </c>
      <c r="E679" s="167" t="s">
        <v>1841</v>
      </c>
      <c r="F679" s="168" t="s">
        <v>1842</v>
      </c>
      <c r="G679" s="169" t="s">
        <v>161</v>
      </c>
      <c r="H679" s="170">
        <v>20</v>
      </c>
      <c r="I679" s="171"/>
      <c r="J679" s="172">
        <f t="shared" si="280"/>
        <v>0</v>
      </c>
      <c r="K679" s="168" t="s">
        <v>151</v>
      </c>
      <c r="L679" s="37"/>
      <c r="M679" s="173" t="s">
        <v>17</v>
      </c>
      <c r="N679" s="174" t="s">
        <v>41</v>
      </c>
      <c r="O679" s="62"/>
      <c r="P679" s="175">
        <f t="shared" si="281"/>
        <v>0</v>
      </c>
      <c r="Q679" s="175">
        <v>0</v>
      </c>
      <c r="R679" s="175">
        <f t="shared" si="282"/>
        <v>0</v>
      </c>
      <c r="S679" s="175">
        <v>0</v>
      </c>
      <c r="T679" s="176">
        <f t="shared" si="283"/>
        <v>0</v>
      </c>
      <c r="U679" s="32"/>
      <c r="V679" s="32"/>
      <c r="W679" s="32"/>
      <c r="X679" s="32"/>
      <c r="Y679" s="32"/>
      <c r="Z679" s="32"/>
      <c r="AA679" s="32"/>
      <c r="AB679" s="32"/>
      <c r="AC679" s="32"/>
      <c r="AD679" s="32"/>
      <c r="AE679" s="32"/>
      <c r="AR679" s="177" t="s">
        <v>212</v>
      </c>
      <c r="AT679" s="177" t="s">
        <v>147</v>
      </c>
      <c r="AU679" s="177" t="s">
        <v>153</v>
      </c>
      <c r="AY679" s="15" t="s">
        <v>145</v>
      </c>
      <c r="BE679" s="178">
        <f t="shared" si="284"/>
        <v>0</v>
      </c>
      <c r="BF679" s="178">
        <f t="shared" si="285"/>
        <v>0</v>
      </c>
      <c r="BG679" s="178">
        <f t="shared" si="286"/>
        <v>0</v>
      </c>
      <c r="BH679" s="178">
        <f t="shared" si="287"/>
        <v>0</v>
      </c>
      <c r="BI679" s="178">
        <f t="shared" si="288"/>
        <v>0</v>
      </c>
      <c r="BJ679" s="15" t="s">
        <v>75</v>
      </c>
      <c r="BK679" s="178">
        <f t="shared" si="289"/>
        <v>0</v>
      </c>
      <c r="BL679" s="15" t="s">
        <v>212</v>
      </c>
      <c r="BM679" s="177" t="s">
        <v>1843</v>
      </c>
    </row>
    <row r="680" spans="1:65" s="2" customFormat="1" ht="14.45" customHeight="1">
      <c r="A680" s="32"/>
      <c r="B680" s="33"/>
      <c r="C680" s="166">
        <v>521</v>
      </c>
      <c r="D680" s="166" t="s">
        <v>147</v>
      </c>
      <c r="E680" s="167" t="s">
        <v>1844</v>
      </c>
      <c r="F680" s="168" t="s">
        <v>1845</v>
      </c>
      <c r="G680" s="169" t="s">
        <v>150</v>
      </c>
      <c r="H680" s="170">
        <v>155</v>
      </c>
      <c r="I680" s="171"/>
      <c r="J680" s="172">
        <f t="shared" si="280"/>
        <v>0</v>
      </c>
      <c r="K680" s="168" t="s">
        <v>151</v>
      </c>
      <c r="L680" s="37"/>
      <c r="M680" s="173" t="s">
        <v>17</v>
      </c>
      <c r="N680" s="174" t="s">
        <v>41</v>
      </c>
      <c r="O680" s="62"/>
      <c r="P680" s="175">
        <f t="shared" si="281"/>
        <v>0</v>
      </c>
      <c r="Q680" s="175">
        <v>5E-05</v>
      </c>
      <c r="R680" s="175">
        <f t="shared" si="282"/>
        <v>0.00775</v>
      </c>
      <c r="S680" s="175">
        <v>0</v>
      </c>
      <c r="T680" s="176">
        <f t="shared" si="283"/>
        <v>0</v>
      </c>
      <c r="U680" s="32"/>
      <c r="V680" s="32"/>
      <c r="W680" s="32"/>
      <c r="X680" s="32"/>
      <c r="Y680" s="32"/>
      <c r="Z680" s="32"/>
      <c r="AA680" s="32"/>
      <c r="AB680" s="32"/>
      <c r="AC680" s="32"/>
      <c r="AD680" s="32"/>
      <c r="AE680" s="32"/>
      <c r="AR680" s="177" t="s">
        <v>212</v>
      </c>
      <c r="AT680" s="177" t="s">
        <v>147</v>
      </c>
      <c r="AU680" s="177" t="s">
        <v>153</v>
      </c>
      <c r="AY680" s="15" t="s">
        <v>145</v>
      </c>
      <c r="BE680" s="178">
        <f t="shared" si="284"/>
        <v>0</v>
      </c>
      <c r="BF680" s="178">
        <f t="shared" si="285"/>
        <v>0</v>
      </c>
      <c r="BG680" s="178">
        <f t="shared" si="286"/>
        <v>0</v>
      </c>
      <c r="BH680" s="178">
        <f t="shared" si="287"/>
        <v>0</v>
      </c>
      <c r="BI680" s="178">
        <f t="shared" si="288"/>
        <v>0</v>
      </c>
      <c r="BJ680" s="15" t="s">
        <v>75</v>
      </c>
      <c r="BK680" s="178">
        <f t="shared" si="289"/>
        <v>0</v>
      </c>
      <c r="BL680" s="15" t="s">
        <v>212</v>
      </c>
      <c r="BM680" s="177" t="s">
        <v>1846</v>
      </c>
    </row>
    <row r="681" spans="1:65" s="2" customFormat="1" ht="24.2" customHeight="1">
      <c r="A681" s="32"/>
      <c r="B681" s="33"/>
      <c r="C681" s="166">
        <v>522</v>
      </c>
      <c r="D681" s="166" t="s">
        <v>147</v>
      </c>
      <c r="E681" s="167" t="s">
        <v>1847</v>
      </c>
      <c r="F681" s="168" t="s">
        <v>1848</v>
      </c>
      <c r="G681" s="169" t="s">
        <v>227</v>
      </c>
      <c r="H681" s="170">
        <v>1.752</v>
      </c>
      <c r="I681" s="171"/>
      <c r="J681" s="172">
        <f t="shared" si="280"/>
        <v>0</v>
      </c>
      <c r="K681" s="168" t="s">
        <v>151</v>
      </c>
      <c r="L681" s="37"/>
      <c r="M681" s="173" t="s">
        <v>17</v>
      </c>
      <c r="N681" s="174" t="s">
        <v>41</v>
      </c>
      <c r="O681" s="62"/>
      <c r="P681" s="175">
        <f t="shared" si="281"/>
        <v>0</v>
      </c>
      <c r="Q681" s="175">
        <v>0</v>
      </c>
      <c r="R681" s="175">
        <f t="shared" si="282"/>
        <v>0</v>
      </c>
      <c r="S681" s="175">
        <v>0</v>
      </c>
      <c r="T681" s="176">
        <f t="shared" si="283"/>
        <v>0</v>
      </c>
      <c r="U681" s="32"/>
      <c r="V681" s="32"/>
      <c r="W681" s="32"/>
      <c r="X681" s="32"/>
      <c r="Y681" s="32"/>
      <c r="Z681" s="32"/>
      <c r="AA681" s="32"/>
      <c r="AB681" s="32"/>
      <c r="AC681" s="32"/>
      <c r="AD681" s="32"/>
      <c r="AE681" s="32"/>
      <c r="AR681" s="177" t="s">
        <v>212</v>
      </c>
      <c r="AT681" s="177" t="s">
        <v>147</v>
      </c>
      <c r="AU681" s="177" t="s">
        <v>153</v>
      </c>
      <c r="AY681" s="15" t="s">
        <v>145</v>
      </c>
      <c r="BE681" s="178">
        <f t="shared" si="284"/>
        <v>0</v>
      </c>
      <c r="BF681" s="178">
        <f t="shared" si="285"/>
        <v>0</v>
      </c>
      <c r="BG681" s="178">
        <f t="shared" si="286"/>
        <v>0</v>
      </c>
      <c r="BH681" s="178">
        <f t="shared" si="287"/>
        <v>0</v>
      </c>
      <c r="BI681" s="178">
        <f t="shared" si="288"/>
        <v>0</v>
      </c>
      <c r="BJ681" s="15" t="s">
        <v>75</v>
      </c>
      <c r="BK681" s="178">
        <f t="shared" si="289"/>
        <v>0</v>
      </c>
      <c r="BL681" s="15" t="s">
        <v>212</v>
      </c>
      <c r="BM681" s="177" t="s">
        <v>1849</v>
      </c>
    </row>
    <row r="682" spans="1:65" s="2" customFormat="1" ht="24.2" customHeight="1">
      <c r="A682" s="32"/>
      <c r="B682" s="33"/>
      <c r="C682" s="166">
        <v>523</v>
      </c>
      <c r="D682" s="166" t="s">
        <v>147</v>
      </c>
      <c r="E682" s="167" t="s">
        <v>1850</v>
      </c>
      <c r="F682" s="168" t="s">
        <v>1851</v>
      </c>
      <c r="G682" s="169" t="s">
        <v>227</v>
      </c>
      <c r="H682" s="170">
        <v>1.752</v>
      </c>
      <c r="I682" s="171"/>
      <c r="J682" s="172">
        <f t="shared" si="280"/>
        <v>0</v>
      </c>
      <c r="K682" s="168" t="s">
        <v>151</v>
      </c>
      <c r="L682" s="37"/>
      <c r="M682" s="173" t="s">
        <v>17</v>
      </c>
      <c r="N682" s="174" t="s">
        <v>41</v>
      </c>
      <c r="O682" s="62"/>
      <c r="P682" s="175">
        <f t="shared" si="281"/>
        <v>0</v>
      </c>
      <c r="Q682" s="175">
        <v>0</v>
      </c>
      <c r="R682" s="175">
        <f t="shared" si="282"/>
        <v>0</v>
      </c>
      <c r="S682" s="175">
        <v>0</v>
      </c>
      <c r="T682" s="176">
        <f t="shared" si="283"/>
        <v>0</v>
      </c>
      <c r="U682" s="32"/>
      <c r="V682" s="32"/>
      <c r="W682" s="32"/>
      <c r="X682" s="32"/>
      <c r="Y682" s="32"/>
      <c r="Z682" s="32"/>
      <c r="AA682" s="32"/>
      <c r="AB682" s="32"/>
      <c r="AC682" s="32"/>
      <c r="AD682" s="32"/>
      <c r="AE682" s="32"/>
      <c r="AR682" s="177" t="s">
        <v>212</v>
      </c>
      <c r="AT682" s="177" t="s">
        <v>147</v>
      </c>
      <c r="AU682" s="177" t="s">
        <v>153</v>
      </c>
      <c r="AY682" s="15" t="s">
        <v>145</v>
      </c>
      <c r="BE682" s="178">
        <f t="shared" si="284"/>
        <v>0</v>
      </c>
      <c r="BF682" s="178">
        <f t="shared" si="285"/>
        <v>0</v>
      </c>
      <c r="BG682" s="178">
        <f t="shared" si="286"/>
        <v>0</v>
      </c>
      <c r="BH682" s="178">
        <f t="shared" si="287"/>
        <v>0</v>
      </c>
      <c r="BI682" s="178">
        <f t="shared" si="288"/>
        <v>0</v>
      </c>
      <c r="BJ682" s="15" t="s">
        <v>75</v>
      </c>
      <c r="BK682" s="178">
        <f t="shared" si="289"/>
        <v>0</v>
      </c>
      <c r="BL682" s="15" t="s">
        <v>212</v>
      </c>
      <c r="BM682" s="177" t="s">
        <v>1852</v>
      </c>
    </row>
    <row r="683" spans="2:63" s="12" customFormat="1" ht="22.9" customHeight="1">
      <c r="B683" s="150"/>
      <c r="C683" s="151"/>
      <c r="D683" s="152" t="s">
        <v>69</v>
      </c>
      <c r="E683" s="164" t="s">
        <v>1853</v>
      </c>
      <c r="F683" s="164" t="s">
        <v>1854</v>
      </c>
      <c r="G683" s="151"/>
      <c r="H683" s="151"/>
      <c r="I683" s="154"/>
      <c r="J683" s="165">
        <f>BK683</f>
        <v>0</v>
      </c>
      <c r="K683" s="151"/>
      <c r="L683" s="156"/>
      <c r="M683" s="157"/>
      <c r="N683" s="158"/>
      <c r="O683" s="158"/>
      <c r="P683" s="159">
        <f>SUM(P684:P692)</f>
        <v>0</v>
      </c>
      <c r="Q683" s="158"/>
      <c r="R683" s="159">
        <f>SUM(R684:R692)</f>
        <v>1.03692164</v>
      </c>
      <c r="S683" s="158"/>
      <c r="T683" s="160">
        <f>SUM(T684:T692)</f>
        <v>0</v>
      </c>
      <c r="AR683" s="161" t="s">
        <v>153</v>
      </c>
      <c r="AT683" s="162" t="s">
        <v>69</v>
      </c>
      <c r="AU683" s="162" t="s">
        <v>75</v>
      </c>
      <c r="AY683" s="161" t="s">
        <v>145</v>
      </c>
      <c r="BK683" s="163">
        <f>SUM(BK684:BK692)</f>
        <v>0</v>
      </c>
    </row>
    <row r="684" spans="1:65" s="2" customFormat="1" ht="14.45" customHeight="1">
      <c r="A684" s="32"/>
      <c r="B684" s="33"/>
      <c r="C684" s="166">
        <v>524</v>
      </c>
      <c r="D684" s="166" t="s">
        <v>147</v>
      </c>
      <c r="E684" s="167" t="s">
        <v>1855</v>
      </c>
      <c r="F684" s="168" t="s">
        <v>1856</v>
      </c>
      <c r="G684" s="169" t="s">
        <v>150</v>
      </c>
      <c r="H684" s="170">
        <v>699</v>
      </c>
      <c r="I684" s="171"/>
      <c r="J684" s="172">
        <f aca="true" t="shared" si="290" ref="J684:J692">ROUND(I684*H684,2)</f>
        <v>0</v>
      </c>
      <c r="K684" s="168" t="s">
        <v>151</v>
      </c>
      <c r="L684" s="37"/>
      <c r="M684" s="173" t="s">
        <v>17</v>
      </c>
      <c r="N684" s="174" t="s">
        <v>41</v>
      </c>
      <c r="O684" s="62"/>
      <c r="P684" s="175">
        <f aca="true" t="shared" si="291" ref="P684:P692">O684*H684</f>
        <v>0</v>
      </c>
      <c r="Q684" s="175">
        <v>0</v>
      </c>
      <c r="R684" s="175">
        <f aca="true" t="shared" si="292" ref="R684:R692">Q684*H684</f>
        <v>0</v>
      </c>
      <c r="S684" s="175">
        <v>0</v>
      </c>
      <c r="T684" s="176">
        <f aca="true" t="shared" si="293" ref="T684:T692">S684*H684</f>
        <v>0</v>
      </c>
      <c r="U684" s="32"/>
      <c r="V684" s="32"/>
      <c r="W684" s="32"/>
      <c r="X684" s="32"/>
      <c r="Y684" s="32"/>
      <c r="Z684" s="32"/>
      <c r="AA684" s="32"/>
      <c r="AB684" s="32"/>
      <c r="AC684" s="32"/>
      <c r="AD684" s="32"/>
      <c r="AE684" s="32"/>
      <c r="AR684" s="177" t="s">
        <v>212</v>
      </c>
      <c r="AT684" s="177" t="s">
        <v>147</v>
      </c>
      <c r="AU684" s="177" t="s">
        <v>153</v>
      </c>
      <c r="AY684" s="15" t="s">
        <v>145</v>
      </c>
      <c r="BE684" s="178">
        <f aca="true" t="shared" si="294" ref="BE684:BE692">IF(N684="základní",J684,0)</f>
        <v>0</v>
      </c>
      <c r="BF684" s="178">
        <f aca="true" t="shared" si="295" ref="BF684:BF692">IF(N684="snížená",J684,0)</f>
        <v>0</v>
      </c>
      <c r="BG684" s="178">
        <f aca="true" t="shared" si="296" ref="BG684:BG692">IF(N684="zákl. přenesená",J684,0)</f>
        <v>0</v>
      </c>
      <c r="BH684" s="178">
        <f aca="true" t="shared" si="297" ref="BH684:BH692">IF(N684="sníž. přenesená",J684,0)</f>
        <v>0</v>
      </c>
      <c r="BI684" s="178">
        <f aca="true" t="shared" si="298" ref="BI684:BI692">IF(N684="nulová",J684,0)</f>
        <v>0</v>
      </c>
      <c r="BJ684" s="15" t="s">
        <v>75</v>
      </c>
      <c r="BK684" s="178">
        <f aca="true" t="shared" si="299" ref="BK684:BK692">ROUND(I684*H684,2)</f>
        <v>0</v>
      </c>
      <c r="BL684" s="15" t="s">
        <v>212</v>
      </c>
      <c r="BM684" s="177" t="s">
        <v>1857</v>
      </c>
    </row>
    <row r="685" spans="1:65" s="2" customFormat="1" ht="24.2" customHeight="1">
      <c r="A685" s="32"/>
      <c r="B685" s="33"/>
      <c r="C685" s="166">
        <v>525</v>
      </c>
      <c r="D685" s="166" t="s">
        <v>147</v>
      </c>
      <c r="E685" s="167" t="s">
        <v>1858</v>
      </c>
      <c r="F685" s="168" t="s">
        <v>1859</v>
      </c>
      <c r="G685" s="169" t="s">
        <v>150</v>
      </c>
      <c r="H685" s="170">
        <v>761.507</v>
      </c>
      <c r="I685" s="171"/>
      <c r="J685" s="172">
        <f t="shared" si="290"/>
        <v>0</v>
      </c>
      <c r="K685" s="168" t="s">
        <v>151</v>
      </c>
      <c r="L685" s="37"/>
      <c r="M685" s="173" t="s">
        <v>17</v>
      </c>
      <c r="N685" s="174" t="s">
        <v>41</v>
      </c>
      <c r="O685" s="62"/>
      <c r="P685" s="175">
        <f t="shared" si="291"/>
        <v>0</v>
      </c>
      <c r="Q685" s="175">
        <v>0.00022</v>
      </c>
      <c r="R685" s="175">
        <f t="shared" si="292"/>
        <v>0.16753154</v>
      </c>
      <c r="S685" s="175">
        <v>0</v>
      </c>
      <c r="T685" s="176">
        <f t="shared" si="293"/>
        <v>0</v>
      </c>
      <c r="U685" s="32"/>
      <c r="V685" s="32"/>
      <c r="W685" s="32"/>
      <c r="X685" s="32"/>
      <c r="Y685" s="32"/>
      <c r="Z685" s="32"/>
      <c r="AA685" s="32"/>
      <c r="AB685" s="32"/>
      <c r="AC685" s="32"/>
      <c r="AD685" s="32"/>
      <c r="AE685" s="32"/>
      <c r="AR685" s="177" t="s">
        <v>212</v>
      </c>
      <c r="AT685" s="177" t="s">
        <v>147</v>
      </c>
      <c r="AU685" s="177" t="s">
        <v>153</v>
      </c>
      <c r="AY685" s="15" t="s">
        <v>145</v>
      </c>
      <c r="BE685" s="178">
        <f t="shared" si="294"/>
        <v>0</v>
      </c>
      <c r="BF685" s="178">
        <f t="shared" si="295"/>
        <v>0</v>
      </c>
      <c r="BG685" s="178">
        <f t="shared" si="296"/>
        <v>0</v>
      </c>
      <c r="BH685" s="178">
        <f t="shared" si="297"/>
        <v>0</v>
      </c>
      <c r="BI685" s="178">
        <f t="shared" si="298"/>
        <v>0</v>
      </c>
      <c r="BJ685" s="15" t="s">
        <v>75</v>
      </c>
      <c r="BK685" s="178">
        <f t="shared" si="299"/>
        <v>0</v>
      </c>
      <c r="BL685" s="15" t="s">
        <v>212</v>
      </c>
      <c r="BM685" s="177" t="s">
        <v>1860</v>
      </c>
    </row>
    <row r="686" spans="1:65" s="2" customFormat="1" ht="14.45" customHeight="1">
      <c r="A686" s="32"/>
      <c r="B686" s="33"/>
      <c r="C686" s="166">
        <v>526</v>
      </c>
      <c r="D686" s="166" t="s">
        <v>147</v>
      </c>
      <c r="E686" s="167" t="s">
        <v>1861</v>
      </c>
      <c r="F686" s="168" t="s">
        <v>1862</v>
      </c>
      <c r="G686" s="169" t="s">
        <v>150</v>
      </c>
      <c r="H686" s="170">
        <v>103.45</v>
      </c>
      <c r="I686" s="171"/>
      <c r="J686" s="172">
        <f t="shared" si="290"/>
        <v>0</v>
      </c>
      <c r="K686" s="168" t="s">
        <v>151</v>
      </c>
      <c r="L686" s="37"/>
      <c r="M686" s="173" t="s">
        <v>17</v>
      </c>
      <c r="N686" s="174" t="s">
        <v>41</v>
      </c>
      <c r="O686" s="62"/>
      <c r="P686" s="175">
        <f t="shared" si="291"/>
        <v>0</v>
      </c>
      <c r="Q686" s="175">
        <v>0</v>
      </c>
      <c r="R686" s="175">
        <f t="shared" si="292"/>
        <v>0</v>
      </c>
      <c r="S686" s="175">
        <v>0</v>
      </c>
      <c r="T686" s="176">
        <f t="shared" si="293"/>
        <v>0</v>
      </c>
      <c r="U686" s="32"/>
      <c r="V686" s="32"/>
      <c r="W686" s="32"/>
      <c r="X686" s="32"/>
      <c r="Y686" s="32"/>
      <c r="Z686" s="32"/>
      <c r="AA686" s="32"/>
      <c r="AB686" s="32"/>
      <c r="AC686" s="32"/>
      <c r="AD686" s="32"/>
      <c r="AE686" s="32"/>
      <c r="AR686" s="177" t="s">
        <v>212</v>
      </c>
      <c r="AT686" s="177" t="s">
        <v>147</v>
      </c>
      <c r="AU686" s="177" t="s">
        <v>153</v>
      </c>
      <c r="AY686" s="15" t="s">
        <v>145</v>
      </c>
      <c r="BE686" s="178">
        <f t="shared" si="294"/>
        <v>0</v>
      </c>
      <c r="BF686" s="178">
        <f t="shared" si="295"/>
        <v>0</v>
      </c>
      <c r="BG686" s="178">
        <f t="shared" si="296"/>
        <v>0</v>
      </c>
      <c r="BH686" s="178">
        <f t="shared" si="297"/>
        <v>0</v>
      </c>
      <c r="BI686" s="178">
        <f t="shared" si="298"/>
        <v>0</v>
      </c>
      <c r="BJ686" s="15" t="s">
        <v>75</v>
      </c>
      <c r="BK686" s="178">
        <f t="shared" si="299"/>
        <v>0</v>
      </c>
      <c r="BL686" s="15" t="s">
        <v>212</v>
      </c>
      <c r="BM686" s="177" t="s">
        <v>1863</v>
      </c>
    </row>
    <row r="687" spans="1:65" s="2" customFormat="1" ht="14.45" customHeight="1">
      <c r="A687" s="32"/>
      <c r="B687" s="33"/>
      <c r="C687" s="166">
        <v>527</v>
      </c>
      <c r="D687" s="166" t="s">
        <v>147</v>
      </c>
      <c r="E687" s="167" t="s">
        <v>1864</v>
      </c>
      <c r="F687" s="168" t="s">
        <v>1865</v>
      </c>
      <c r="G687" s="169" t="s">
        <v>150</v>
      </c>
      <c r="H687" s="170">
        <v>103.45</v>
      </c>
      <c r="I687" s="171"/>
      <c r="J687" s="172">
        <f t="shared" si="290"/>
        <v>0</v>
      </c>
      <c r="K687" s="168" t="s">
        <v>151</v>
      </c>
      <c r="L687" s="37"/>
      <c r="M687" s="173" t="s">
        <v>17</v>
      </c>
      <c r="N687" s="174" t="s">
        <v>41</v>
      </c>
      <c r="O687" s="62"/>
      <c r="P687" s="175">
        <f t="shared" si="291"/>
        <v>0</v>
      </c>
      <c r="Q687" s="175">
        <v>0.00017</v>
      </c>
      <c r="R687" s="175">
        <f t="shared" si="292"/>
        <v>0.0175865</v>
      </c>
      <c r="S687" s="175">
        <v>0</v>
      </c>
      <c r="T687" s="176">
        <f t="shared" si="293"/>
        <v>0</v>
      </c>
      <c r="U687" s="32"/>
      <c r="V687" s="32"/>
      <c r="W687" s="32"/>
      <c r="X687" s="32"/>
      <c r="Y687" s="32"/>
      <c r="Z687" s="32"/>
      <c r="AA687" s="32"/>
      <c r="AB687" s="32"/>
      <c r="AC687" s="32"/>
      <c r="AD687" s="32"/>
      <c r="AE687" s="32"/>
      <c r="AR687" s="177" t="s">
        <v>212</v>
      </c>
      <c r="AT687" s="177" t="s">
        <v>147</v>
      </c>
      <c r="AU687" s="177" t="s">
        <v>153</v>
      </c>
      <c r="AY687" s="15" t="s">
        <v>145</v>
      </c>
      <c r="BE687" s="178">
        <f t="shared" si="294"/>
        <v>0</v>
      </c>
      <c r="BF687" s="178">
        <f t="shared" si="295"/>
        <v>0</v>
      </c>
      <c r="BG687" s="178">
        <f t="shared" si="296"/>
        <v>0</v>
      </c>
      <c r="BH687" s="178">
        <f t="shared" si="297"/>
        <v>0</v>
      </c>
      <c r="BI687" s="178">
        <f t="shared" si="298"/>
        <v>0</v>
      </c>
      <c r="BJ687" s="15" t="s">
        <v>75</v>
      </c>
      <c r="BK687" s="178">
        <f t="shared" si="299"/>
        <v>0</v>
      </c>
      <c r="BL687" s="15" t="s">
        <v>212</v>
      </c>
      <c r="BM687" s="177" t="s">
        <v>1866</v>
      </c>
    </row>
    <row r="688" spans="1:65" s="2" customFormat="1" ht="14.45" customHeight="1">
      <c r="A688" s="32"/>
      <c r="B688" s="33"/>
      <c r="C688" s="166">
        <v>528</v>
      </c>
      <c r="D688" s="166" t="s">
        <v>147</v>
      </c>
      <c r="E688" s="167" t="s">
        <v>1867</v>
      </c>
      <c r="F688" s="168" t="s">
        <v>1868</v>
      </c>
      <c r="G688" s="169" t="s">
        <v>150</v>
      </c>
      <c r="H688" s="170">
        <v>103.45</v>
      </c>
      <c r="I688" s="171"/>
      <c r="J688" s="172">
        <f t="shared" si="290"/>
        <v>0</v>
      </c>
      <c r="K688" s="168" t="s">
        <v>151</v>
      </c>
      <c r="L688" s="37"/>
      <c r="M688" s="173" t="s">
        <v>17</v>
      </c>
      <c r="N688" s="174" t="s">
        <v>41</v>
      </c>
      <c r="O688" s="62"/>
      <c r="P688" s="175">
        <f t="shared" si="291"/>
        <v>0</v>
      </c>
      <c r="Q688" s="175">
        <v>0.00012</v>
      </c>
      <c r="R688" s="175">
        <f t="shared" si="292"/>
        <v>0.012414000000000001</v>
      </c>
      <c r="S688" s="175">
        <v>0</v>
      </c>
      <c r="T688" s="176">
        <f t="shared" si="293"/>
        <v>0</v>
      </c>
      <c r="U688" s="32"/>
      <c r="V688" s="32"/>
      <c r="W688" s="32"/>
      <c r="X688" s="32"/>
      <c r="Y688" s="32"/>
      <c r="Z688" s="32"/>
      <c r="AA688" s="32"/>
      <c r="AB688" s="32"/>
      <c r="AC688" s="32"/>
      <c r="AD688" s="32"/>
      <c r="AE688" s="32"/>
      <c r="AR688" s="177" t="s">
        <v>212</v>
      </c>
      <c r="AT688" s="177" t="s">
        <v>147</v>
      </c>
      <c r="AU688" s="177" t="s">
        <v>153</v>
      </c>
      <c r="AY688" s="15" t="s">
        <v>145</v>
      </c>
      <c r="BE688" s="178">
        <f t="shared" si="294"/>
        <v>0</v>
      </c>
      <c r="BF688" s="178">
        <f t="shared" si="295"/>
        <v>0</v>
      </c>
      <c r="BG688" s="178">
        <f t="shared" si="296"/>
        <v>0</v>
      </c>
      <c r="BH688" s="178">
        <f t="shared" si="297"/>
        <v>0</v>
      </c>
      <c r="BI688" s="178">
        <f t="shared" si="298"/>
        <v>0</v>
      </c>
      <c r="BJ688" s="15" t="s">
        <v>75</v>
      </c>
      <c r="BK688" s="178">
        <f t="shared" si="299"/>
        <v>0</v>
      </c>
      <c r="BL688" s="15" t="s">
        <v>212</v>
      </c>
      <c r="BM688" s="177" t="s">
        <v>1869</v>
      </c>
    </row>
    <row r="689" spans="1:65" s="2" customFormat="1" ht="14.45" customHeight="1">
      <c r="A689" s="32"/>
      <c r="B689" s="33"/>
      <c r="C689" s="166">
        <v>529</v>
      </c>
      <c r="D689" s="166" t="s">
        <v>147</v>
      </c>
      <c r="E689" s="167" t="s">
        <v>1870</v>
      </c>
      <c r="F689" s="168" t="s">
        <v>1871</v>
      </c>
      <c r="G689" s="169" t="s">
        <v>150</v>
      </c>
      <c r="H689" s="170">
        <v>103.45</v>
      </c>
      <c r="I689" s="171"/>
      <c r="J689" s="172">
        <f t="shared" si="290"/>
        <v>0</v>
      </c>
      <c r="K689" s="168" t="s">
        <v>151</v>
      </c>
      <c r="L689" s="37"/>
      <c r="M689" s="173" t="s">
        <v>17</v>
      </c>
      <c r="N689" s="174" t="s">
        <v>41</v>
      </c>
      <c r="O689" s="62"/>
      <c r="P689" s="175">
        <f t="shared" si="291"/>
        <v>0</v>
      </c>
      <c r="Q689" s="175">
        <v>0.00012</v>
      </c>
      <c r="R689" s="175">
        <f t="shared" si="292"/>
        <v>0.012414000000000001</v>
      </c>
      <c r="S689" s="175">
        <v>0</v>
      </c>
      <c r="T689" s="176">
        <f t="shared" si="293"/>
        <v>0</v>
      </c>
      <c r="U689" s="32"/>
      <c r="V689" s="32"/>
      <c r="W689" s="32"/>
      <c r="X689" s="32"/>
      <c r="Y689" s="32"/>
      <c r="Z689" s="32"/>
      <c r="AA689" s="32"/>
      <c r="AB689" s="32"/>
      <c r="AC689" s="32"/>
      <c r="AD689" s="32"/>
      <c r="AE689" s="32"/>
      <c r="AR689" s="177" t="s">
        <v>212</v>
      </c>
      <c r="AT689" s="177" t="s">
        <v>147</v>
      </c>
      <c r="AU689" s="177" t="s">
        <v>153</v>
      </c>
      <c r="AY689" s="15" t="s">
        <v>145</v>
      </c>
      <c r="BE689" s="178">
        <f t="shared" si="294"/>
        <v>0</v>
      </c>
      <c r="BF689" s="178">
        <f t="shared" si="295"/>
        <v>0</v>
      </c>
      <c r="BG689" s="178">
        <f t="shared" si="296"/>
        <v>0</v>
      </c>
      <c r="BH689" s="178">
        <f t="shared" si="297"/>
        <v>0</v>
      </c>
      <c r="BI689" s="178">
        <f t="shared" si="298"/>
        <v>0</v>
      </c>
      <c r="BJ689" s="15" t="s">
        <v>75</v>
      </c>
      <c r="BK689" s="178">
        <f t="shared" si="299"/>
        <v>0</v>
      </c>
      <c r="BL689" s="15" t="s">
        <v>212</v>
      </c>
      <c r="BM689" s="177" t="s">
        <v>1872</v>
      </c>
    </row>
    <row r="690" spans="1:65" s="2" customFormat="1" ht="14.45" customHeight="1">
      <c r="A690" s="32"/>
      <c r="B690" s="33"/>
      <c r="C690" s="166">
        <v>530</v>
      </c>
      <c r="D690" s="166" t="s">
        <v>147</v>
      </c>
      <c r="E690" s="167" t="s">
        <v>1873</v>
      </c>
      <c r="F690" s="168" t="s">
        <v>1874</v>
      </c>
      <c r="G690" s="169" t="s">
        <v>150</v>
      </c>
      <c r="H690" s="170">
        <v>1425.82</v>
      </c>
      <c r="I690" s="171"/>
      <c r="J690" s="172">
        <f t="shared" si="290"/>
        <v>0</v>
      </c>
      <c r="K690" s="168" t="s">
        <v>151</v>
      </c>
      <c r="L690" s="37"/>
      <c r="M690" s="173" t="s">
        <v>17</v>
      </c>
      <c r="N690" s="174" t="s">
        <v>41</v>
      </c>
      <c r="O690" s="62"/>
      <c r="P690" s="175">
        <f t="shared" si="291"/>
        <v>0</v>
      </c>
      <c r="Q690" s="175">
        <v>0</v>
      </c>
      <c r="R690" s="175">
        <f t="shared" si="292"/>
        <v>0</v>
      </c>
      <c r="S690" s="175">
        <v>0</v>
      </c>
      <c r="T690" s="176">
        <f t="shared" si="293"/>
        <v>0</v>
      </c>
      <c r="U690" s="32"/>
      <c r="V690" s="32"/>
      <c r="W690" s="32"/>
      <c r="X690" s="32"/>
      <c r="Y690" s="32"/>
      <c r="Z690" s="32"/>
      <c r="AA690" s="32"/>
      <c r="AB690" s="32"/>
      <c r="AC690" s="32"/>
      <c r="AD690" s="32"/>
      <c r="AE690" s="32"/>
      <c r="AR690" s="177" t="s">
        <v>212</v>
      </c>
      <c r="AT690" s="177" t="s">
        <v>147</v>
      </c>
      <c r="AU690" s="177" t="s">
        <v>153</v>
      </c>
      <c r="AY690" s="15" t="s">
        <v>145</v>
      </c>
      <c r="BE690" s="178">
        <f t="shared" si="294"/>
        <v>0</v>
      </c>
      <c r="BF690" s="178">
        <f t="shared" si="295"/>
        <v>0</v>
      </c>
      <c r="BG690" s="178">
        <f t="shared" si="296"/>
        <v>0</v>
      </c>
      <c r="BH690" s="178">
        <f t="shared" si="297"/>
        <v>0</v>
      </c>
      <c r="BI690" s="178">
        <f t="shared" si="298"/>
        <v>0</v>
      </c>
      <c r="BJ690" s="15" t="s">
        <v>75</v>
      </c>
      <c r="BK690" s="178">
        <f t="shared" si="299"/>
        <v>0</v>
      </c>
      <c r="BL690" s="15" t="s">
        <v>212</v>
      </c>
      <c r="BM690" s="177" t="s">
        <v>1875</v>
      </c>
    </row>
    <row r="691" spans="1:65" s="2" customFormat="1" ht="24.2" customHeight="1">
      <c r="A691" s="32"/>
      <c r="B691" s="33"/>
      <c r="C691" s="166">
        <v>531</v>
      </c>
      <c r="D691" s="166" t="s">
        <v>147</v>
      </c>
      <c r="E691" s="167" t="s">
        <v>1876</v>
      </c>
      <c r="F691" s="168" t="s">
        <v>1877</v>
      </c>
      <c r="G691" s="169" t="s">
        <v>150</v>
      </c>
      <c r="H691" s="170">
        <v>1425.82</v>
      </c>
      <c r="I691" s="171"/>
      <c r="J691" s="172">
        <f t="shared" si="290"/>
        <v>0</v>
      </c>
      <c r="K691" s="168" t="s">
        <v>151</v>
      </c>
      <c r="L691" s="37"/>
      <c r="M691" s="173" t="s">
        <v>17</v>
      </c>
      <c r="N691" s="174" t="s">
        <v>41</v>
      </c>
      <c r="O691" s="62"/>
      <c r="P691" s="175">
        <f t="shared" si="291"/>
        <v>0</v>
      </c>
      <c r="Q691" s="175">
        <v>0.00016</v>
      </c>
      <c r="R691" s="175">
        <f t="shared" si="292"/>
        <v>0.2281312</v>
      </c>
      <c r="S691" s="175">
        <v>0</v>
      </c>
      <c r="T691" s="176">
        <f t="shared" si="293"/>
        <v>0</v>
      </c>
      <c r="U691" s="32"/>
      <c r="V691" s="32"/>
      <c r="W691" s="32"/>
      <c r="X691" s="32"/>
      <c r="Y691" s="32"/>
      <c r="Z691" s="32"/>
      <c r="AA691" s="32"/>
      <c r="AB691" s="32"/>
      <c r="AC691" s="32"/>
      <c r="AD691" s="32"/>
      <c r="AE691" s="32"/>
      <c r="AR691" s="177" t="s">
        <v>212</v>
      </c>
      <c r="AT691" s="177" t="s">
        <v>147</v>
      </c>
      <c r="AU691" s="177" t="s">
        <v>153</v>
      </c>
      <c r="AY691" s="15" t="s">
        <v>145</v>
      </c>
      <c r="BE691" s="178">
        <f t="shared" si="294"/>
        <v>0</v>
      </c>
      <c r="BF691" s="178">
        <f t="shared" si="295"/>
        <v>0</v>
      </c>
      <c r="BG691" s="178">
        <f t="shared" si="296"/>
        <v>0</v>
      </c>
      <c r="BH691" s="178">
        <f t="shared" si="297"/>
        <v>0</v>
      </c>
      <c r="BI691" s="178">
        <f t="shared" si="298"/>
        <v>0</v>
      </c>
      <c r="BJ691" s="15" t="s">
        <v>75</v>
      </c>
      <c r="BK691" s="178">
        <f t="shared" si="299"/>
        <v>0</v>
      </c>
      <c r="BL691" s="15" t="s">
        <v>212</v>
      </c>
      <c r="BM691" s="177" t="s">
        <v>1878</v>
      </c>
    </row>
    <row r="692" spans="1:65" s="2" customFormat="1" ht="24.2" customHeight="1">
      <c r="A692" s="32"/>
      <c r="B692" s="33"/>
      <c r="C692" s="166">
        <v>532</v>
      </c>
      <c r="D692" s="166" t="s">
        <v>147</v>
      </c>
      <c r="E692" s="167" t="s">
        <v>1879</v>
      </c>
      <c r="F692" s="168" t="s">
        <v>1880</v>
      </c>
      <c r="G692" s="169" t="s">
        <v>150</v>
      </c>
      <c r="H692" s="170">
        <v>1425.82</v>
      </c>
      <c r="I692" s="171"/>
      <c r="J692" s="172">
        <f t="shared" si="290"/>
        <v>0</v>
      </c>
      <c r="K692" s="168" t="s">
        <v>151</v>
      </c>
      <c r="L692" s="37"/>
      <c r="M692" s="173" t="s">
        <v>17</v>
      </c>
      <c r="N692" s="174" t="s">
        <v>41</v>
      </c>
      <c r="O692" s="62"/>
      <c r="P692" s="175">
        <f t="shared" si="291"/>
        <v>0</v>
      </c>
      <c r="Q692" s="175">
        <v>0.00042</v>
      </c>
      <c r="R692" s="175">
        <f t="shared" si="292"/>
        <v>0.5988443999999999</v>
      </c>
      <c r="S692" s="175">
        <v>0</v>
      </c>
      <c r="T692" s="176">
        <f t="shared" si="293"/>
        <v>0</v>
      </c>
      <c r="U692" s="32"/>
      <c r="V692" s="32"/>
      <c r="W692" s="32"/>
      <c r="X692" s="32"/>
      <c r="Y692" s="32"/>
      <c r="Z692" s="32"/>
      <c r="AA692" s="32"/>
      <c r="AB692" s="32"/>
      <c r="AC692" s="32"/>
      <c r="AD692" s="32"/>
      <c r="AE692" s="32"/>
      <c r="AR692" s="177" t="s">
        <v>212</v>
      </c>
      <c r="AT692" s="177" t="s">
        <v>147</v>
      </c>
      <c r="AU692" s="177" t="s">
        <v>153</v>
      </c>
      <c r="AY692" s="15" t="s">
        <v>145</v>
      </c>
      <c r="BE692" s="178">
        <f t="shared" si="294"/>
        <v>0</v>
      </c>
      <c r="BF692" s="178">
        <f t="shared" si="295"/>
        <v>0</v>
      </c>
      <c r="BG692" s="178">
        <f t="shared" si="296"/>
        <v>0</v>
      </c>
      <c r="BH692" s="178">
        <f t="shared" si="297"/>
        <v>0</v>
      </c>
      <c r="BI692" s="178">
        <f t="shared" si="298"/>
        <v>0</v>
      </c>
      <c r="BJ692" s="15" t="s">
        <v>75</v>
      </c>
      <c r="BK692" s="178">
        <f t="shared" si="299"/>
        <v>0</v>
      </c>
      <c r="BL692" s="15" t="s">
        <v>212</v>
      </c>
      <c r="BM692" s="177" t="s">
        <v>1881</v>
      </c>
    </row>
    <row r="693" spans="2:63" s="12" customFormat="1" ht="22.9" customHeight="1">
      <c r="B693" s="150"/>
      <c r="C693" s="151"/>
      <c r="D693" s="152" t="s">
        <v>69</v>
      </c>
      <c r="E693" s="164" t="s">
        <v>1882</v>
      </c>
      <c r="F693" s="164" t="s">
        <v>1883</v>
      </c>
      <c r="G693" s="151"/>
      <c r="H693" s="151"/>
      <c r="I693" s="154"/>
      <c r="J693" s="165">
        <f>BK693</f>
        <v>0</v>
      </c>
      <c r="K693" s="151"/>
      <c r="L693" s="156"/>
      <c r="M693" s="157"/>
      <c r="N693" s="158"/>
      <c r="O693" s="158"/>
      <c r="P693" s="159">
        <f>SUM(P694:P700)</f>
        <v>0</v>
      </c>
      <c r="Q693" s="158"/>
      <c r="R693" s="159">
        <f>SUM(R694:R700)</f>
        <v>6.50904</v>
      </c>
      <c r="S693" s="158"/>
      <c r="T693" s="160">
        <f>SUM(T694:T700)</f>
        <v>0.726795</v>
      </c>
      <c r="AR693" s="161" t="s">
        <v>153</v>
      </c>
      <c r="AT693" s="162" t="s">
        <v>69</v>
      </c>
      <c r="AU693" s="162" t="s">
        <v>75</v>
      </c>
      <c r="AY693" s="161" t="s">
        <v>145</v>
      </c>
      <c r="BK693" s="163">
        <f>SUM(BK694:BK700)</f>
        <v>0</v>
      </c>
    </row>
    <row r="694" spans="1:65" s="2" customFormat="1" ht="14.45" customHeight="1">
      <c r="A694" s="32"/>
      <c r="B694" s="33"/>
      <c r="C694" s="166">
        <v>533</v>
      </c>
      <c r="D694" s="166" t="s">
        <v>147</v>
      </c>
      <c r="E694" s="167" t="s">
        <v>1884</v>
      </c>
      <c r="F694" s="168" t="s">
        <v>1885</v>
      </c>
      <c r="G694" s="169" t="s">
        <v>150</v>
      </c>
      <c r="H694" s="170">
        <v>2344.5</v>
      </c>
      <c r="I694" s="171"/>
      <c r="J694" s="172">
        <f aca="true" t="shared" si="300" ref="J694:J700">ROUND(I694*H694,2)</f>
        <v>0</v>
      </c>
      <c r="K694" s="168" t="s">
        <v>151</v>
      </c>
      <c r="L694" s="37"/>
      <c r="M694" s="173" t="s">
        <v>17</v>
      </c>
      <c r="N694" s="174" t="s">
        <v>41</v>
      </c>
      <c r="O694" s="62"/>
      <c r="P694" s="175">
        <f aca="true" t="shared" si="301" ref="P694:P700">O694*H694</f>
        <v>0</v>
      </c>
      <c r="Q694" s="175">
        <v>0.001</v>
      </c>
      <c r="R694" s="175">
        <f aca="true" t="shared" si="302" ref="R694:R700">Q694*H694</f>
        <v>2.3445</v>
      </c>
      <c r="S694" s="175">
        <v>0.00031</v>
      </c>
      <c r="T694" s="176">
        <f aca="true" t="shared" si="303" ref="T694:T700">S694*H694</f>
        <v>0.726795</v>
      </c>
      <c r="U694" s="32"/>
      <c r="V694" s="32"/>
      <c r="W694" s="32"/>
      <c r="X694" s="32"/>
      <c r="Y694" s="32"/>
      <c r="Z694" s="32"/>
      <c r="AA694" s="32"/>
      <c r="AB694" s="32"/>
      <c r="AC694" s="32"/>
      <c r="AD694" s="32"/>
      <c r="AE694" s="32"/>
      <c r="AR694" s="177" t="s">
        <v>212</v>
      </c>
      <c r="AT694" s="177" t="s">
        <v>147</v>
      </c>
      <c r="AU694" s="177" t="s">
        <v>153</v>
      </c>
      <c r="AY694" s="15" t="s">
        <v>145</v>
      </c>
      <c r="BE694" s="178">
        <f aca="true" t="shared" si="304" ref="BE694:BE700">IF(N694="základní",J694,0)</f>
        <v>0</v>
      </c>
      <c r="BF694" s="178">
        <f aca="true" t="shared" si="305" ref="BF694:BF700">IF(N694="snížená",J694,0)</f>
        <v>0</v>
      </c>
      <c r="BG694" s="178">
        <f aca="true" t="shared" si="306" ref="BG694:BG700">IF(N694="zákl. přenesená",J694,0)</f>
        <v>0</v>
      </c>
      <c r="BH694" s="178">
        <f aca="true" t="shared" si="307" ref="BH694:BH700">IF(N694="sníž. přenesená",J694,0)</f>
        <v>0</v>
      </c>
      <c r="BI694" s="178">
        <f aca="true" t="shared" si="308" ref="BI694:BI700">IF(N694="nulová",J694,0)</f>
        <v>0</v>
      </c>
      <c r="BJ694" s="15" t="s">
        <v>75</v>
      </c>
      <c r="BK694" s="178">
        <f aca="true" t="shared" si="309" ref="BK694:BK700">ROUND(I694*H694,2)</f>
        <v>0</v>
      </c>
      <c r="BL694" s="15" t="s">
        <v>212</v>
      </c>
      <c r="BM694" s="177" t="s">
        <v>1886</v>
      </c>
    </row>
    <row r="695" spans="1:65" s="2" customFormat="1" ht="14.45" customHeight="1">
      <c r="A695" s="32"/>
      <c r="B695" s="33"/>
      <c r="C695" s="166">
        <v>534</v>
      </c>
      <c r="D695" s="166" t="s">
        <v>147</v>
      </c>
      <c r="E695" s="167" t="s">
        <v>1887</v>
      </c>
      <c r="F695" s="168" t="s">
        <v>1888</v>
      </c>
      <c r="G695" s="169" t="s">
        <v>150</v>
      </c>
      <c r="H695" s="170">
        <v>797.5</v>
      </c>
      <c r="I695" s="171"/>
      <c r="J695" s="172">
        <f t="shared" si="300"/>
        <v>0</v>
      </c>
      <c r="K695" s="168" t="s">
        <v>151</v>
      </c>
      <c r="L695" s="37"/>
      <c r="M695" s="173" t="s">
        <v>17</v>
      </c>
      <c r="N695" s="174" t="s">
        <v>41</v>
      </c>
      <c r="O695" s="62"/>
      <c r="P695" s="175">
        <f t="shared" si="301"/>
        <v>0</v>
      </c>
      <c r="Q695" s="175">
        <v>0.0045</v>
      </c>
      <c r="R695" s="175">
        <f t="shared" si="302"/>
        <v>3.5887499999999997</v>
      </c>
      <c r="S695" s="175">
        <v>0</v>
      </c>
      <c r="T695" s="176">
        <f t="shared" si="303"/>
        <v>0</v>
      </c>
      <c r="U695" s="32"/>
      <c r="V695" s="32"/>
      <c r="W695" s="32"/>
      <c r="X695" s="32"/>
      <c r="Y695" s="32"/>
      <c r="Z695" s="32"/>
      <c r="AA695" s="32"/>
      <c r="AB695" s="32"/>
      <c r="AC695" s="32"/>
      <c r="AD695" s="32"/>
      <c r="AE695" s="32"/>
      <c r="AR695" s="177" t="s">
        <v>212</v>
      </c>
      <c r="AT695" s="177" t="s">
        <v>147</v>
      </c>
      <c r="AU695" s="177" t="s">
        <v>153</v>
      </c>
      <c r="AY695" s="15" t="s">
        <v>145</v>
      </c>
      <c r="BE695" s="178">
        <f t="shared" si="304"/>
        <v>0</v>
      </c>
      <c r="BF695" s="178">
        <f t="shared" si="305"/>
        <v>0</v>
      </c>
      <c r="BG695" s="178">
        <f t="shared" si="306"/>
        <v>0</v>
      </c>
      <c r="BH695" s="178">
        <f t="shared" si="307"/>
        <v>0</v>
      </c>
      <c r="BI695" s="178">
        <f t="shared" si="308"/>
        <v>0</v>
      </c>
      <c r="BJ695" s="15" t="s">
        <v>75</v>
      </c>
      <c r="BK695" s="178">
        <f t="shared" si="309"/>
        <v>0</v>
      </c>
      <c r="BL695" s="15" t="s">
        <v>212</v>
      </c>
      <c r="BM695" s="177" t="s">
        <v>1889</v>
      </c>
    </row>
    <row r="696" spans="1:65" s="2" customFormat="1" ht="14.45" customHeight="1">
      <c r="A696" s="32"/>
      <c r="B696" s="33"/>
      <c r="C696" s="166">
        <v>535</v>
      </c>
      <c r="D696" s="166" t="s">
        <v>147</v>
      </c>
      <c r="E696" s="167" t="s">
        <v>1890</v>
      </c>
      <c r="F696" s="168" t="s">
        <v>1891</v>
      </c>
      <c r="G696" s="169" t="s">
        <v>150</v>
      </c>
      <c r="H696" s="170">
        <v>1329.4</v>
      </c>
      <c r="I696" s="171"/>
      <c r="J696" s="172">
        <f t="shared" si="300"/>
        <v>0</v>
      </c>
      <c r="K696" s="168" t="s">
        <v>151</v>
      </c>
      <c r="L696" s="37"/>
      <c r="M696" s="173" t="s">
        <v>17</v>
      </c>
      <c r="N696" s="174" t="s">
        <v>41</v>
      </c>
      <c r="O696" s="62"/>
      <c r="P696" s="175">
        <f t="shared" si="301"/>
        <v>0</v>
      </c>
      <c r="Q696" s="175">
        <v>0</v>
      </c>
      <c r="R696" s="175">
        <f t="shared" si="302"/>
        <v>0</v>
      </c>
      <c r="S696" s="175">
        <v>0</v>
      </c>
      <c r="T696" s="176">
        <f t="shared" si="303"/>
        <v>0</v>
      </c>
      <c r="U696" s="32"/>
      <c r="V696" s="32"/>
      <c r="W696" s="32"/>
      <c r="X696" s="32"/>
      <c r="Y696" s="32"/>
      <c r="Z696" s="32"/>
      <c r="AA696" s="32"/>
      <c r="AB696" s="32"/>
      <c r="AC696" s="32"/>
      <c r="AD696" s="32"/>
      <c r="AE696" s="32"/>
      <c r="AR696" s="177" t="s">
        <v>212</v>
      </c>
      <c r="AT696" s="177" t="s">
        <v>147</v>
      </c>
      <c r="AU696" s="177" t="s">
        <v>153</v>
      </c>
      <c r="AY696" s="15" t="s">
        <v>145</v>
      </c>
      <c r="BE696" s="178">
        <f t="shared" si="304"/>
        <v>0</v>
      </c>
      <c r="BF696" s="178">
        <f t="shared" si="305"/>
        <v>0</v>
      </c>
      <c r="BG696" s="178">
        <f t="shared" si="306"/>
        <v>0</v>
      </c>
      <c r="BH696" s="178">
        <f t="shared" si="307"/>
        <v>0</v>
      </c>
      <c r="BI696" s="178">
        <f t="shared" si="308"/>
        <v>0</v>
      </c>
      <c r="BJ696" s="15" t="s">
        <v>75</v>
      </c>
      <c r="BK696" s="178">
        <f t="shared" si="309"/>
        <v>0</v>
      </c>
      <c r="BL696" s="15" t="s">
        <v>212</v>
      </c>
      <c r="BM696" s="177" t="s">
        <v>1892</v>
      </c>
    </row>
    <row r="697" spans="1:65" s="2" customFormat="1" ht="14.45" customHeight="1">
      <c r="A697" s="32"/>
      <c r="B697" s="33"/>
      <c r="C697" s="166">
        <v>536</v>
      </c>
      <c r="D697" s="166" t="s">
        <v>147</v>
      </c>
      <c r="E697" s="167" t="s">
        <v>1893</v>
      </c>
      <c r="F697" s="168" t="s">
        <v>1894</v>
      </c>
      <c r="G697" s="169" t="s">
        <v>150</v>
      </c>
      <c r="H697" s="170">
        <v>206</v>
      </c>
      <c r="I697" s="171"/>
      <c r="J697" s="172">
        <f t="shared" si="300"/>
        <v>0</v>
      </c>
      <c r="K697" s="168" t="s">
        <v>151</v>
      </c>
      <c r="L697" s="37"/>
      <c r="M697" s="173" t="s">
        <v>17</v>
      </c>
      <c r="N697" s="174" t="s">
        <v>41</v>
      </c>
      <c r="O697" s="62"/>
      <c r="P697" s="175">
        <f t="shared" si="301"/>
        <v>0</v>
      </c>
      <c r="Q697" s="175">
        <v>0.00021</v>
      </c>
      <c r="R697" s="175">
        <f t="shared" si="302"/>
        <v>0.04326</v>
      </c>
      <c r="S697" s="175">
        <v>0</v>
      </c>
      <c r="T697" s="176">
        <f t="shared" si="303"/>
        <v>0</v>
      </c>
      <c r="U697" s="32"/>
      <c r="V697" s="32"/>
      <c r="W697" s="32"/>
      <c r="X697" s="32"/>
      <c r="Y697" s="32"/>
      <c r="Z697" s="32"/>
      <c r="AA697" s="32"/>
      <c r="AB697" s="32"/>
      <c r="AC697" s="32"/>
      <c r="AD697" s="32"/>
      <c r="AE697" s="32"/>
      <c r="AR697" s="177" t="s">
        <v>212</v>
      </c>
      <c r="AT697" s="177" t="s">
        <v>147</v>
      </c>
      <c r="AU697" s="177" t="s">
        <v>153</v>
      </c>
      <c r="AY697" s="15" t="s">
        <v>145</v>
      </c>
      <c r="BE697" s="178">
        <f t="shared" si="304"/>
        <v>0</v>
      </c>
      <c r="BF697" s="178">
        <f t="shared" si="305"/>
        <v>0</v>
      </c>
      <c r="BG697" s="178">
        <f t="shared" si="306"/>
        <v>0</v>
      </c>
      <c r="BH697" s="178">
        <f t="shared" si="307"/>
        <v>0</v>
      </c>
      <c r="BI697" s="178">
        <f t="shared" si="308"/>
        <v>0</v>
      </c>
      <c r="BJ697" s="15" t="s">
        <v>75</v>
      </c>
      <c r="BK697" s="178">
        <f t="shared" si="309"/>
        <v>0</v>
      </c>
      <c r="BL697" s="15" t="s">
        <v>212</v>
      </c>
      <c r="BM697" s="177" t="s">
        <v>1895</v>
      </c>
    </row>
    <row r="698" spans="1:65" s="2" customFormat="1" ht="14.45" customHeight="1">
      <c r="A698" s="32"/>
      <c r="B698" s="33"/>
      <c r="C698" s="166">
        <v>537</v>
      </c>
      <c r="D698" s="166" t="s">
        <v>147</v>
      </c>
      <c r="E698" s="167" t="s">
        <v>1896</v>
      </c>
      <c r="F698" s="168" t="s">
        <v>1897</v>
      </c>
      <c r="G698" s="169" t="s">
        <v>150</v>
      </c>
      <c r="H698" s="170">
        <v>1101</v>
      </c>
      <c r="I698" s="171"/>
      <c r="J698" s="172">
        <f t="shared" si="300"/>
        <v>0</v>
      </c>
      <c r="K698" s="168" t="s">
        <v>151</v>
      </c>
      <c r="L698" s="37"/>
      <c r="M698" s="173" t="s">
        <v>17</v>
      </c>
      <c r="N698" s="174" t="s">
        <v>41</v>
      </c>
      <c r="O698" s="62"/>
      <c r="P698" s="175">
        <f t="shared" si="301"/>
        <v>0</v>
      </c>
      <c r="Q698" s="175">
        <v>0.0002</v>
      </c>
      <c r="R698" s="175">
        <f t="shared" si="302"/>
        <v>0.2202</v>
      </c>
      <c r="S698" s="175">
        <v>0</v>
      </c>
      <c r="T698" s="176">
        <f t="shared" si="303"/>
        <v>0</v>
      </c>
      <c r="U698" s="32"/>
      <c r="V698" s="32"/>
      <c r="W698" s="32"/>
      <c r="X698" s="32"/>
      <c r="Y698" s="32"/>
      <c r="Z698" s="32"/>
      <c r="AA698" s="32"/>
      <c r="AB698" s="32"/>
      <c r="AC698" s="32"/>
      <c r="AD698" s="32"/>
      <c r="AE698" s="32"/>
      <c r="AR698" s="177" t="s">
        <v>212</v>
      </c>
      <c r="AT698" s="177" t="s">
        <v>147</v>
      </c>
      <c r="AU698" s="177" t="s">
        <v>153</v>
      </c>
      <c r="AY698" s="15" t="s">
        <v>145</v>
      </c>
      <c r="BE698" s="178">
        <f t="shared" si="304"/>
        <v>0</v>
      </c>
      <c r="BF698" s="178">
        <f t="shared" si="305"/>
        <v>0</v>
      </c>
      <c r="BG698" s="178">
        <f t="shared" si="306"/>
        <v>0</v>
      </c>
      <c r="BH698" s="178">
        <f t="shared" si="307"/>
        <v>0</v>
      </c>
      <c r="BI698" s="178">
        <f t="shared" si="308"/>
        <v>0</v>
      </c>
      <c r="BJ698" s="15" t="s">
        <v>75</v>
      </c>
      <c r="BK698" s="178">
        <f t="shared" si="309"/>
        <v>0</v>
      </c>
      <c r="BL698" s="15" t="s">
        <v>212</v>
      </c>
      <c r="BM698" s="177" t="s">
        <v>1898</v>
      </c>
    </row>
    <row r="699" spans="1:65" s="2" customFormat="1" ht="24.2" customHeight="1">
      <c r="A699" s="32"/>
      <c r="B699" s="33"/>
      <c r="C699" s="166">
        <v>538</v>
      </c>
      <c r="D699" s="166" t="s">
        <v>147</v>
      </c>
      <c r="E699" s="167" t="s">
        <v>1899</v>
      </c>
      <c r="F699" s="168" t="s">
        <v>1900</v>
      </c>
      <c r="G699" s="169" t="s">
        <v>150</v>
      </c>
      <c r="H699" s="170">
        <v>1101</v>
      </c>
      <c r="I699" s="171"/>
      <c r="J699" s="172">
        <f t="shared" si="300"/>
        <v>0</v>
      </c>
      <c r="K699" s="168" t="s">
        <v>151</v>
      </c>
      <c r="L699" s="37"/>
      <c r="M699" s="173" t="s">
        <v>17</v>
      </c>
      <c r="N699" s="174" t="s">
        <v>41</v>
      </c>
      <c r="O699" s="62"/>
      <c r="P699" s="175">
        <f t="shared" si="301"/>
        <v>0</v>
      </c>
      <c r="Q699" s="175">
        <v>0.00026</v>
      </c>
      <c r="R699" s="175">
        <f t="shared" si="302"/>
        <v>0.28625999999999996</v>
      </c>
      <c r="S699" s="175">
        <v>0</v>
      </c>
      <c r="T699" s="176">
        <f t="shared" si="303"/>
        <v>0</v>
      </c>
      <c r="U699" s="32"/>
      <c r="V699" s="32"/>
      <c r="W699" s="32"/>
      <c r="X699" s="32"/>
      <c r="Y699" s="32"/>
      <c r="Z699" s="32"/>
      <c r="AA699" s="32"/>
      <c r="AB699" s="32"/>
      <c r="AC699" s="32"/>
      <c r="AD699" s="32"/>
      <c r="AE699" s="32"/>
      <c r="AR699" s="177" t="s">
        <v>212</v>
      </c>
      <c r="AT699" s="177" t="s">
        <v>147</v>
      </c>
      <c r="AU699" s="177" t="s">
        <v>153</v>
      </c>
      <c r="AY699" s="15" t="s">
        <v>145</v>
      </c>
      <c r="BE699" s="178">
        <f t="shared" si="304"/>
        <v>0</v>
      </c>
      <c r="BF699" s="178">
        <f t="shared" si="305"/>
        <v>0</v>
      </c>
      <c r="BG699" s="178">
        <f t="shared" si="306"/>
        <v>0</v>
      </c>
      <c r="BH699" s="178">
        <f t="shared" si="307"/>
        <v>0</v>
      </c>
      <c r="BI699" s="178">
        <f t="shared" si="308"/>
        <v>0</v>
      </c>
      <c r="BJ699" s="15" t="s">
        <v>75</v>
      </c>
      <c r="BK699" s="178">
        <f t="shared" si="309"/>
        <v>0</v>
      </c>
      <c r="BL699" s="15" t="s">
        <v>212</v>
      </c>
      <c r="BM699" s="177" t="s">
        <v>1901</v>
      </c>
    </row>
    <row r="700" spans="1:65" s="2" customFormat="1" ht="24.2" customHeight="1">
      <c r="A700" s="32"/>
      <c r="B700" s="33"/>
      <c r="C700" s="166">
        <v>539</v>
      </c>
      <c r="D700" s="166" t="s">
        <v>147</v>
      </c>
      <c r="E700" s="167" t="s">
        <v>1902</v>
      </c>
      <c r="F700" s="168" t="s">
        <v>1903</v>
      </c>
      <c r="G700" s="169" t="s">
        <v>150</v>
      </c>
      <c r="H700" s="170">
        <v>869</v>
      </c>
      <c r="I700" s="171"/>
      <c r="J700" s="172">
        <f t="shared" si="300"/>
        <v>0</v>
      </c>
      <c r="K700" s="168" t="s">
        <v>151</v>
      </c>
      <c r="L700" s="37"/>
      <c r="M700" s="173" t="s">
        <v>17</v>
      </c>
      <c r="N700" s="174" t="s">
        <v>41</v>
      </c>
      <c r="O700" s="62"/>
      <c r="P700" s="175">
        <f t="shared" si="301"/>
        <v>0</v>
      </c>
      <c r="Q700" s="175">
        <v>3E-05</v>
      </c>
      <c r="R700" s="175">
        <f t="shared" si="302"/>
        <v>0.02607</v>
      </c>
      <c r="S700" s="175">
        <v>0</v>
      </c>
      <c r="T700" s="176">
        <f t="shared" si="303"/>
        <v>0</v>
      </c>
      <c r="U700" s="32"/>
      <c r="V700" s="32"/>
      <c r="W700" s="32"/>
      <c r="X700" s="32"/>
      <c r="Y700" s="32"/>
      <c r="Z700" s="32"/>
      <c r="AA700" s="32"/>
      <c r="AB700" s="32"/>
      <c r="AC700" s="32"/>
      <c r="AD700" s="32"/>
      <c r="AE700" s="32"/>
      <c r="AR700" s="177" t="s">
        <v>212</v>
      </c>
      <c r="AT700" s="177" t="s">
        <v>147</v>
      </c>
      <c r="AU700" s="177" t="s">
        <v>153</v>
      </c>
      <c r="AY700" s="15" t="s">
        <v>145</v>
      </c>
      <c r="BE700" s="178">
        <f t="shared" si="304"/>
        <v>0</v>
      </c>
      <c r="BF700" s="178">
        <f t="shared" si="305"/>
        <v>0</v>
      </c>
      <c r="BG700" s="178">
        <f t="shared" si="306"/>
        <v>0</v>
      </c>
      <c r="BH700" s="178">
        <f t="shared" si="307"/>
        <v>0</v>
      </c>
      <c r="BI700" s="178">
        <f t="shared" si="308"/>
        <v>0</v>
      </c>
      <c r="BJ700" s="15" t="s">
        <v>75</v>
      </c>
      <c r="BK700" s="178">
        <f t="shared" si="309"/>
        <v>0</v>
      </c>
      <c r="BL700" s="15" t="s">
        <v>212</v>
      </c>
      <c r="BM700" s="177" t="s">
        <v>1904</v>
      </c>
    </row>
    <row r="701" spans="2:63" s="12" customFormat="1" ht="22.9" customHeight="1">
      <c r="B701" s="150"/>
      <c r="C701" s="151"/>
      <c r="D701" s="152" t="s">
        <v>69</v>
      </c>
      <c r="E701" s="164" t="s">
        <v>1905</v>
      </c>
      <c r="F701" s="164" t="s">
        <v>1906</v>
      </c>
      <c r="G701" s="151"/>
      <c r="H701" s="151"/>
      <c r="I701" s="154"/>
      <c r="J701" s="165">
        <f>BK701</f>
        <v>0</v>
      </c>
      <c r="K701" s="151"/>
      <c r="L701" s="156"/>
      <c r="M701" s="157"/>
      <c r="N701" s="158"/>
      <c r="O701" s="158"/>
      <c r="P701" s="159">
        <f>SUM(P702:P704)</f>
        <v>0</v>
      </c>
      <c r="Q701" s="158"/>
      <c r="R701" s="159">
        <f>SUM(R702:R704)</f>
        <v>0</v>
      </c>
      <c r="S701" s="158"/>
      <c r="T701" s="160">
        <f>SUM(T702:T704)</f>
        <v>0</v>
      </c>
      <c r="AR701" s="161" t="s">
        <v>153</v>
      </c>
      <c r="AT701" s="162" t="s">
        <v>69</v>
      </c>
      <c r="AU701" s="162" t="s">
        <v>75</v>
      </c>
      <c r="AY701" s="161" t="s">
        <v>145</v>
      </c>
      <c r="BK701" s="163">
        <f>SUM(BK702:BK704)</f>
        <v>0</v>
      </c>
    </row>
    <row r="702" spans="1:65" s="2" customFormat="1" ht="14.45" customHeight="1">
      <c r="A702" s="32"/>
      <c r="B702" s="33"/>
      <c r="C702" s="166">
        <v>540</v>
      </c>
      <c r="D702" s="166" t="s">
        <v>147</v>
      </c>
      <c r="E702" s="167" t="s">
        <v>1907</v>
      </c>
      <c r="F702" s="168" t="s">
        <v>1908</v>
      </c>
      <c r="G702" s="169" t="s">
        <v>150</v>
      </c>
      <c r="H702" s="170">
        <v>5.76</v>
      </c>
      <c r="I702" s="171"/>
      <c r="J702" s="172">
        <f>ROUND(I702*H702,2)</f>
        <v>0</v>
      </c>
      <c r="K702" s="168" t="s">
        <v>151</v>
      </c>
      <c r="L702" s="37"/>
      <c r="M702" s="173" t="s">
        <v>17</v>
      </c>
      <c r="N702" s="174" t="s">
        <v>41</v>
      </c>
      <c r="O702" s="62"/>
      <c r="P702" s="175">
        <f>O702*H702</f>
        <v>0</v>
      </c>
      <c r="Q702" s="175">
        <v>0</v>
      </c>
      <c r="R702" s="175">
        <f>Q702*H702</f>
        <v>0</v>
      </c>
      <c r="S702" s="175">
        <v>0</v>
      </c>
      <c r="T702" s="176">
        <f>S702*H702</f>
        <v>0</v>
      </c>
      <c r="U702" s="32"/>
      <c r="V702" s="32"/>
      <c r="W702" s="32"/>
      <c r="X702" s="32"/>
      <c r="Y702" s="32"/>
      <c r="Z702" s="32"/>
      <c r="AA702" s="32"/>
      <c r="AB702" s="32"/>
      <c r="AC702" s="32"/>
      <c r="AD702" s="32"/>
      <c r="AE702" s="32"/>
      <c r="AR702" s="177" t="s">
        <v>212</v>
      </c>
      <c r="AT702" s="177" t="s">
        <v>147</v>
      </c>
      <c r="AU702" s="177" t="s">
        <v>153</v>
      </c>
      <c r="AY702" s="15" t="s">
        <v>145</v>
      </c>
      <c r="BE702" s="178">
        <f>IF(N702="základní",J702,0)</f>
        <v>0</v>
      </c>
      <c r="BF702" s="178">
        <f>IF(N702="snížená",J702,0)</f>
        <v>0</v>
      </c>
      <c r="BG702" s="178">
        <f>IF(N702="zákl. přenesená",J702,0)</f>
        <v>0</v>
      </c>
      <c r="BH702" s="178">
        <f>IF(N702="sníž. přenesená",J702,0)</f>
        <v>0</v>
      </c>
      <c r="BI702" s="178">
        <f>IF(N702="nulová",J702,0)</f>
        <v>0</v>
      </c>
      <c r="BJ702" s="15" t="s">
        <v>75</v>
      </c>
      <c r="BK702" s="178">
        <f>ROUND(I702*H702,2)</f>
        <v>0</v>
      </c>
      <c r="BL702" s="15" t="s">
        <v>212</v>
      </c>
      <c r="BM702" s="177" t="s">
        <v>1909</v>
      </c>
    </row>
    <row r="703" spans="1:65" s="2" customFormat="1" ht="24.2" customHeight="1">
      <c r="A703" s="32"/>
      <c r="B703" s="33"/>
      <c r="C703" s="166">
        <v>541</v>
      </c>
      <c r="D703" s="166" t="s">
        <v>147</v>
      </c>
      <c r="E703" s="167" t="s">
        <v>1910</v>
      </c>
      <c r="F703" s="168" t="s">
        <v>1911</v>
      </c>
      <c r="G703" s="169" t="s">
        <v>227</v>
      </c>
      <c r="H703" s="170">
        <v>0.001</v>
      </c>
      <c r="I703" s="171"/>
      <c r="J703" s="172">
        <f>ROUND(I703*H703,2)</f>
        <v>0</v>
      </c>
      <c r="K703" s="168" t="s">
        <v>151</v>
      </c>
      <c r="L703" s="37"/>
      <c r="M703" s="173" t="s">
        <v>17</v>
      </c>
      <c r="N703" s="174" t="s">
        <v>41</v>
      </c>
      <c r="O703" s="62"/>
      <c r="P703" s="175">
        <f>O703*H703</f>
        <v>0</v>
      </c>
      <c r="Q703" s="175">
        <v>0</v>
      </c>
      <c r="R703" s="175">
        <f>Q703*H703</f>
        <v>0</v>
      </c>
      <c r="S703" s="175">
        <v>0</v>
      </c>
      <c r="T703" s="176">
        <f>S703*H703</f>
        <v>0</v>
      </c>
      <c r="U703" s="32"/>
      <c r="V703" s="32"/>
      <c r="W703" s="32"/>
      <c r="X703" s="32"/>
      <c r="Y703" s="32"/>
      <c r="Z703" s="32"/>
      <c r="AA703" s="32"/>
      <c r="AB703" s="32"/>
      <c r="AC703" s="32"/>
      <c r="AD703" s="32"/>
      <c r="AE703" s="32"/>
      <c r="AR703" s="177" t="s">
        <v>212</v>
      </c>
      <c r="AT703" s="177" t="s">
        <v>147</v>
      </c>
      <c r="AU703" s="177" t="s">
        <v>153</v>
      </c>
      <c r="AY703" s="15" t="s">
        <v>145</v>
      </c>
      <c r="BE703" s="178">
        <f>IF(N703="základní",J703,0)</f>
        <v>0</v>
      </c>
      <c r="BF703" s="178">
        <f>IF(N703="snížená",J703,0)</f>
        <v>0</v>
      </c>
      <c r="BG703" s="178">
        <f>IF(N703="zákl. přenesená",J703,0)</f>
        <v>0</v>
      </c>
      <c r="BH703" s="178">
        <f>IF(N703="sníž. přenesená",J703,0)</f>
        <v>0</v>
      </c>
      <c r="BI703" s="178">
        <f>IF(N703="nulová",J703,0)</f>
        <v>0</v>
      </c>
      <c r="BJ703" s="15" t="s">
        <v>75</v>
      </c>
      <c r="BK703" s="178">
        <f>ROUND(I703*H703,2)</f>
        <v>0</v>
      </c>
      <c r="BL703" s="15" t="s">
        <v>212</v>
      </c>
      <c r="BM703" s="177" t="s">
        <v>1912</v>
      </c>
    </row>
    <row r="704" spans="1:65" s="2" customFormat="1" ht="24.2" customHeight="1">
      <c r="A704" s="32"/>
      <c r="B704" s="33"/>
      <c r="C704" s="166">
        <v>542</v>
      </c>
      <c r="D704" s="166" t="s">
        <v>147</v>
      </c>
      <c r="E704" s="167" t="s">
        <v>1913</v>
      </c>
      <c r="F704" s="168" t="s">
        <v>1914</v>
      </c>
      <c r="G704" s="169" t="s">
        <v>227</v>
      </c>
      <c r="H704" s="170">
        <v>0.001</v>
      </c>
      <c r="I704" s="171"/>
      <c r="J704" s="172">
        <f>ROUND(I704*H704,2)</f>
        <v>0</v>
      </c>
      <c r="K704" s="168" t="s">
        <v>151</v>
      </c>
      <c r="L704" s="37"/>
      <c r="M704" s="173" t="s">
        <v>17</v>
      </c>
      <c r="N704" s="174" t="s">
        <v>41</v>
      </c>
      <c r="O704" s="62"/>
      <c r="P704" s="175">
        <f>O704*H704</f>
        <v>0</v>
      </c>
      <c r="Q704" s="175">
        <v>0</v>
      </c>
      <c r="R704" s="175">
        <f>Q704*H704</f>
        <v>0</v>
      </c>
      <c r="S704" s="175">
        <v>0</v>
      </c>
      <c r="T704" s="176">
        <f>S704*H704</f>
        <v>0</v>
      </c>
      <c r="U704" s="32"/>
      <c r="V704" s="32"/>
      <c r="W704" s="32"/>
      <c r="X704" s="32"/>
      <c r="Y704" s="32"/>
      <c r="Z704" s="32"/>
      <c r="AA704" s="32"/>
      <c r="AB704" s="32"/>
      <c r="AC704" s="32"/>
      <c r="AD704" s="32"/>
      <c r="AE704" s="32"/>
      <c r="AR704" s="177" t="s">
        <v>212</v>
      </c>
      <c r="AT704" s="177" t="s">
        <v>147</v>
      </c>
      <c r="AU704" s="177" t="s">
        <v>153</v>
      </c>
      <c r="AY704" s="15" t="s">
        <v>145</v>
      </c>
      <c r="BE704" s="178">
        <f>IF(N704="základní",J704,0)</f>
        <v>0</v>
      </c>
      <c r="BF704" s="178">
        <f>IF(N704="snížená",J704,0)</f>
        <v>0</v>
      </c>
      <c r="BG704" s="178">
        <f>IF(N704="zákl. přenesená",J704,0)</f>
        <v>0</v>
      </c>
      <c r="BH704" s="178">
        <f>IF(N704="sníž. přenesená",J704,0)</f>
        <v>0</v>
      </c>
      <c r="BI704" s="178">
        <f>IF(N704="nulová",J704,0)</f>
        <v>0</v>
      </c>
      <c r="BJ704" s="15" t="s">
        <v>75</v>
      </c>
      <c r="BK704" s="178">
        <f>ROUND(I704*H704,2)</f>
        <v>0</v>
      </c>
      <c r="BL704" s="15" t="s">
        <v>212</v>
      </c>
      <c r="BM704" s="177" t="s">
        <v>1915</v>
      </c>
    </row>
    <row r="705" spans="2:63" s="12" customFormat="1" ht="22.9" customHeight="1">
      <c r="B705" s="150"/>
      <c r="C705" s="151"/>
      <c r="D705" s="152" t="s">
        <v>69</v>
      </c>
      <c r="E705" s="164" t="s">
        <v>1916</v>
      </c>
      <c r="F705" s="164" t="s">
        <v>1917</v>
      </c>
      <c r="G705" s="151"/>
      <c r="H705" s="151"/>
      <c r="I705" s="154"/>
      <c r="J705" s="165">
        <f>BK705</f>
        <v>0</v>
      </c>
      <c r="K705" s="151"/>
      <c r="L705" s="156"/>
      <c r="M705" s="157"/>
      <c r="N705" s="158"/>
      <c r="O705" s="158"/>
      <c r="P705" s="159">
        <f>SUM(P706:P708)</f>
        <v>0</v>
      </c>
      <c r="Q705" s="158"/>
      <c r="R705" s="159">
        <f>SUM(R706:R708)</f>
        <v>0.14823999999999998</v>
      </c>
      <c r="S705" s="158"/>
      <c r="T705" s="160">
        <f>SUM(T706:T708)</f>
        <v>0</v>
      </c>
      <c r="AR705" s="161" t="s">
        <v>153</v>
      </c>
      <c r="AT705" s="162" t="s">
        <v>69</v>
      </c>
      <c r="AU705" s="162" t="s">
        <v>75</v>
      </c>
      <c r="AY705" s="161" t="s">
        <v>145</v>
      </c>
      <c r="BK705" s="163">
        <f>SUM(BK706:BK708)</f>
        <v>0</v>
      </c>
    </row>
    <row r="706" spans="1:65" s="2" customFormat="1" ht="24.2" customHeight="1">
      <c r="A706" s="32"/>
      <c r="B706" s="33"/>
      <c r="C706" s="166">
        <v>543</v>
      </c>
      <c r="D706" s="166" t="s">
        <v>147</v>
      </c>
      <c r="E706" s="167" t="s">
        <v>1918</v>
      </c>
      <c r="F706" s="168" t="s">
        <v>1919</v>
      </c>
      <c r="G706" s="169" t="s">
        <v>150</v>
      </c>
      <c r="H706" s="170">
        <v>6.8</v>
      </c>
      <c r="I706" s="171"/>
      <c r="J706" s="172">
        <f>ROUND(I706*H706,2)</f>
        <v>0</v>
      </c>
      <c r="K706" s="168" t="s">
        <v>151</v>
      </c>
      <c r="L706" s="37"/>
      <c r="M706" s="173" t="s">
        <v>17</v>
      </c>
      <c r="N706" s="174" t="s">
        <v>41</v>
      </c>
      <c r="O706" s="62"/>
      <c r="P706" s="175">
        <f>O706*H706</f>
        <v>0</v>
      </c>
      <c r="Q706" s="175">
        <v>0.0218</v>
      </c>
      <c r="R706" s="175">
        <f>Q706*H706</f>
        <v>0.14823999999999998</v>
      </c>
      <c r="S706" s="175">
        <v>0</v>
      </c>
      <c r="T706" s="176">
        <f>S706*H706</f>
        <v>0</v>
      </c>
      <c r="U706" s="32"/>
      <c r="V706" s="32"/>
      <c r="W706" s="32"/>
      <c r="X706" s="32"/>
      <c r="Y706" s="32"/>
      <c r="Z706" s="32"/>
      <c r="AA706" s="32"/>
      <c r="AB706" s="32"/>
      <c r="AC706" s="32"/>
      <c r="AD706" s="32"/>
      <c r="AE706" s="32"/>
      <c r="AR706" s="177" t="s">
        <v>212</v>
      </c>
      <c r="AT706" s="177" t="s">
        <v>147</v>
      </c>
      <c r="AU706" s="177" t="s">
        <v>153</v>
      </c>
      <c r="AY706" s="15" t="s">
        <v>145</v>
      </c>
      <c r="BE706" s="178">
        <f>IF(N706="základní",J706,0)</f>
        <v>0</v>
      </c>
      <c r="BF706" s="178">
        <f>IF(N706="snížená",J706,0)</f>
        <v>0</v>
      </c>
      <c r="BG706" s="178">
        <f>IF(N706="zákl. přenesená",J706,0)</f>
        <v>0</v>
      </c>
      <c r="BH706" s="178">
        <f>IF(N706="sníž. přenesená",J706,0)</f>
        <v>0</v>
      </c>
      <c r="BI706" s="178">
        <f>IF(N706="nulová",J706,0)</f>
        <v>0</v>
      </c>
      <c r="BJ706" s="15" t="s">
        <v>75</v>
      </c>
      <c r="BK706" s="178">
        <f>ROUND(I706*H706,2)</f>
        <v>0</v>
      </c>
      <c r="BL706" s="15" t="s">
        <v>212</v>
      </c>
      <c r="BM706" s="177" t="s">
        <v>1920</v>
      </c>
    </row>
    <row r="707" spans="1:65" s="2" customFormat="1" ht="24.2" customHeight="1">
      <c r="A707" s="32"/>
      <c r="B707" s="33"/>
      <c r="C707" s="166">
        <v>544</v>
      </c>
      <c r="D707" s="166" t="s">
        <v>147</v>
      </c>
      <c r="E707" s="167" t="s">
        <v>1921</v>
      </c>
      <c r="F707" s="168" t="s">
        <v>1922</v>
      </c>
      <c r="G707" s="169" t="s">
        <v>227</v>
      </c>
      <c r="H707" s="170">
        <v>0.148</v>
      </c>
      <c r="I707" s="171"/>
      <c r="J707" s="172">
        <f>ROUND(I707*H707,2)</f>
        <v>0</v>
      </c>
      <c r="K707" s="168" t="s">
        <v>151</v>
      </c>
      <c r="L707" s="37"/>
      <c r="M707" s="173" t="s">
        <v>17</v>
      </c>
      <c r="N707" s="174" t="s">
        <v>41</v>
      </c>
      <c r="O707" s="62"/>
      <c r="P707" s="175">
        <f>O707*H707</f>
        <v>0</v>
      </c>
      <c r="Q707" s="175">
        <v>0</v>
      </c>
      <c r="R707" s="175">
        <f>Q707*H707</f>
        <v>0</v>
      </c>
      <c r="S707" s="175">
        <v>0</v>
      </c>
      <c r="T707" s="176">
        <f>S707*H707</f>
        <v>0</v>
      </c>
      <c r="U707" s="32"/>
      <c r="V707" s="32"/>
      <c r="W707" s="32"/>
      <c r="X707" s="32"/>
      <c r="Y707" s="32"/>
      <c r="Z707" s="32"/>
      <c r="AA707" s="32"/>
      <c r="AB707" s="32"/>
      <c r="AC707" s="32"/>
      <c r="AD707" s="32"/>
      <c r="AE707" s="32"/>
      <c r="AR707" s="177" t="s">
        <v>212</v>
      </c>
      <c r="AT707" s="177" t="s">
        <v>147</v>
      </c>
      <c r="AU707" s="177" t="s">
        <v>153</v>
      </c>
      <c r="AY707" s="15" t="s">
        <v>145</v>
      </c>
      <c r="BE707" s="178">
        <f>IF(N707="základní",J707,0)</f>
        <v>0</v>
      </c>
      <c r="BF707" s="178">
        <f>IF(N707="snížená",J707,0)</f>
        <v>0</v>
      </c>
      <c r="BG707" s="178">
        <f>IF(N707="zákl. přenesená",J707,0)</f>
        <v>0</v>
      </c>
      <c r="BH707" s="178">
        <f>IF(N707="sníž. přenesená",J707,0)</f>
        <v>0</v>
      </c>
      <c r="BI707" s="178">
        <f>IF(N707="nulová",J707,0)</f>
        <v>0</v>
      </c>
      <c r="BJ707" s="15" t="s">
        <v>75</v>
      </c>
      <c r="BK707" s="178">
        <f>ROUND(I707*H707,2)</f>
        <v>0</v>
      </c>
      <c r="BL707" s="15" t="s">
        <v>212</v>
      </c>
      <c r="BM707" s="177" t="s">
        <v>1923</v>
      </c>
    </row>
    <row r="708" spans="1:65" s="2" customFormat="1" ht="24.2" customHeight="1">
      <c r="A708" s="32"/>
      <c r="B708" s="33"/>
      <c r="C708" s="166">
        <v>545</v>
      </c>
      <c r="D708" s="166" t="s">
        <v>147</v>
      </c>
      <c r="E708" s="167" t="s">
        <v>1924</v>
      </c>
      <c r="F708" s="168" t="s">
        <v>1925</v>
      </c>
      <c r="G708" s="169" t="s">
        <v>227</v>
      </c>
      <c r="H708" s="170">
        <v>0.148</v>
      </c>
      <c r="I708" s="171"/>
      <c r="J708" s="172">
        <f>ROUND(I708*H708,2)</f>
        <v>0</v>
      </c>
      <c r="K708" s="168" t="s">
        <v>151</v>
      </c>
      <c r="L708" s="37"/>
      <c r="M708" s="173" t="s">
        <v>17</v>
      </c>
      <c r="N708" s="174" t="s">
        <v>41</v>
      </c>
      <c r="O708" s="62"/>
      <c r="P708" s="175">
        <f>O708*H708</f>
        <v>0</v>
      </c>
      <c r="Q708" s="175">
        <v>0</v>
      </c>
      <c r="R708" s="175">
        <f>Q708*H708</f>
        <v>0</v>
      </c>
      <c r="S708" s="175">
        <v>0</v>
      </c>
      <c r="T708" s="176">
        <f>S708*H708</f>
        <v>0</v>
      </c>
      <c r="U708" s="32"/>
      <c r="V708" s="32"/>
      <c r="W708" s="32"/>
      <c r="X708" s="32"/>
      <c r="Y708" s="32"/>
      <c r="Z708" s="32"/>
      <c r="AA708" s="32"/>
      <c r="AB708" s="32"/>
      <c r="AC708" s="32"/>
      <c r="AD708" s="32"/>
      <c r="AE708" s="32"/>
      <c r="AR708" s="177" t="s">
        <v>212</v>
      </c>
      <c r="AT708" s="177" t="s">
        <v>147</v>
      </c>
      <c r="AU708" s="177" t="s">
        <v>153</v>
      </c>
      <c r="AY708" s="15" t="s">
        <v>145</v>
      </c>
      <c r="BE708" s="178">
        <f>IF(N708="základní",J708,0)</f>
        <v>0</v>
      </c>
      <c r="BF708" s="178">
        <f>IF(N708="snížená",J708,0)</f>
        <v>0</v>
      </c>
      <c r="BG708" s="178">
        <f>IF(N708="zákl. přenesená",J708,0)</f>
        <v>0</v>
      </c>
      <c r="BH708" s="178">
        <f>IF(N708="sníž. přenesená",J708,0)</f>
        <v>0</v>
      </c>
      <c r="BI708" s="178">
        <f>IF(N708="nulová",J708,0)</f>
        <v>0</v>
      </c>
      <c r="BJ708" s="15" t="s">
        <v>75</v>
      </c>
      <c r="BK708" s="178">
        <f>ROUND(I708*H708,2)</f>
        <v>0</v>
      </c>
      <c r="BL708" s="15" t="s">
        <v>212</v>
      </c>
      <c r="BM708" s="177" t="s">
        <v>1926</v>
      </c>
    </row>
    <row r="709" spans="2:63" s="12" customFormat="1" ht="22.9" customHeight="1">
      <c r="B709" s="150"/>
      <c r="C709" s="151"/>
      <c r="D709" s="152" t="s">
        <v>69</v>
      </c>
      <c r="E709" s="164" t="s">
        <v>1927</v>
      </c>
      <c r="F709" s="164" t="s">
        <v>1928</v>
      </c>
      <c r="G709" s="151"/>
      <c r="H709" s="151"/>
      <c r="I709" s="154"/>
      <c r="J709" s="165">
        <f>BK709</f>
        <v>0</v>
      </c>
      <c r="K709" s="151"/>
      <c r="L709" s="156"/>
      <c r="M709" s="157"/>
      <c r="N709" s="158"/>
      <c r="O709" s="158"/>
      <c r="P709" s="159">
        <f>SUM(P710:P711)</f>
        <v>0</v>
      </c>
      <c r="Q709" s="158"/>
      <c r="R709" s="159">
        <f>SUM(R710:R711)</f>
        <v>0.12956800000000002</v>
      </c>
      <c r="S709" s="158"/>
      <c r="T709" s="160">
        <f>SUM(T710:T711)</f>
        <v>0</v>
      </c>
      <c r="AR709" s="161" t="s">
        <v>153</v>
      </c>
      <c r="AT709" s="162" t="s">
        <v>69</v>
      </c>
      <c r="AU709" s="162" t="s">
        <v>75</v>
      </c>
      <c r="AY709" s="161" t="s">
        <v>145</v>
      </c>
      <c r="BK709" s="163">
        <f>SUM(BK710:BK711)</f>
        <v>0</v>
      </c>
    </row>
    <row r="710" spans="1:65" s="2" customFormat="1" ht="14.45" customHeight="1">
      <c r="A710" s="32"/>
      <c r="B710" s="33"/>
      <c r="C710" s="166">
        <v>546</v>
      </c>
      <c r="D710" s="166" t="s">
        <v>147</v>
      </c>
      <c r="E710" s="167" t="s">
        <v>1929</v>
      </c>
      <c r="F710" s="168" t="s">
        <v>1930</v>
      </c>
      <c r="G710" s="169" t="s">
        <v>150</v>
      </c>
      <c r="H710" s="170">
        <v>36.6</v>
      </c>
      <c r="I710" s="171"/>
      <c r="J710" s="172">
        <f>ROUND(I710*H710,2)</f>
        <v>0</v>
      </c>
      <c r="K710" s="168" t="s">
        <v>151</v>
      </c>
      <c r="L710" s="37"/>
      <c r="M710" s="173" t="s">
        <v>17</v>
      </c>
      <c r="N710" s="174" t="s">
        <v>41</v>
      </c>
      <c r="O710" s="62"/>
      <c r="P710" s="175">
        <f>O710*H710</f>
        <v>0</v>
      </c>
      <c r="Q710" s="175">
        <v>0.00238</v>
      </c>
      <c r="R710" s="175">
        <f>Q710*H710</f>
        <v>0.087108</v>
      </c>
      <c r="S710" s="175">
        <v>0</v>
      </c>
      <c r="T710" s="176">
        <f>S710*H710</f>
        <v>0</v>
      </c>
      <c r="U710" s="32"/>
      <c r="V710" s="32"/>
      <c r="W710" s="32"/>
      <c r="X710" s="32"/>
      <c r="Y710" s="32"/>
      <c r="Z710" s="32"/>
      <c r="AA710" s="32"/>
      <c r="AB710" s="32"/>
      <c r="AC710" s="32"/>
      <c r="AD710" s="32"/>
      <c r="AE710" s="32"/>
      <c r="AR710" s="177" t="s">
        <v>212</v>
      </c>
      <c r="AT710" s="177" t="s">
        <v>147</v>
      </c>
      <c r="AU710" s="177" t="s">
        <v>153</v>
      </c>
      <c r="AY710" s="15" t="s">
        <v>145</v>
      </c>
      <c r="BE710" s="178">
        <f>IF(N710="základní",J710,0)</f>
        <v>0</v>
      </c>
      <c r="BF710" s="178">
        <f>IF(N710="snížená",J710,0)</f>
        <v>0</v>
      </c>
      <c r="BG710" s="178">
        <f>IF(N710="zákl. přenesená",J710,0)</f>
        <v>0</v>
      </c>
      <c r="BH710" s="178">
        <f>IF(N710="sníž. přenesená",J710,0)</f>
        <v>0</v>
      </c>
      <c r="BI710" s="178">
        <f>IF(N710="nulová",J710,0)</f>
        <v>0</v>
      </c>
      <c r="BJ710" s="15" t="s">
        <v>75</v>
      </c>
      <c r="BK710" s="178">
        <f>ROUND(I710*H710,2)</f>
        <v>0</v>
      </c>
      <c r="BL710" s="15" t="s">
        <v>212</v>
      </c>
      <c r="BM710" s="177" t="s">
        <v>1931</v>
      </c>
    </row>
    <row r="711" spans="1:65" s="2" customFormat="1" ht="14.45" customHeight="1">
      <c r="A711" s="32"/>
      <c r="B711" s="33"/>
      <c r="C711" s="166">
        <v>547</v>
      </c>
      <c r="D711" s="166" t="s">
        <v>147</v>
      </c>
      <c r="E711" s="167" t="s">
        <v>1932</v>
      </c>
      <c r="F711" s="168" t="s">
        <v>1933</v>
      </c>
      <c r="G711" s="169" t="s">
        <v>150</v>
      </c>
      <c r="H711" s="170">
        <v>22</v>
      </c>
      <c r="I711" s="171"/>
      <c r="J711" s="172">
        <f>ROUND(I711*H711,2)</f>
        <v>0</v>
      </c>
      <c r="K711" s="168" t="s">
        <v>151</v>
      </c>
      <c r="L711" s="37"/>
      <c r="M711" s="173" t="s">
        <v>17</v>
      </c>
      <c r="N711" s="174" t="s">
        <v>41</v>
      </c>
      <c r="O711" s="62"/>
      <c r="P711" s="175">
        <f>O711*H711</f>
        <v>0</v>
      </c>
      <c r="Q711" s="175">
        <v>0.00193</v>
      </c>
      <c r="R711" s="175">
        <f>Q711*H711</f>
        <v>0.042460000000000005</v>
      </c>
      <c r="S711" s="175">
        <v>0</v>
      </c>
      <c r="T711" s="176">
        <f>S711*H711</f>
        <v>0</v>
      </c>
      <c r="U711" s="32"/>
      <c r="V711" s="32"/>
      <c r="W711" s="32"/>
      <c r="X711" s="32"/>
      <c r="Y711" s="32"/>
      <c r="Z711" s="32"/>
      <c r="AA711" s="32"/>
      <c r="AB711" s="32"/>
      <c r="AC711" s="32"/>
      <c r="AD711" s="32"/>
      <c r="AE711" s="32"/>
      <c r="AR711" s="177" t="s">
        <v>212</v>
      </c>
      <c r="AT711" s="177" t="s">
        <v>147</v>
      </c>
      <c r="AU711" s="177" t="s">
        <v>153</v>
      </c>
      <c r="AY711" s="15" t="s">
        <v>145</v>
      </c>
      <c r="BE711" s="178">
        <f>IF(N711="základní",J711,0)</f>
        <v>0</v>
      </c>
      <c r="BF711" s="178">
        <f>IF(N711="snížená",J711,0)</f>
        <v>0</v>
      </c>
      <c r="BG711" s="178">
        <f>IF(N711="zákl. přenesená",J711,0)</f>
        <v>0</v>
      </c>
      <c r="BH711" s="178">
        <f>IF(N711="sníž. přenesená",J711,0)</f>
        <v>0</v>
      </c>
      <c r="BI711" s="178">
        <f>IF(N711="nulová",J711,0)</f>
        <v>0</v>
      </c>
      <c r="BJ711" s="15" t="s">
        <v>75</v>
      </c>
      <c r="BK711" s="178">
        <f>ROUND(I711*H711,2)</f>
        <v>0</v>
      </c>
      <c r="BL711" s="15" t="s">
        <v>212</v>
      </c>
      <c r="BM711" s="177" t="s">
        <v>1934</v>
      </c>
    </row>
    <row r="712" spans="2:63" s="12" customFormat="1" ht="25.9" customHeight="1">
      <c r="B712" s="150"/>
      <c r="C712" s="151"/>
      <c r="D712" s="152" t="s">
        <v>69</v>
      </c>
      <c r="E712" s="153" t="s">
        <v>318</v>
      </c>
      <c r="F712" s="153" t="s">
        <v>1935</v>
      </c>
      <c r="G712" s="151"/>
      <c r="H712" s="151"/>
      <c r="I712" s="154"/>
      <c r="J712" s="155">
        <f>BK712</f>
        <v>0</v>
      </c>
      <c r="K712" s="151"/>
      <c r="L712" s="156"/>
      <c r="M712" s="157"/>
      <c r="N712" s="158"/>
      <c r="O712" s="158"/>
      <c r="P712" s="159">
        <f>P713</f>
        <v>0</v>
      </c>
      <c r="Q712" s="158"/>
      <c r="R712" s="159">
        <f>R713</f>
        <v>0</v>
      </c>
      <c r="S712" s="158"/>
      <c r="T712" s="160">
        <f>T713</f>
        <v>0</v>
      </c>
      <c r="AR712" s="161" t="s">
        <v>158</v>
      </c>
      <c r="AT712" s="162" t="s">
        <v>69</v>
      </c>
      <c r="AU712" s="162" t="s">
        <v>70</v>
      </c>
      <c r="AY712" s="161" t="s">
        <v>145</v>
      </c>
      <c r="BK712" s="163">
        <f>BK713</f>
        <v>0</v>
      </c>
    </row>
    <row r="713" spans="2:63" s="12" customFormat="1" ht="22.9" customHeight="1">
      <c r="B713" s="150"/>
      <c r="C713" s="151"/>
      <c r="D713" s="152" t="s">
        <v>69</v>
      </c>
      <c r="E713" s="164" t="s">
        <v>1936</v>
      </c>
      <c r="F713" s="164" t="s">
        <v>1937</v>
      </c>
      <c r="G713" s="151"/>
      <c r="H713" s="151"/>
      <c r="I713" s="154"/>
      <c r="J713" s="165">
        <f>BK713</f>
        <v>0</v>
      </c>
      <c r="K713" s="151"/>
      <c r="L713" s="156"/>
      <c r="M713" s="157"/>
      <c r="N713" s="158"/>
      <c r="O713" s="158"/>
      <c r="P713" s="159">
        <f>SUM(P714:P752)</f>
        <v>0</v>
      </c>
      <c r="Q713" s="158"/>
      <c r="R713" s="159">
        <f>SUM(R714:R752)</f>
        <v>0</v>
      </c>
      <c r="S713" s="158"/>
      <c r="T713" s="160">
        <f>SUM(T714:T752)</f>
        <v>0</v>
      </c>
      <c r="AR713" s="161" t="s">
        <v>158</v>
      </c>
      <c r="AT713" s="162" t="s">
        <v>69</v>
      </c>
      <c r="AU713" s="162" t="s">
        <v>75</v>
      </c>
      <c r="AY713" s="161" t="s">
        <v>145</v>
      </c>
      <c r="BK713" s="163">
        <f>SUM(BK714:BK752)</f>
        <v>0</v>
      </c>
    </row>
    <row r="714" spans="1:65" s="2" customFormat="1" ht="14.45" customHeight="1">
      <c r="A714" s="32"/>
      <c r="B714" s="33"/>
      <c r="C714" s="166">
        <v>548</v>
      </c>
      <c r="D714" s="166" t="s">
        <v>147</v>
      </c>
      <c r="E714" s="167" t="s">
        <v>1938</v>
      </c>
      <c r="F714" s="168" t="s">
        <v>1939</v>
      </c>
      <c r="G714" s="169" t="s">
        <v>161</v>
      </c>
      <c r="H714" s="170">
        <v>2</v>
      </c>
      <c r="I714" s="171"/>
      <c r="J714" s="172">
        <f aca="true" t="shared" si="310" ref="J714:J752">ROUND(I714*H714,2)</f>
        <v>0</v>
      </c>
      <c r="K714" s="168" t="s">
        <v>151</v>
      </c>
      <c r="L714" s="37"/>
      <c r="M714" s="173" t="s">
        <v>17</v>
      </c>
      <c r="N714" s="174" t="s">
        <v>41</v>
      </c>
      <c r="O714" s="62"/>
      <c r="P714" s="175">
        <f aca="true" t="shared" si="311" ref="P714:P752">O714*H714</f>
        <v>0</v>
      </c>
      <c r="Q714" s="175">
        <v>0</v>
      </c>
      <c r="R714" s="175">
        <f aca="true" t="shared" si="312" ref="R714:R752">Q714*H714</f>
        <v>0</v>
      </c>
      <c r="S714" s="175">
        <v>0</v>
      </c>
      <c r="T714" s="176">
        <f aca="true" t="shared" si="313" ref="T714:T752">S714*H714</f>
        <v>0</v>
      </c>
      <c r="U714" s="32"/>
      <c r="V714" s="32"/>
      <c r="W714" s="32"/>
      <c r="X714" s="32"/>
      <c r="Y714" s="32"/>
      <c r="Z714" s="32"/>
      <c r="AA714" s="32"/>
      <c r="AB714" s="32"/>
      <c r="AC714" s="32"/>
      <c r="AD714" s="32"/>
      <c r="AE714" s="32"/>
      <c r="AR714" s="177" t="s">
        <v>399</v>
      </c>
      <c r="AT714" s="177" t="s">
        <v>147</v>
      </c>
      <c r="AU714" s="177" t="s">
        <v>153</v>
      </c>
      <c r="AY714" s="15" t="s">
        <v>145</v>
      </c>
      <c r="BE714" s="178">
        <f aca="true" t="shared" si="314" ref="BE714:BE752">IF(N714="základní",J714,0)</f>
        <v>0</v>
      </c>
      <c r="BF714" s="178">
        <f aca="true" t="shared" si="315" ref="BF714:BF752">IF(N714="snížená",J714,0)</f>
        <v>0</v>
      </c>
      <c r="BG714" s="178">
        <f aca="true" t="shared" si="316" ref="BG714:BG752">IF(N714="zákl. přenesená",J714,0)</f>
        <v>0</v>
      </c>
      <c r="BH714" s="178">
        <f aca="true" t="shared" si="317" ref="BH714:BH752">IF(N714="sníž. přenesená",J714,0)</f>
        <v>0</v>
      </c>
      <c r="BI714" s="178">
        <f aca="true" t="shared" si="318" ref="BI714:BI752">IF(N714="nulová",J714,0)</f>
        <v>0</v>
      </c>
      <c r="BJ714" s="15" t="s">
        <v>75</v>
      </c>
      <c r="BK714" s="178">
        <f aca="true" t="shared" si="319" ref="BK714:BK752">ROUND(I714*H714,2)</f>
        <v>0</v>
      </c>
      <c r="BL714" s="15" t="s">
        <v>399</v>
      </c>
      <c r="BM714" s="177" t="s">
        <v>1940</v>
      </c>
    </row>
    <row r="715" spans="1:65" s="2" customFormat="1" ht="14.45" customHeight="1">
      <c r="A715" s="32"/>
      <c r="B715" s="33"/>
      <c r="C715" s="166">
        <v>549</v>
      </c>
      <c r="D715" s="166" t="s">
        <v>147</v>
      </c>
      <c r="E715" s="167" t="s">
        <v>1941</v>
      </c>
      <c r="F715" s="168" t="s">
        <v>1942</v>
      </c>
      <c r="G715" s="169" t="s">
        <v>1943</v>
      </c>
      <c r="H715" s="170">
        <v>7</v>
      </c>
      <c r="I715" s="171"/>
      <c r="J715" s="172">
        <f t="shared" si="310"/>
        <v>0</v>
      </c>
      <c r="K715" s="168" t="s">
        <v>151</v>
      </c>
      <c r="L715" s="37"/>
      <c r="M715" s="173" t="s">
        <v>17</v>
      </c>
      <c r="N715" s="174" t="s">
        <v>41</v>
      </c>
      <c r="O715" s="62"/>
      <c r="P715" s="175">
        <f t="shared" si="311"/>
        <v>0</v>
      </c>
      <c r="Q715" s="175">
        <v>0</v>
      </c>
      <c r="R715" s="175">
        <f t="shared" si="312"/>
        <v>0</v>
      </c>
      <c r="S715" s="175">
        <v>0</v>
      </c>
      <c r="T715" s="176">
        <f t="shared" si="313"/>
        <v>0</v>
      </c>
      <c r="U715" s="32"/>
      <c r="V715" s="32"/>
      <c r="W715" s="32"/>
      <c r="X715" s="32"/>
      <c r="Y715" s="32"/>
      <c r="Z715" s="32"/>
      <c r="AA715" s="32"/>
      <c r="AB715" s="32"/>
      <c r="AC715" s="32"/>
      <c r="AD715" s="32"/>
      <c r="AE715" s="32"/>
      <c r="AR715" s="177" t="s">
        <v>399</v>
      </c>
      <c r="AT715" s="177" t="s">
        <v>147</v>
      </c>
      <c r="AU715" s="177" t="s">
        <v>153</v>
      </c>
      <c r="AY715" s="15" t="s">
        <v>145</v>
      </c>
      <c r="BE715" s="178">
        <f t="shared" si="314"/>
        <v>0</v>
      </c>
      <c r="BF715" s="178">
        <f t="shared" si="315"/>
        <v>0</v>
      </c>
      <c r="BG715" s="178">
        <f t="shared" si="316"/>
        <v>0</v>
      </c>
      <c r="BH715" s="178">
        <f t="shared" si="317"/>
        <v>0</v>
      </c>
      <c r="BI715" s="178">
        <f t="shared" si="318"/>
        <v>0</v>
      </c>
      <c r="BJ715" s="15" t="s">
        <v>75</v>
      </c>
      <c r="BK715" s="178">
        <f t="shared" si="319"/>
        <v>0</v>
      </c>
      <c r="BL715" s="15" t="s">
        <v>399</v>
      </c>
      <c r="BM715" s="177" t="s">
        <v>1944</v>
      </c>
    </row>
    <row r="716" spans="1:65" s="2" customFormat="1" ht="24.2" customHeight="1">
      <c r="A716" s="32"/>
      <c r="B716" s="33"/>
      <c r="C716" s="166">
        <v>550</v>
      </c>
      <c r="D716" s="166" t="s">
        <v>147</v>
      </c>
      <c r="E716" s="167" t="s">
        <v>1945</v>
      </c>
      <c r="F716" s="168" t="s">
        <v>1946</v>
      </c>
      <c r="G716" s="169" t="s">
        <v>1943</v>
      </c>
      <c r="H716" s="170">
        <v>5</v>
      </c>
      <c r="I716" s="171"/>
      <c r="J716" s="172">
        <f t="shared" si="310"/>
        <v>0</v>
      </c>
      <c r="K716" s="168" t="s">
        <v>151</v>
      </c>
      <c r="L716" s="37"/>
      <c r="M716" s="173" t="s">
        <v>17</v>
      </c>
      <c r="N716" s="174" t="s">
        <v>41</v>
      </c>
      <c r="O716" s="62"/>
      <c r="P716" s="175">
        <f t="shared" si="311"/>
        <v>0</v>
      </c>
      <c r="Q716" s="175">
        <v>0</v>
      </c>
      <c r="R716" s="175">
        <f t="shared" si="312"/>
        <v>0</v>
      </c>
      <c r="S716" s="175">
        <v>0</v>
      </c>
      <c r="T716" s="176">
        <f t="shared" si="313"/>
        <v>0</v>
      </c>
      <c r="U716" s="32"/>
      <c r="V716" s="32"/>
      <c r="W716" s="32"/>
      <c r="X716" s="32"/>
      <c r="Y716" s="32"/>
      <c r="Z716" s="32"/>
      <c r="AA716" s="32"/>
      <c r="AB716" s="32"/>
      <c r="AC716" s="32"/>
      <c r="AD716" s="32"/>
      <c r="AE716" s="32"/>
      <c r="AR716" s="177" t="s">
        <v>399</v>
      </c>
      <c r="AT716" s="177" t="s">
        <v>147</v>
      </c>
      <c r="AU716" s="177" t="s">
        <v>153</v>
      </c>
      <c r="AY716" s="15" t="s">
        <v>145</v>
      </c>
      <c r="BE716" s="178">
        <f t="shared" si="314"/>
        <v>0</v>
      </c>
      <c r="BF716" s="178">
        <f t="shared" si="315"/>
        <v>0</v>
      </c>
      <c r="BG716" s="178">
        <f t="shared" si="316"/>
        <v>0</v>
      </c>
      <c r="BH716" s="178">
        <f t="shared" si="317"/>
        <v>0</v>
      </c>
      <c r="BI716" s="178">
        <f t="shared" si="318"/>
        <v>0</v>
      </c>
      <c r="BJ716" s="15" t="s">
        <v>75</v>
      </c>
      <c r="BK716" s="178">
        <f t="shared" si="319"/>
        <v>0</v>
      </c>
      <c r="BL716" s="15" t="s">
        <v>399</v>
      </c>
      <c r="BM716" s="177" t="s">
        <v>1947</v>
      </c>
    </row>
    <row r="717" spans="1:65" s="2" customFormat="1" ht="14.45" customHeight="1">
      <c r="A717" s="32"/>
      <c r="B717" s="33"/>
      <c r="C717" s="166">
        <v>551</v>
      </c>
      <c r="D717" s="166" t="s">
        <v>147</v>
      </c>
      <c r="E717" s="167" t="s">
        <v>1948</v>
      </c>
      <c r="F717" s="168" t="s">
        <v>1949</v>
      </c>
      <c r="G717" s="169" t="s">
        <v>161</v>
      </c>
      <c r="H717" s="170">
        <v>48</v>
      </c>
      <c r="I717" s="171"/>
      <c r="J717" s="172">
        <f t="shared" si="310"/>
        <v>0</v>
      </c>
      <c r="K717" s="168" t="s">
        <v>151</v>
      </c>
      <c r="L717" s="37"/>
      <c r="M717" s="173" t="s">
        <v>17</v>
      </c>
      <c r="N717" s="174" t="s">
        <v>41</v>
      </c>
      <c r="O717" s="62"/>
      <c r="P717" s="175">
        <f t="shared" si="311"/>
        <v>0</v>
      </c>
      <c r="Q717" s="175">
        <v>0</v>
      </c>
      <c r="R717" s="175">
        <f t="shared" si="312"/>
        <v>0</v>
      </c>
      <c r="S717" s="175">
        <v>0</v>
      </c>
      <c r="T717" s="176">
        <f t="shared" si="313"/>
        <v>0</v>
      </c>
      <c r="U717" s="32"/>
      <c r="V717" s="32"/>
      <c r="W717" s="32"/>
      <c r="X717" s="32"/>
      <c r="Y717" s="32"/>
      <c r="Z717" s="32"/>
      <c r="AA717" s="32"/>
      <c r="AB717" s="32"/>
      <c r="AC717" s="32"/>
      <c r="AD717" s="32"/>
      <c r="AE717" s="32"/>
      <c r="AR717" s="177" t="s">
        <v>399</v>
      </c>
      <c r="AT717" s="177" t="s">
        <v>147</v>
      </c>
      <c r="AU717" s="177" t="s">
        <v>153</v>
      </c>
      <c r="AY717" s="15" t="s">
        <v>145</v>
      </c>
      <c r="BE717" s="178">
        <f t="shared" si="314"/>
        <v>0</v>
      </c>
      <c r="BF717" s="178">
        <f t="shared" si="315"/>
        <v>0</v>
      </c>
      <c r="BG717" s="178">
        <f t="shared" si="316"/>
        <v>0</v>
      </c>
      <c r="BH717" s="178">
        <f t="shared" si="317"/>
        <v>0</v>
      </c>
      <c r="BI717" s="178">
        <f t="shared" si="318"/>
        <v>0</v>
      </c>
      <c r="BJ717" s="15" t="s">
        <v>75</v>
      </c>
      <c r="BK717" s="178">
        <f t="shared" si="319"/>
        <v>0</v>
      </c>
      <c r="BL717" s="15" t="s">
        <v>399</v>
      </c>
      <c r="BM717" s="177" t="s">
        <v>1950</v>
      </c>
    </row>
    <row r="718" spans="1:65" s="2" customFormat="1" ht="24.2" customHeight="1">
      <c r="A718" s="32"/>
      <c r="B718" s="33"/>
      <c r="C718" s="166">
        <v>552</v>
      </c>
      <c r="D718" s="166" t="s">
        <v>147</v>
      </c>
      <c r="E718" s="167" t="s">
        <v>1951</v>
      </c>
      <c r="F718" s="168" t="s">
        <v>1952</v>
      </c>
      <c r="G718" s="169" t="s">
        <v>1953</v>
      </c>
      <c r="H718" s="170">
        <v>73</v>
      </c>
      <c r="I718" s="171"/>
      <c r="J718" s="172">
        <f t="shared" si="310"/>
        <v>0</v>
      </c>
      <c r="K718" s="168" t="s">
        <v>151</v>
      </c>
      <c r="L718" s="37"/>
      <c r="M718" s="173" t="s">
        <v>17</v>
      </c>
      <c r="N718" s="174" t="s">
        <v>41</v>
      </c>
      <c r="O718" s="62"/>
      <c r="P718" s="175">
        <f t="shared" si="311"/>
        <v>0</v>
      </c>
      <c r="Q718" s="175">
        <v>0</v>
      </c>
      <c r="R718" s="175">
        <f t="shared" si="312"/>
        <v>0</v>
      </c>
      <c r="S718" s="175">
        <v>0</v>
      </c>
      <c r="T718" s="176">
        <f t="shared" si="313"/>
        <v>0</v>
      </c>
      <c r="U718" s="32"/>
      <c r="V718" s="32"/>
      <c r="W718" s="32"/>
      <c r="X718" s="32"/>
      <c r="Y718" s="32"/>
      <c r="Z718" s="32"/>
      <c r="AA718" s="32"/>
      <c r="AB718" s="32"/>
      <c r="AC718" s="32"/>
      <c r="AD718" s="32"/>
      <c r="AE718" s="32"/>
      <c r="AR718" s="177" t="s">
        <v>399</v>
      </c>
      <c r="AT718" s="177" t="s">
        <v>147</v>
      </c>
      <c r="AU718" s="177" t="s">
        <v>153</v>
      </c>
      <c r="AY718" s="15" t="s">
        <v>145</v>
      </c>
      <c r="BE718" s="178">
        <f t="shared" si="314"/>
        <v>0</v>
      </c>
      <c r="BF718" s="178">
        <f t="shared" si="315"/>
        <v>0</v>
      </c>
      <c r="BG718" s="178">
        <f t="shared" si="316"/>
        <v>0</v>
      </c>
      <c r="BH718" s="178">
        <f t="shared" si="317"/>
        <v>0</v>
      </c>
      <c r="BI718" s="178">
        <f t="shared" si="318"/>
        <v>0</v>
      </c>
      <c r="BJ718" s="15" t="s">
        <v>75</v>
      </c>
      <c r="BK718" s="178">
        <f t="shared" si="319"/>
        <v>0</v>
      </c>
      <c r="BL718" s="15" t="s">
        <v>399</v>
      </c>
      <c r="BM718" s="177" t="s">
        <v>1954</v>
      </c>
    </row>
    <row r="719" spans="1:65" s="2" customFormat="1" ht="24.2" customHeight="1">
      <c r="A719" s="32"/>
      <c r="B719" s="33"/>
      <c r="C719" s="166">
        <v>553</v>
      </c>
      <c r="D719" s="166" t="s">
        <v>147</v>
      </c>
      <c r="E719" s="167" t="s">
        <v>1955</v>
      </c>
      <c r="F719" s="168" t="s">
        <v>1956</v>
      </c>
      <c r="G719" s="169" t="s">
        <v>161</v>
      </c>
      <c r="H719" s="170">
        <v>178</v>
      </c>
      <c r="I719" s="171"/>
      <c r="J719" s="172">
        <f t="shared" si="310"/>
        <v>0</v>
      </c>
      <c r="K719" s="168" t="s">
        <v>151</v>
      </c>
      <c r="L719" s="37"/>
      <c r="M719" s="173" t="s">
        <v>17</v>
      </c>
      <c r="N719" s="174" t="s">
        <v>41</v>
      </c>
      <c r="O719" s="62"/>
      <c r="P719" s="175">
        <f t="shared" si="311"/>
        <v>0</v>
      </c>
      <c r="Q719" s="175">
        <v>0</v>
      </c>
      <c r="R719" s="175">
        <f t="shared" si="312"/>
        <v>0</v>
      </c>
      <c r="S719" s="175">
        <v>0</v>
      </c>
      <c r="T719" s="176">
        <f t="shared" si="313"/>
        <v>0</v>
      </c>
      <c r="U719" s="32"/>
      <c r="V719" s="32"/>
      <c r="W719" s="32"/>
      <c r="X719" s="32"/>
      <c r="Y719" s="32"/>
      <c r="Z719" s="32"/>
      <c r="AA719" s="32"/>
      <c r="AB719" s="32"/>
      <c r="AC719" s="32"/>
      <c r="AD719" s="32"/>
      <c r="AE719" s="32"/>
      <c r="AR719" s="177" t="s">
        <v>399</v>
      </c>
      <c r="AT719" s="177" t="s">
        <v>147</v>
      </c>
      <c r="AU719" s="177" t="s">
        <v>153</v>
      </c>
      <c r="AY719" s="15" t="s">
        <v>145</v>
      </c>
      <c r="BE719" s="178">
        <f t="shared" si="314"/>
        <v>0</v>
      </c>
      <c r="BF719" s="178">
        <f t="shared" si="315"/>
        <v>0</v>
      </c>
      <c r="BG719" s="178">
        <f t="shared" si="316"/>
        <v>0</v>
      </c>
      <c r="BH719" s="178">
        <f t="shared" si="317"/>
        <v>0</v>
      </c>
      <c r="BI719" s="178">
        <f t="shared" si="318"/>
        <v>0</v>
      </c>
      <c r="BJ719" s="15" t="s">
        <v>75</v>
      </c>
      <c r="BK719" s="178">
        <f t="shared" si="319"/>
        <v>0</v>
      </c>
      <c r="BL719" s="15" t="s">
        <v>399</v>
      </c>
      <c r="BM719" s="177" t="s">
        <v>1957</v>
      </c>
    </row>
    <row r="720" spans="1:65" s="2" customFormat="1" ht="24.2" customHeight="1">
      <c r="A720" s="32"/>
      <c r="B720" s="33"/>
      <c r="C720" s="166">
        <v>554</v>
      </c>
      <c r="D720" s="166" t="s">
        <v>147</v>
      </c>
      <c r="E720" s="167" t="s">
        <v>1958</v>
      </c>
      <c r="F720" s="168" t="s">
        <v>1959</v>
      </c>
      <c r="G720" s="169" t="s">
        <v>161</v>
      </c>
      <c r="H720" s="170">
        <v>4</v>
      </c>
      <c r="I720" s="171"/>
      <c r="J720" s="172">
        <f t="shared" si="310"/>
        <v>0</v>
      </c>
      <c r="K720" s="168" t="s">
        <v>151</v>
      </c>
      <c r="L720" s="37"/>
      <c r="M720" s="173" t="s">
        <v>17</v>
      </c>
      <c r="N720" s="174" t="s">
        <v>41</v>
      </c>
      <c r="O720" s="62"/>
      <c r="P720" s="175">
        <f t="shared" si="311"/>
        <v>0</v>
      </c>
      <c r="Q720" s="175">
        <v>0</v>
      </c>
      <c r="R720" s="175">
        <f t="shared" si="312"/>
        <v>0</v>
      </c>
      <c r="S720" s="175">
        <v>0</v>
      </c>
      <c r="T720" s="176">
        <f t="shared" si="313"/>
        <v>0</v>
      </c>
      <c r="U720" s="32"/>
      <c r="V720" s="32"/>
      <c r="W720" s="32"/>
      <c r="X720" s="32"/>
      <c r="Y720" s="32"/>
      <c r="Z720" s="32"/>
      <c r="AA720" s="32"/>
      <c r="AB720" s="32"/>
      <c r="AC720" s="32"/>
      <c r="AD720" s="32"/>
      <c r="AE720" s="32"/>
      <c r="AR720" s="177" t="s">
        <v>399</v>
      </c>
      <c r="AT720" s="177" t="s">
        <v>147</v>
      </c>
      <c r="AU720" s="177" t="s">
        <v>153</v>
      </c>
      <c r="AY720" s="15" t="s">
        <v>145</v>
      </c>
      <c r="BE720" s="178">
        <f t="shared" si="314"/>
        <v>0</v>
      </c>
      <c r="BF720" s="178">
        <f t="shared" si="315"/>
        <v>0</v>
      </c>
      <c r="BG720" s="178">
        <f t="shared" si="316"/>
        <v>0</v>
      </c>
      <c r="BH720" s="178">
        <f t="shared" si="317"/>
        <v>0</v>
      </c>
      <c r="BI720" s="178">
        <f t="shared" si="318"/>
        <v>0</v>
      </c>
      <c r="BJ720" s="15" t="s">
        <v>75</v>
      </c>
      <c r="BK720" s="178">
        <f t="shared" si="319"/>
        <v>0</v>
      </c>
      <c r="BL720" s="15" t="s">
        <v>399</v>
      </c>
      <c r="BM720" s="177" t="s">
        <v>1960</v>
      </c>
    </row>
    <row r="721" spans="1:65" s="2" customFormat="1" ht="24.2" customHeight="1">
      <c r="A721" s="32"/>
      <c r="B721" s="33"/>
      <c r="C721" s="166">
        <v>555</v>
      </c>
      <c r="D721" s="166" t="s">
        <v>147</v>
      </c>
      <c r="E721" s="167" t="s">
        <v>1961</v>
      </c>
      <c r="F721" s="168" t="s">
        <v>1962</v>
      </c>
      <c r="G721" s="169" t="s">
        <v>161</v>
      </c>
      <c r="H721" s="170">
        <v>11</v>
      </c>
      <c r="I721" s="171"/>
      <c r="J721" s="172">
        <f t="shared" si="310"/>
        <v>0</v>
      </c>
      <c r="K721" s="168" t="s">
        <v>151</v>
      </c>
      <c r="L721" s="37"/>
      <c r="M721" s="173" t="s">
        <v>17</v>
      </c>
      <c r="N721" s="174" t="s">
        <v>41</v>
      </c>
      <c r="O721" s="62"/>
      <c r="P721" s="175">
        <f t="shared" si="311"/>
        <v>0</v>
      </c>
      <c r="Q721" s="175">
        <v>0</v>
      </c>
      <c r="R721" s="175">
        <f t="shared" si="312"/>
        <v>0</v>
      </c>
      <c r="S721" s="175">
        <v>0</v>
      </c>
      <c r="T721" s="176">
        <f t="shared" si="313"/>
        <v>0</v>
      </c>
      <c r="U721" s="32"/>
      <c r="V721" s="32"/>
      <c r="W721" s="32"/>
      <c r="X721" s="32"/>
      <c r="Y721" s="32"/>
      <c r="Z721" s="32"/>
      <c r="AA721" s="32"/>
      <c r="AB721" s="32"/>
      <c r="AC721" s="32"/>
      <c r="AD721" s="32"/>
      <c r="AE721" s="32"/>
      <c r="AR721" s="177" t="s">
        <v>399</v>
      </c>
      <c r="AT721" s="177" t="s">
        <v>147</v>
      </c>
      <c r="AU721" s="177" t="s">
        <v>153</v>
      </c>
      <c r="AY721" s="15" t="s">
        <v>145</v>
      </c>
      <c r="BE721" s="178">
        <f t="shared" si="314"/>
        <v>0</v>
      </c>
      <c r="BF721" s="178">
        <f t="shared" si="315"/>
        <v>0</v>
      </c>
      <c r="BG721" s="178">
        <f t="shared" si="316"/>
        <v>0</v>
      </c>
      <c r="BH721" s="178">
        <f t="shared" si="317"/>
        <v>0</v>
      </c>
      <c r="BI721" s="178">
        <f t="shared" si="318"/>
        <v>0</v>
      </c>
      <c r="BJ721" s="15" t="s">
        <v>75</v>
      </c>
      <c r="BK721" s="178">
        <f t="shared" si="319"/>
        <v>0</v>
      </c>
      <c r="BL721" s="15" t="s">
        <v>399</v>
      </c>
      <c r="BM721" s="177" t="s">
        <v>1963</v>
      </c>
    </row>
    <row r="722" spans="1:65" s="2" customFormat="1" ht="14.45" customHeight="1">
      <c r="A722" s="32"/>
      <c r="B722" s="33"/>
      <c r="C722" s="166">
        <v>556</v>
      </c>
      <c r="D722" s="166" t="s">
        <v>147</v>
      </c>
      <c r="E722" s="167" t="s">
        <v>1964</v>
      </c>
      <c r="F722" s="168" t="s">
        <v>1965</v>
      </c>
      <c r="G722" s="169" t="s">
        <v>1966</v>
      </c>
      <c r="H722" s="170">
        <v>4</v>
      </c>
      <c r="I722" s="171"/>
      <c r="J722" s="172">
        <f t="shared" si="310"/>
        <v>0</v>
      </c>
      <c r="K722" s="168" t="s">
        <v>151</v>
      </c>
      <c r="L722" s="37"/>
      <c r="M722" s="173" t="s">
        <v>17</v>
      </c>
      <c r="N722" s="174" t="s">
        <v>41</v>
      </c>
      <c r="O722" s="62"/>
      <c r="P722" s="175">
        <f t="shared" si="311"/>
        <v>0</v>
      </c>
      <c r="Q722" s="175">
        <v>0</v>
      </c>
      <c r="R722" s="175">
        <f t="shared" si="312"/>
        <v>0</v>
      </c>
      <c r="S722" s="175">
        <v>0</v>
      </c>
      <c r="T722" s="176">
        <f t="shared" si="313"/>
        <v>0</v>
      </c>
      <c r="U722" s="32"/>
      <c r="V722" s="32"/>
      <c r="W722" s="32"/>
      <c r="X722" s="32"/>
      <c r="Y722" s="32"/>
      <c r="Z722" s="32"/>
      <c r="AA722" s="32"/>
      <c r="AB722" s="32"/>
      <c r="AC722" s="32"/>
      <c r="AD722" s="32"/>
      <c r="AE722" s="32"/>
      <c r="AR722" s="177" t="s">
        <v>399</v>
      </c>
      <c r="AT722" s="177" t="s">
        <v>147</v>
      </c>
      <c r="AU722" s="177" t="s">
        <v>153</v>
      </c>
      <c r="AY722" s="15" t="s">
        <v>145</v>
      </c>
      <c r="BE722" s="178">
        <f t="shared" si="314"/>
        <v>0</v>
      </c>
      <c r="BF722" s="178">
        <f t="shared" si="315"/>
        <v>0</v>
      </c>
      <c r="BG722" s="178">
        <f t="shared" si="316"/>
        <v>0</v>
      </c>
      <c r="BH722" s="178">
        <f t="shared" si="317"/>
        <v>0</v>
      </c>
      <c r="BI722" s="178">
        <f t="shared" si="318"/>
        <v>0</v>
      </c>
      <c r="BJ722" s="15" t="s">
        <v>75</v>
      </c>
      <c r="BK722" s="178">
        <f t="shared" si="319"/>
        <v>0</v>
      </c>
      <c r="BL722" s="15" t="s">
        <v>399</v>
      </c>
      <c r="BM722" s="177" t="s">
        <v>1967</v>
      </c>
    </row>
    <row r="723" spans="1:65" s="2" customFormat="1" ht="24.2" customHeight="1">
      <c r="A723" s="32"/>
      <c r="B723" s="33"/>
      <c r="C723" s="166">
        <v>557</v>
      </c>
      <c r="D723" s="166" t="s">
        <v>147</v>
      </c>
      <c r="E723" s="167" t="s">
        <v>1968</v>
      </c>
      <c r="F723" s="168" t="s">
        <v>1969</v>
      </c>
      <c r="G723" s="169" t="s">
        <v>1970</v>
      </c>
      <c r="H723" s="170">
        <v>24</v>
      </c>
      <c r="I723" s="171"/>
      <c r="J723" s="172">
        <f t="shared" si="310"/>
        <v>0</v>
      </c>
      <c r="K723" s="168" t="s">
        <v>151</v>
      </c>
      <c r="L723" s="37"/>
      <c r="M723" s="173" t="s">
        <v>17</v>
      </c>
      <c r="N723" s="174" t="s">
        <v>41</v>
      </c>
      <c r="O723" s="62"/>
      <c r="P723" s="175">
        <f t="shared" si="311"/>
        <v>0</v>
      </c>
      <c r="Q723" s="175">
        <v>0</v>
      </c>
      <c r="R723" s="175">
        <f t="shared" si="312"/>
        <v>0</v>
      </c>
      <c r="S723" s="175">
        <v>0</v>
      </c>
      <c r="T723" s="176">
        <f t="shared" si="313"/>
        <v>0</v>
      </c>
      <c r="U723" s="32"/>
      <c r="V723" s="32"/>
      <c r="W723" s="32"/>
      <c r="X723" s="32"/>
      <c r="Y723" s="32"/>
      <c r="Z723" s="32"/>
      <c r="AA723" s="32"/>
      <c r="AB723" s="32"/>
      <c r="AC723" s="32"/>
      <c r="AD723" s="32"/>
      <c r="AE723" s="32"/>
      <c r="AR723" s="177" t="s">
        <v>399</v>
      </c>
      <c r="AT723" s="177" t="s">
        <v>147</v>
      </c>
      <c r="AU723" s="177" t="s">
        <v>153</v>
      </c>
      <c r="AY723" s="15" t="s">
        <v>145</v>
      </c>
      <c r="BE723" s="178">
        <f t="shared" si="314"/>
        <v>0</v>
      </c>
      <c r="BF723" s="178">
        <f t="shared" si="315"/>
        <v>0</v>
      </c>
      <c r="BG723" s="178">
        <f t="shared" si="316"/>
        <v>0</v>
      </c>
      <c r="BH723" s="178">
        <f t="shared" si="317"/>
        <v>0</v>
      </c>
      <c r="BI723" s="178">
        <f t="shared" si="318"/>
        <v>0</v>
      </c>
      <c r="BJ723" s="15" t="s">
        <v>75</v>
      </c>
      <c r="BK723" s="178">
        <f t="shared" si="319"/>
        <v>0</v>
      </c>
      <c r="BL723" s="15" t="s">
        <v>399</v>
      </c>
      <c r="BM723" s="177" t="s">
        <v>1971</v>
      </c>
    </row>
    <row r="724" spans="1:65" s="2" customFormat="1" ht="24.2" customHeight="1">
      <c r="A724" s="32"/>
      <c r="B724" s="33"/>
      <c r="C724" s="166">
        <v>558</v>
      </c>
      <c r="D724" s="166" t="s">
        <v>147</v>
      </c>
      <c r="E724" s="167" t="s">
        <v>1972</v>
      </c>
      <c r="F724" s="168" t="s">
        <v>1973</v>
      </c>
      <c r="G724" s="169" t="s">
        <v>1970</v>
      </c>
      <c r="H724" s="170">
        <v>24</v>
      </c>
      <c r="I724" s="171"/>
      <c r="J724" s="172">
        <f t="shared" si="310"/>
        <v>0</v>
      </c>
      <c r="K724" s="168" t="s">
        <v>151</v>
      </c>
      <c r="L724" s="37"/>
      <c r="M724" s="173" t="s">
        <v>17</v>
      </c>
      <c r="N724" s="174" t="s">
        <v>41</v>
      </c>
      <c r="O724" s="62"/>
      <c r="P724" s="175">
        <f t="shared" si="311"/>
        <v>0</v>
      </c>
      <c r="Q724" s="175">
        <v>0</v>
      </c>
      <c r="R724" s="175">
        <f t="shared" si="312"/>
        <v>0</v>
      </c>
      <c r="S724" s="175">
        <v>0</v>
      </c>
      <c r="T724" s="176">
        <f t="shared" si="313"/>
        <v>0</v>
      </c>
      <c r="U724" s="32"/>
      <c r="V724" s="32"/>
      <c r="W724" s="32"/>
      <c r="X724" s="32"/>
      <c r="Y724" s="32"/>
      <c r="Z724" s="32"/>
      <c r="AA724" s="32"/>
      <c r="AB724" s="32"/>
      <c r="AC724" s="32"/>
      <c r="AD724" s="32"/>
      <c r="AE724" s="32"/>
      <c r="AR724" s="177" t="s">
        <v>399</v>
      </c>
      <c r="AT724" s="177" t="s">
        <v>147</v>
      </c>
      <c r="AU724" s="177" t="s">
        <v>153</v>
      </c>
      <c r="AY724" s="15" t="s">
        <v>145</v>
      </c>
      <c r="BE724" s="178">
        <f t="shared" si="314"/>
        <v>0</v>
      </c>
      <c r="BF724" s="178">
        <f t="shared" si="315"/>
        <v>0</v>
      </c>
      <c r="BG724" s="178">
        <f t="shared" si="316"/>
        <v>0</v>
      </c>
      <c r="BH724" s="178">
        <f t="shared" si="317"/>
        <v>0</v>
      </c>
      <c r="BI724" s="178">
        <f t="shared" si="318"/>
        <v>0</v>
      </c>
      <c r="BJ724" s="15" t="s">
        <v>75</v>
      </c>
      <c r="BK724" s="178">
        <f t="shared" si="319"/>
        <v>0</v>
      </c>
      <c r="BL724" s="15" t="s">
        <v>399</v>
      </c>
      <c r="BM724" s="177" t="s">
        <v>1974</v>
      </c>
    </row>
    <row r="725" spans="1:65" s="2" customFormat="1" ht="24.2" customHeight="1">
      <c r="A725" s="32"/>
      <c r="B725" s="33"/>
      <c r="C725" s="166">
        <v>559</v>
      </c>
      <c r="D725" s="166" t="s">
        <v>147</v>
      </c>
      <c r="E725" s="167" t="s">
        <v>1975</v>
      </c>
      <c r="F725" s="168" t="s">
        <v>1976</v>
      </c>
      <c r="G725" s="169" t="s">
        <v>1970</v>
      </c>
      <c r="H725" s="170">
        <v>88</v>
      </c>
      <c r="I725" s="171"/>
      <c r="J725" s="172">
        <f t="shared" si="310"/>
        <v>0</v>
      </c>
      <c r="K725" s="168" t="s">
        <v>151</v>
      </c>
      <c r="L725" s="37"/>
      <c r="M725" s="173" t="s">
        <v>17</v>
      </c>
      <c r="N725" s="174" t="s">
        <v>41</v>
      </c>
      <c r="O725" s="62"/>
      <c r="P725" s="175">
        <f t="shared" si="311"/>
        <v>0</v>
      </c>
      <c r="Q725" s="175">
        <v>0</v>
      </c>
      <c r="R725" s="175">
        <f t="shared" si="312"/>
        <v>0</v>
      </c>
      <c r="S725" s="175">
        <v>0</v>
      </c>
      <c r="T725" s="176">
        <f t="shared" si="313"/>
        <v>0</v>
      </c>
      <c r="U725" s="32"/>
      <c r="V725" s="32"/>
      <c r="W725" s="32"/>
      <c r="X725" s="32"/>
      <c r="Y725" s="32"/>
      <c r="Z725" s="32"/>
      <c r="AA725" s="32"/>
      <c r="AB725" s="32"/>
      <c r="AC725" s="32"/>
      <c r="AD725" s="32"/>
      <c r="AE725" s="32"/>
      <c r="AR725" s="177" t="s">
        <v>399</v>
      </c>
      <c r="AT725" s="177" t="s">
        <v>147</v>
      </c>
      <c r="AU725" s="177" t="s">
        <v>153</v>
      </c>
      <c r="AY725" s="15" t="s">
        <v>145</v>
      </c>
      <c r="BE725" s="178">
        <f t="shared" si="314"/>
        <v>0</v>
      </c>
      <c r="BF725" s="178">
        <f t="shared" si="315"/>
        <v>0</v>
      </c>
      <c r="BG725" s="178">
        <f t="shared" si="316"/>
        <v>0</v>
      </c>
      <c r="BH725" s="178">
        <f t="shared" si="317"/>
        <v>0</v>
      </c>
      <c r="BI725" s="178">
        <f t="shared" si="318"/>
        <v>0</v>
      </c>
      <c r="BJ725" s="15" t="s">
        <v>75</v>
      </c>
      <c r="BK725" s="178">
        <f t="shared" si="319"/>
        <v>0</v>
      </c>
      <c r="BL725" s="15" t="s">
        <v>399</v>
      </c>
      <c r="BM725" s="177" t="s">
        <v>1977</v>
      </c>
    </row>
    <row r="726" spans="1:65" s="2" customFormat="1" ht="24.2" customHeight="1">
      <c r="A726" s="32"/>
      <c r="B726" s="33"/>
      <c r="C726" s="166">
        <v>560</v>
      </c>
      <c r="D726" s="166" t="s">
        <v>147</v>
      </c>
      <c r="E726" s="167" t="s">
        <v>1978</v>
      </c>
      <c r="F726" s="168" t="s">
        <v>1979</v>
      </c>
      <c r="G726" s="169" t="s">
        <v>1970</v>
      </c>
      <c r="H726" s="170">
        <v>198</v>
      </c>
      <c r="I726" s="171"/>
      <c r="J726" s="172">
        <f t="shared" si="310"/>
        <v>0</v>
      </c>
      <c r="K726" s="168" t="s">
        <v>151</v>
      </c>
      <c r="L726" s="37"/>
      <c r="M726" s="173" t="s">
        <v>17</v>
      </c>
      <c r="N726" s="174" t="s">
        <v>41</v>
      </c>
      <c r="O726" s="62"/>
      <c r="P726" s="175">
        <f t="shared" si="311"/>
        <v>0</v>
      </c>
      <c r="Q726" s="175">
        <v>0</v>
      </c>
      <c r="R726" s="175">
        <f t="shared" si="312"/>
        <v>0</v>
      </c>
      <c r="S726" s="175">
        <v>0</v>
      </c>
      <c r="T726" s="176">
        <f t="shared" si="313"/>
        <v>0</v>
      </c>
      <c r="U726" s="32"/>
      <c r="V726" s="32"/>
      <c r="W726" s="32"/>
      <c r="X726" s="32"/>
      <c r="Y726" s="32"/>
      <c r="Z726" s="32"/>
      <c r="AA726" s="32"/>
      <c r="AB726" s="32"/>
      <c r="AC726" s="32"/>
      <c r="AD726" s="32"/>
      <c r="AE726" s="32"/>
      <c r="AR726" s="177" t="s">
        <v>399</v>
      </c>
      <c r="AT726" s="177" t="s">
        <v>147</v>
      </c>
      <c r="AU726" s="177" t="s">
        <v>153</v>
      </c>
      <c r="AY726" s="15" t="s">
        <v>145</v>
      </c>
      <c r="BE726" s="178">
        <f t="shared" si="314"/>
        <v>0</v>
      </c>
      <c r="BF726" s="178">
        <f t="shared" si="315"/>
        <v>0</v>
      </c>
      <c r="BG726" s="178">
        <f t="shared" si="316"/>
        <v>0</v>
      </c>
      <c r="BH726" s="178">
        <f t="shared" si="317"/>
        <v>0</v>
      </c>
      <c r="BI726" s="178">
        <f t="shared" si="318"/>
        <v>0</v>
      </c>
      <c r="BJ726" s="15" t="s">
        <v>75</v>
      </c>
      <c r="BK726" s="178">
        <f t="shared" si="319"/>
        <v>0</v>
      </c>
      <c r="BL726" s="15" t="s">
        <v>399</v>
      </c>
      <c r="BM726" s="177" t="s">
        <v>1980</v>
      </c>
    </row>
    <row r="727" spans="1:65" s="2" customFormat="1" ht="24.2" customHeight="1">
      <c r="A727" s="32"/>
      <c r="B727" s="33"/>
      <c r="C727" s="166">
        <v>561</v>
      </c>
      <c r="D727" s="166" t="s">
        <v>147</v>
      </c>
      <c r="E727" s="167" t="s">
        <v>1981</v>
      </c>
      <c r="F727" s="168" t="s">
        <v>1982</v>
      </c>
      <c r="G727" s="169" t="s">
        <v>1970</v>
      </c>
      <c r="H727" s="170">
        <v>8</v>
      </c>
      <c r="I727" s="171"/>
      <c r="J727" s="172">
        <f t="shared" si="310"/>
        <v>0</v>
      </c>
      <c r="K727" s="168" t="s">
        <v>151</v>
      </c>
      <c r="L727" s="37"/>
      <c r="M727" s="173" t="s">
        <v>17</v>
      </c>
      <c r="N727" s="174" t="s">
        <v>41</v>
      </c>
      <c r="O727" s="62"/>
      <c r="P727" s="175">
        <f t="shared" si="311"/>
        <v>0</v>
      </c>
      <c r="Q727" s="175">
        <v>0</v>
      </c>
      <c r="R727" s="175">
        <f t="shared" si="312"/>
        <v>0</v>
      </c>
      <c r="S727" s="175">
        <v>0</v>
      </c>
      <c r="T727" s="176">
        <f t="shared" si="313"/>
        <v>0</v>
      </c>
      <c r="U727" s="32"/>
      <c r="V727" s="32"/>
      <c r="W727" s="32"/>
      <c r="X727" s="32"/>
      <c r="Y727" s="32"/>
      <c r="Z727" s="32"/>
      <c r="AA727" s="32"/>
      <c r="AB727" s="32"/>
      <c r="AC727" s="32"/>
      <c r="AD727" s="32"/>
      <c r="AE727" s="32"/>
      <c r="AR727" s="177" t="s">
        <v>399</v>
      </c>
      <c r="AT727" s="177" t="s">
        <v>147</v>
      </c>
      <c r="AU727" s="177" t="s">
        <v>153</v>
      </c>
      <c r="AY727" s="15" t="s">
        <v>145</v>
      </c>
      <c r="BE727" s="178">
        <f t="shared" si="314"/>
        <v>0</v>
      </c>
      <c r="BF727" s="178">
        <f t="shared" si="315"/>
        <v>0</v>
      </c>
      <c r="BG727" s="178">
        <f t="shared" si="316"/>
        <v>0</v>
      </c>
      <c r="BH727" s="178">
        <f t="shared" si="317"/>
        <v>0</v>
      </c>
      <c r="BI727" s="178">
        <f t="shared" si="318"/>
        <v>0</v>
      </c>
      <c r="BJ727" s="15" t="s">
        <v>75</v>
      </c>
      <c r="BK727" s="178">
        <f t="shared" si="319"/>
        <v>0</v>
      </c>
      <c r="BL727" s="15" t="s">
        <v>399</v>
      </c>
      <c r="BM727" s="177" t="s">
        <v>1983</v>
      </c>
    </row>
    <row r="728" spans="1:65" s="2" customFormat="1" ht="24.2" customHeight="1">
      <c r="A728" s="32"/>
      <c r="B728" s="33"/>
      <c r="C728" s="166">
        <v>562</v>
      </c>
      <c r="D728" s="166" t="s">
        <v>147</v>
      </c>
      <c r="E728" s="167" t="s">
        <v>1984</v>
      </c>
      <c r="F728" s="168" t="s">
        <v>1985</v>
      </c>
      <c r="G728" s="169" t="s">
        <v>1970</v>
      </c>
      <c r="H728" s="170">
        <v>114</v>
      </c>
      <c r="I728" s="171"/>
      <c r="J728" s="172">
        <f t="shared" si="310"/>
        <v>0</v>
      </c>
      <c r="K728" s="168" t="s">
        <v>151</v>
      </c>
      <c r="L728" s="37"/>
      <c r="M728" s="173" t="s">
        <v>17</v>
      </c>
      <c r="N728" s="174" t="s">
        <v>41</v>
      </c>
      <c r="O728" s="62"/>
      <c r="P728" s="175">
        <f t="shared" si="311"/>
        <v>0</v>
      </c>
      <c r="Q728" s="175">
        <v>0</v>
      </c>
      <c r="R728" s="175">
        <f t="shared" si="312"/>
        <v>0</v>
      </c>
      <c r="S728" s="175">
        <v>0</v>
      </c>
      <c r="T728" s="176">
        <f t="shared" si="313"/>
        <v>0</v>
      </c>
      <c r="U728" s="32"/>
      <c r="V728" s="32"/>
      <c r="W728" s="32"/>
      <c r="X728" s="32"/>
      <c r="Y728" s="32"/>
      <c r="Z728" s="32"/>
      <c r="AA728" s="32"/>
      <c r="AB728" s="32"/>
      <c r="AC728" s="32"/>
      <c r="AD728" s="32"/>
      <c r="AE728" s="32"/>
      <c r="AR728" s="177" t="s">
        <v>399</v>
      </c>
      <c r="AT728" s="177" t="s">
        <v>147</v>
      </c>
      <c r="AU728" s="177" t="s">
        <v>153</v>
      </c>
      <c r="AY728" s="15" t="s">
        <v>145</v>
      </c>
      <c r="BE728" s="178">
        <f t="shared" si="314"/>
        <v>0</v>
      </c>
      <c r="BF728" s="178">
        <f t="shared" si="315"/>
        <v>0</v>
      </c>
      <c r="BG728" s="178">
        <f t="shared" si="316"/>
        <v>0</v>
      </c>
      <c r="BH728" s="178">
        <f t="shared" si="317"/>
        <v>0</v>
      </c>
      <c r="BI728" s="178">
        <f t="shared" si="318"/>
        <v>0</v>
      </c>
      <c r="BJ728" s="15" t="s">
        <v>75</v>
      </c>
      <c r="BK728" s="178">
        <f t="shared" si="319"/>
        <v>0</v>
      </c>
      <c r="BL728" s="15" t="s">
        <v>399</v>
      </c>
      <c r="BM728" s="177" t="s">
        <v>1986</v>
      </c>
    </row>
    <row r="729" spans="1:65" s="2" customFormat="1" ht="24.2" customHeight="1">
      <c r="A729" s="32"/>
      <c r="B729" s="33"/>
      <c r="C729" s="166">
        <v>563</v>
      </c>
      <c r="D729" s="166" t="s">
        <v>147</v>
      </c>
      <c r="E729" s="167" t="s">
        <v>1987</v>
      </c>
      <c r="F729" s="168" t="s">
        <v>1988</v>
      </c>
      <c r="G729" s="169" t="s">
        <v>1970</v>
      </c>
      <c r="H729" s="170">
        <v>45</v>
      </c>
      <c r="I729" s="171"/>
      <c r="J729" s="172">
        <f t="shared" si="310"/>
        <v>0</v>
      </c>
      <c r="K729" s="168" t="s">
        <v>151</v>
      </c>
      <c r="L729" s="37"/>
      <c r="M729" s="173" t="s">
        <v>17</v>
      </c>
      <c r="N729" s="174" t="s">
        <v>41</v>
      </c>
      <c r="O729" s="62"/>
      <c r="P729" s="175">
        <f t="shared" si="311"/>
        <v>0</v>
      </c>
      <c r="Q729" s="175">
        <v>0</v>
      </c>
      <c r="R729" s="175">
        <f t="shared" si="312"/>
        <v>0</v>
      </c>
      <c r="S729" s="175">
        <v>0</v>
      </c>
      <c r="T729" s="176">
        <f t="shared" si="313"/>
        <v>0</v>
      </c>
      <c r="U729" s="32"/>
      <c r="V729" s="32"/>
      <c r="W729" s="32"/>
      <c r="X729" s="32"/>
      <c r="Y729" s="32"/>
      <c r="Z729" s="32"/>
      <c r="AA729" s="32"/>
      <c r="AB729" s="32"/>
      <c r="AC729" s="32"/>
      <c r="AD729" s="32"/>
      <c r="AE729" s="32"/>
      <c r="AR729" s="177" t="s">
        <v>399</v>
      </c>
      <c r="AT729" s="177" t="s">
        <v>147</v>
      </c>
      <c r="AU729" s="177" t="s">
        <v>153</v>
      </c>
      <c r="AY729" s="15" t="s">
        <v>145</v>
      </c>
      <c r="BE729" s="178">
        <f t="shared" si="314"/>
        <v>0</v>
      </c>
      <c r="BF729" s="178">
        <f t="shared" si="315"/>
        <v>0</v>
      </c>
      <c r="BG729" s="178">
        <f t="shared" si="316"/>
        <v>0</v>
      </c>
      <c r="BH729" s="178">
        <f t="shared" si="317"/>
        <v>0</v>
      </c>
      <c r="BI729" s="178">
        <f t="shared" si="318"/>
        <v>0</v>
      </c>
      <c r="BJ729" s="15" t="s">
        <v>75</v>
      </c>
      <c r="BK729" s="178">
        <f t="shared" si="319"/>
        <v>0</v>
      </c>
      <c r="BL729" s="15" t="s">
        <v>399</v>
      </c>
      <c r="BM729" s="177" t="s">
        <v>1989</v>
      </c>
    </row>
    <row r="730" spans="1:65" s="2" customFormat="1" ht="24.2" customHeight="1">
      <c r="A730" s="32"/>
      <c r="B730" s="33"/>
      <c r="C730" s="166">
        <v>564</v>
      </c>
      <c r="D730" s="166" t="s">
        <v>147</v>
      </c>
      <c r="E730" s="167" t="s">
        <v>1990</v>
      </c>
      <c r="F730" s="168" t="s">
        <v>1991</v>
      </c>
      <c r="G730" s="169" t="s">
        <v>1970</v>
      </c>
      <c r="H730" s="170">
        <v>264</v>
      </c>
      <c r="I730" s="171"/>
      <c r="J730" s="172">
        <f t="shared" si="310"/>
        <v>0</v>
      </c>
      <c r="K730" s="168" t="s">
        <v>151</v>
      </c>
      <c r="L730" s="37"/>
      <c r="M730" s="173" t="s">
        <v>17</v>
      </c>
      <c r="N730" s="174" t="s">
        <v>41</v>
      </c>
      <c r="O730" s="62"/>
      <c r="P730" s="175">
        <f t="shared" si="311"/>
        <v>0</v>
      </c>
      <c r="Q730" s="175">
        <v>0</v>
      </c>
      <c r="R730" s="175">
        <f t="shared" si="312"/>
        <v>0</v>
      </c>
      <c r="S730" s="175">
        <v>0</v>
      </c>
      <c r="T730" s="176">
        <f t="shared" si="313"/>
        <v>0</v>
      </c>
      <c r="U730" s="32"/>
      <c r="V730" s="32"/>
      <c r="W730" s="32"/>
      <c r="X730" s="32"/>
      <c r="Y730" s="32"/>
      <c r="Z730" s="32"/>
      <c r="AA730" s="32"/>
      <c r="AB730" s="32"/>
      <c r="AC730" s="32"/>
      <c r="AD730" s="32"/>
      <c r="AE730" s="32"/>
      <c r="AR730" s="177" t="s">
        <v>399</v>
      </c>
      <c r="AT730" s="177" t="s">
        <v>147</v>
      </c>
      <c r="AU730" s="177" t="s">
        <v>153</v>
      </c>
      <c r="AY730" s="15" t="s">
        <v>145</v>
      </c>
      <c r="BE730" s="178">
        <f t="shared" si="314"/>
        <v>0</v>
      </c>
      <c r="BF730" s="178">
        <f t="shared" si="315"/>
        <v>0</v>
      </c>
      <c r="BG730" s="178">
        <f t="shared" si="316"/>
        <v>0</v>
      </c>
      <c r="BH730" s="178">
        <f t="shared" si="317"/>
        <v>0</v>
      </c>
      <c r="BI730" s="178">
        <f t="shared" si="318"/>
        <v>0</v>
      </c>
      <c r="BJ730" s="15" t="s">
        <v>75</v>
      </c>
      <c r="BK730" s="178">
        <f t="shared" si="319"/>
        <v>0</v>
      </c>
      <c r="BL730" s="15" t="s">
        <v>399</v>
      </c>
      <c r="BM730" s="177" t="s">
        <v>1992</v>
      </c>
    </row>
    <row r="731" spans="1:65" s="2" customFormat="1" ht="24.2" customHeight="1">
      <c r="A731" s="32"/>
      <c r="B731" s="33"/>
      <c r="C731" s="166">
        <v>565</v>
      </c>
      <c r="D731" s="166" t="s">
        <v>147</v>
      </c>
      <c r="E731" s="167" t="s">
        <v>1993</v>
      </c>
      <c r="F731" s="168" t="s">
        <v>1994</v>
      </c>
      <c r="G731" s="169" t="s">
        <v>1970</v>
      </c>
      <c r="H731" s="170">
        <v>8</v>
      </c>
      <c r="I731" s="171"/>
      <c r="J731" s="172">
        <f t="shared" si="310"/>
        <v>0</v>
      </c>
      <c r="K731" s="168" t="s">
        <v>151</v>
      </c>
      <c r="L731" s="37"/>
      <c r="M731" s="173" t="s">
        <v>17</v>
      </c>
      <c r="N731" s="174" t="s">
        <v>41</v>
      </c>
      <c r="O731" s="62"/>
      <c r="P731" s="175">
        <f t="shared" si="311"/>
        <v>0</v>
      </c>
      <c r="Q731" s="175">
        <v>0</v>
      </c>
      <c r="R731" s="175">
        <f t="shared" si="312"/>
        <v>0</v>
      </c>
      <c r="S731" s="175">
        <v>0</v>
      </c>
      <c r="T731" s="176">
        <f t="shared" si="313"/>
        <v>0</v>
      </c>
      <c r="U731" s="32"/>
      <c r="V731" s="32"/>
      <c r="W731" s="32"/>
      <c r="X731" s="32"/>
      <c r="Y731" s="32"/>
      <c r="Z731" s="32"/>
      <c r="AA731" s="32"/>
      <c r="AB731" s="32"/>
      <c r="AC731" s="32"/>
      <c r="AD731" s="32"/>
      <c r="AE731" s="32"/>
      <c r="AR731" s="177" t="s">
        <v>399</v>
      </c>
      <c r="AT731" s="177" t="s">
        <v>147</v>
      </c>
      <c r="AU731" s="177" t="s">
        <v>153</v>
      </c>
      <c r="AY731" s="15" t="s">
        <v>145</v>
      </c>
      <c r="BE731" s="178">
        <f t="shared" si="314"/>
        <v>0</v>
      </c>
      <c r="BF731" s="178">
        <f t="shared" si="315"/>
        <v>0</v>
      </c>
      <c r="BG731" s="178">
        <f t="shared" si="316"/>
        <v>0</v>
      </c>
      <c r="BH731" s="178">
        <f t="shared" si="317"/>
        <v>0</v>
      </c>
      <c r="BI731" s="178">
        <f t="shared" si="318"/>
        <v>0</v>
      </c>
      <c r="BJ731" s="15" t="s">
        <v>75</v>
      </c>
      <c r="BK731" s="178">
        <f t="shared" si="319"/>
        <v>0</v>
      </c>
      <c r="BL731" s="15" t="s">
        <v>399</v>
      </c>
      <c r="BM731" s="177" t="s">
        <v>1995</v>
      </c>
    </row>
    <row r="732" spans="1:65" s="2" customFormat="1" ht="14.45" customHeight="1">
      <c r="A732" s="32"/>
      <c r="B732" s="33"/>
      <c r="C732" s="166">
        <v>566</v>
      </c>
      <c r="D732" s="166" t="s">
        <v>147</v>
      </c>
      <c r="E732" s="167" t="s">
        <v>1996</v>
      </c>
      <c r="F732" s="168" t="s">
        <v>1997</v>
      </c>
      <c r="G732" s="169" t="s">
        <v>161</v>
      </c>
      <c r="H732" s="170">
        <v>50</v>
      </c>
      <c r="I732" s="171"/>
      <c r="J732" s="172">
        <f t="shared" si="310"/>
        <v>0</v>
      </c>
      <c r="K732" s="168" t="s">
        <v>151</v>
      </c>
      <c r="L732" s="37"/>
      <c r="M732" s="173" t="s">
        <v>17</v>
      </c>
      <c r="N732" s="174" t="s">
        <v>41</v>
      </c>
      <c r="O732" s="62"/>
      <c r="P732" s="175">
        <f t="shared" si="311"/>
        <v>0</v>
      </c>
      <c r="Q732" s="175">
        <v>0</v>
      </c>
      <c r="R732" s="175">
        <f t="shared" si="312"/>
        <v>0</v>
      </c>
      <c r="S732" s="175">
        <v>0</v>
      </c>
      <c r="T732" s="176">
        <f t="shared" si="313"/>
        <v>0</v>
      </c>
      <c r="U732" s="32"/>
      <c r="V732" s="32"/>
      <c r="W732" s="32"/>
      <c r="X732" s="32"/>
      <c r="Y732" s="32"/>
      <c r="Z732" s="32"/>
      <c r="AA732" s="32"/>
      <c r="AB732" s="32"/>
      <c r="AC732" s="32"/>
      <c r="AD732" s="32"/>
      <c r="AE732" s="32"/>
      <c r="AR732" s="177" t="s">
        <v>399</v>
      </c>
      <c r="AT732" s="177" t="s">
        <v>147</v>
      </c>
      <c r="AU732" s="177" t="s">
        <v>153</v>
      </c>
      <c r="AY732" s="15" t="s">
        <v>145</v>
      </c>
      <c r="BE732" s="178">
        <f t="shared" si="314"/>
        <v>0</v>
      </c>
      <c r="BF732" s="178">
        <f t="shared" si="315"/>
        <v>0</v>
      </c>
      <c r="BG732" s="178">
        <f t="shared" si="316"/>
        <v>0</v>
      </c>
      <c r="BH732" s="178">
        <f t="shared" si="317"/>
        <v>0</v>
      </c>
      <c r="BI732" s="178">
        <f t="shared" si="318"/>
        <v>0</v>
      </c>
      <c r="BJ732" s="15" t="s">
        <v>75</v>
      </c>
      <c r="BK732" s="178">
        <f t="shared" si="319"/>
        <v>0</v>
      </c>
      <c r="BL732" s="15" t="s">
        <v>399</v>
      </c>
      <c r="BM732" s="177" t="s">
        <v>1998</v>
      </c>
    </row>
    <row r="733" spans="1:65" s="2" customFormat="1" ht="14.45" customHeight="1">
      <c r="A733" s="32"/>
      <c r="B733" s="33"/>
      <c r="C733" s="166">
        <v>567</v>
      </c>
      <c r="D733" s="166" t="s">
        <v>147</v>
      </c>
      <c r="E733" s="167" t="s">
        <v>1999</v>
      </c>
      <c r="F733" s="168" t="s">
        <v>2000</v>
      </c>
      <c r="G733" s="169" t="s">
        <v>161</v>
      </c>
      <c r="H733" s="170">
        <v>8</v>
      </c>
      <c r="I733" s="171"/>
      <c r="J733" s="172">
        <f t="shared" si="310"/>
        <v>0</v>
      </c>
      <c r="K733" s="168" t="s">
        <v>151</v>
      </c>
      <c r="L733" s="37"/>
      <c r="M733" s="173" t="s">
        <v>17</v>
      </c>
      <c r="N733" s="174" t="s">
        <v>41</v>
      </c>
      <c r="O733" s="62"/>
      <c r="P733" s="175">
        <f t="shared" si="311"/>
        <v>0</v>
      </c>
      <c r="Q733" s="175">
        <v>0</v>
      </c>
      <c r="R733" s="175">
        <f t="shared" si="312"/>
        <v>0</v>
      </c>
      <c r="S733" s="175">
        <v>0</v>
      </c>
      <c r="T733" s="176">
        <f t="shared" si="313"/>
        <v>0</v>
      </c>
      <c r="U733" s="32"/>
      <c r="V733" s="32"/>
      <c r="W733" s="32"/>
      <c r="X733" s="32"/>
      <c r="Y733" s="32"/>
      <c r="Z733" s="32"/>
      <c r="AA733" s="32"/>
      <c r="AB733" s="32"/>
      <c r="AC733" s="32"/>
      <c r="AD733" s="32"/>
      <c r="AE733" s="32"/>
      <c r="AR733" s="177" t="s">
        <v>399</v>
      </c>
      <c r="AT733" s="177" t="s">
        <v>147</v>
      </c>
      <c r="AU733" s="177" t="s">
        <v>153</v>
      </c>
      <c r="AY733" s="15" t="s">
        <v>145</v>
      </c>
      <c r="BE733" s="178">
        <f t="shared" si="314"/>
        <v>0</v>
      </c>
      <c r="BF733" s="178">
        <f t="shared" si="315"/>
        <v>0</v>
      </c>
      <c r="BG733" s="178">
        <f t="shared" si="316"/>
        <v>0</v>
      </c>
      <c r="BH733" s="178">
        <f t="shared" si="317"/>
        <v>0</v>
      </c>
      <c r="BI733" s="178">
        <f t="shared" si="318"/>
        <v>0</v>
      </c>
      <c r="BJ733" s="15" t="s">
        <v>75</v>
      </c>
      <c r="BK733" s="178">
        <f t="shared" si="319"/>
        <v>0</v>
      </c>
      <c r="BL733" s="15" t="s">
        <v>399</v>
      </c>
      <c r="BM733" s="177" t="s">
        <v>2001</v>
      </c>
    </row>
    <row r="734" spans="1:65" s="2" customFormat="1" ht="24.2" customHeight="1">
      <c r="A734" s="32"/>
      <c r="B734" s="33"/>
      <c r="C734" s="166">
        <v>568</v>
      </c>
      <c r="D734" s="166" t="s">
        <v>147</v>
      </c>
      <c r="E734" s="167" t="s">
        <v>2002</v>
      </c>
      <c r="F734" s="168" t="s">
        <v>2003</v>
      </c>
      <c r="G734" s="169" t="s">
        <v>161</v>
      </c>
      <c r="H734" s="170">
        <v>98</v>
      </c>
      <c r="I734" s="171"/>
      <c r="J734" s="172">
        <f t="shared" si="310"/>
        <v>0</v>
      </c>
      <c r="K734" s="168" t="s">
        <v>151</v>
      </c>
      <c r="L734" s="37"/>
      <c r="M734" s="173" t="s">
        <v>17</v>
      </c>
      <c r="N734" s="174" t="s">
        <v>41</v>
      </c>
      <c r="O734" s="62"/>
      <c r="P734" s="175">
        <f t="shared" si="311"/>
        <v>0</v>
      </c>
      <c r="Q734" s="175">
        <v>0</v>
      </c>
      <c r="R734" s="175">
        <f t="shared" si="312"/>
        <v>0</v>
      </c>
      <c r="S734" s="175">
        <v>0</v>
      </c>
      <c r="T734" s="176">
        <f t="shared" si="313"/>
        <v>0</v>
      </c>
      <c r="U734" s="32"/>
      <c r="V734" s="32"/>
      <c r="W734" s="32"/>
      <c r="X734" s="32"/>
      <c r="Y734" s="32"/>
      <c r="Z734" s="32"/>
      <c r="AA734" s="32"/>
      <c r="AB734" s="32"/>
      <c r="AC734" s="32"/>
      <c r="AD734" s="32"/>
      <c r="AE734" s="32"/>
      <c r="AR734" s="177" t="s">
        <v>399</v>
      </c>
      <c r="AT734" s="177" t="s">
        <v>147</v>
      </c>
      <c r="AU734" s="177" t="s">
        <v>153</v>
      </c>
      <c r="AY734" s="15" t="s">
        <v>145</v>
      </c>
      <c r="BE734" s="178">
        <f t="shared" si="314"/>
        <v>0</v>
      </c>
      <c r="BF734" s="178">
        <f t="shared" si="315"/>
        <v>0</v>
      </c>
      <c r="BG734" s="178">
        <f t="shared" si="316"/>
        <v>0</v>
      </c>
      <c r="BH734" s="178">
        <f t="shared" si="317"/>
        <v>0</v>
      </c>
      <c r="BI734" s="178">
        <f t="shared" si="318"/>
        <v>0</v>
      </c>
      <c r="BJ734" s="15" t="s">
        <v>75</v>
      </c>
      <c r="BK734" s="178">
        <f t="shared" si="319"/>
        <v>0</v>
      </c>
      <c r="BL734" s="15" t="s">
        <v>399</v>
      </c>
      <c r="BM734" s="177" t="s">
        <v>2004</v>
      </c>
    </row>
    <row r="735" spans="1:65" s="2" customFormat="1" ht="14.45" customHeight="1">
      <c r="A735" s="32"/>
      <c r="B735" s="33"/>
      <c r="C735" s="166">
        <v>569</v>
      </c>
      <c r="D735" s="166" t="s">
        <v>147</v>
      </c>
      <c r="E735" s="167" t="s">
        <v>2005</v>
      </c>
      <c r="F735" s="168" t="s">
        <v>2006</v>
      </c>
      <c r="G735" s="169" t="s">
        <v>2007</v>
      </c>
      <c r="H735" s="170">
        <v>38</v>
      </c>
      <c r="I735" s="171"/>
      <c r="J735" s="172">
        <f t="shared" si="310"/>
        <v>0</v>
      </c>
      <c r="K735" s="168" t="s">
        <v>151</v>
      </c>
      <c r="L735" s="37"/>
      <c r="M735" s="173" t="s">
        <v>17</v>
      </c>
      <c r="N735" s="174" t="s">
        <v>41</v>
      </c>
      <c r="O735" s="62"/>
      <c r="P735" s="175">
        <f t="shared" si="311"/>
        <v>0</v>
      </c>
      <c r="Q735" s="175">
        <v>0</v>
      </c>
      <c r="R735" s="175">
        <f t="shared" si="312"/>
        <v>0</v>
      </c>
      <c r="S735" s="175">
        <v>0</v>
      </c>
      <c r="T735" s="176">
        <f t="shared" si="313"/>
        <v>0</v>
      </c>
      <c r="U735" s="32"/>
      <c r="V735" s="32"/>
      <c r="W735" s="32"/>
      <c r="X735" s="32"/>
      <c r="Y735" s="32"/>
      <c r="Z735" s="32"/>
      <c r="AA735" s="32"/>
      <c r="AB735" s="32"/>
      <c r="AC735" s="32"/>
      <c r="AD735" s="32"/>
      <c r="AE735" s="32"/>
      <c r="AR735" s="177" t="s">
        <v>399</v>
      </c>
      <c r="AT735" s="177" t="s">
        <v>147</v>
      </c>
      <c r="AU735" s="177" t="s">
        <v>153</v>
      </c>
      <c r="AY735" s="15" t="s">
        <v>145</v>
      </c>
      <c r="BE735" s="178">
        <f t="shared" si="314"/>
        <v>0</v>
      </c>
      <c r="BF735" s="178">
        <f t="shared" si="315"/>
        <v>0</v>
      </c>
      <c r="BG735" s="178">
        <f t="shared" si="316"/>
        <v>0</v>
      </c>
      <c r="BH735" s="178">
        <f t="shared" si="317"/>
        <v>0</v>
      </c>
      <c r="BI735" s="178">
        <f t="shared" si="318"/>
        <v>0</v>
      </c>
      <c r="BJ735" s="15" t="s">
        <v>75</v>
      </c>
      <c r="BK735" s="178">
        <f t="shared" si="319"/>
        <v>0</v>
      </c>
      <c r="BL735" s="15" t="s">
        <v>399</v>
      </c>
      <c r="BM735" s="177" t="s">
        <v>2008</v>
      </c>
    </row>
    <row r="736" spans="1:65" s="2" customFormat="1" ht="14.45" customHeight="1">
      <c r="A736" s="32"/>
      <c r="B736" s="33"/>
      <c r="C736" s="166">
        <v>570</v>
      </c>
      <c r="D736" s="166" t="s">
        <v>147</v>
      </c>
      <c r="E736" s="167" t="s">
        <v>2009</v>
      </c>
      <c r="F736" s="168" t="s">
        <v>2010</v>
      </c>
      <c r="G736" s="169" t="s">
        <v>2007</v>
      </c>
      <c r="H736" s="170">
        <v>1</v>
      </c>
      <c r="I736" s="171"/>
      <c r="J736" s="172">
        <f t="shared" si="310"/>
        <v>0</v>
      </c>
      <c r="K736" s="168" t="s">
        <v>151</v>
      </c>
      <c r="L736" s="37"/>
      <c r="M736" s="173" t="s">
        <v>17</v>
      </c>
      <c r="N736" s="174" t="s">
        <v>41</v>
      </c>
      <c r="O736" s="62"/>
      <c r="P736" s="175">
        <f t="shared" si="311"/>
        <v>0</v>
      </c>
      <c r="Q736" s="175">
        <v>0</v>
      </c>
      <c r="R736" s="175">
        <f t="shared" si="312"/>
        <v>0</v>
      </c>
      <c r="S736" s="175">
        <v>0</v>
      </c>
      <c r="T736" s="176">
        <f t="shared" si="313"/>
        <v>0</v>
      </c>
      <c r="U736" s="32"/>
      <c r="V736" s="32"/>
      <c r="W736" s="32"/>
      <c r="X736" s="32"/>
      <c r="Y736" s="32"/>
      <c r="Z736" s="32"/>
      <c r="AA736" s="32"/>
      <c r="AB736" s="32"/>
      <c r="AC736" s="32"/>
      <c r="AD736" s="32"/>
      <c r="AE736" s="32"/>
      <c r="AR736" s="177" t="s">
        <v>399</v>
      </c>
      <c r="AT736" s="177" t="s">
        <v>147</v>
      </c>
      <c r="AU736" s="177" t="s">
        <v>153</v>
      </c>
      <c r="AY736" s="15" t="s">
        <v>145</v>
      </c>
      <c r="BE736" s="178">
        <f t="shared" si="314"/>
        <v>0</v>
      </c>
      <c r="BF736" s="178">
        <f t="shared" si="315"/>
        <v>0</v>
      </c>
      <c r="BG736" s="178">
        <f t="shared" si="316"/>
        <v>0</v>
      </c>
      <c r="BH736" s="178">
        <f t="shared" si="317"/>
        <v>0</v>
      </c>
      <c r="BI736" s="178">
        <f t="shared" si="318"/>
        <v>0</v>
      </c>
      <c r="BJ736" s="15" t="s">
        <v>75</v>
      </c>
      <c r="BK736" s="178">
        <f t="shared" si="319"/>
        <v>0</v>
      </c>
      <c r="BL736" s="15" t="s">
        <v>399</v>
      </c>
      <c r="BM736" s="177" t="s">
        <v>2011</v>
      </c>
    </row>
    <row r="737" spans="1:65" s="2" customFormat="1" ht="24.2" customHeight="1">
      <c r="A737" s="32"/>
      <c r="B737" s="33"/>
      <c r="C737" s="166">
        <v>571</v>
      </c>
      <c r="D737" s="166" t="s">
        <v>147</v>
      </c>
      <c r="E737" s="167" t="s">
        <v>2012</v>
      </c>
      <c r="F737" s="168" t="s">
        <v>2013</v>
      </c>
      <c r="G737" s="169" t="s">
        <v>2007</v>
      </c>
      <c r="H737" s="170">
        <v>1</v>
      </c>
      <c r="I737" s="171"/>
      <c r="J737" s="172">
        <f t="shared" si="310"/>
        <v>0</v>
      </c>
      <c r="K737" s="168" t="s">
        <v>151</v>
      </c>
      <c r="L737" s="37"/>
      <c r="M737" s="173" t="s">
        <v>17</v>
      </c>
      <c r="N737" s="174" t="s">
        <v>41</v>
      </c>
      <c r="O737" s="62"/>
      <c r="P737" s="175">
        <f t="shared" si="311"/>
        <v>0</v>
      </c>
      <c r="Q737" s="175">
        <v>0</v>
      </c>
      <c r="R737" s="175">
        <f t="shared" si="312"/>
        <v>0</v>
      </c>
      <c r="S737" s="175">
        <v>0</v>
      </c>
      <c r="T737" s="176">
        <f t="shared" si="313"/>
        <v>0</v>
      </c>
      <c r="U737" s="32"/>
      <c r="V737" s="32"/>
      <c r="W737" s="32"/>
      <c r="X737" s="32"/>
      <c r="Y737" s="32"/>
      <c r="Z737" s="32"/>
      <c r="AA737" s="32"/>
      <c r="AB737" s="32"/>
      <c r="AC737" s="32"/>
      <c r="AD737" s="32"/>
      <c r="AE737" s="32"/>
      <c r="AR737" s="177" t="s">
        <v>399</v>
      </c>
      <c r="AT737" s="177" t="s">
        <v>147</v>
      </c>
      <c r="AU737" s="177" t="s">
        <v>153</v>
      </c>
      <c r="AY737" s="15" t="s">
        <v>145</v>
      </c>
      <c r="BE737" s="178">
        <f t="shared" si="314"/>
        <v>0</v>
      </c>
      <c r="BF737" s="178">
        <f t="shared" si="315"/>
        <v>0</v>
      </c>
      <c r="BG737" s="178">
        <f t="shared" si="316"/>
        <v>0</v>
      </c>
      <c r="BH737" s="178">
        <f t="shared" si="317"/>
        <v>0</v>
      </c>
      <c r="BI737" s="178">
        <f t="shared" si="318"/>
        <v>0</v>
      </c>
      <c r="BJ737" s="15" t="s">
        <v>75</v>
      </c>
      <c r="BK737" s="178">
        <f t="shared" si="319"/>
        <v>0</v>
      </c>
      <c r="BL737" s="15" t="s">
        <v>399</v>
      </c>
      <c r="BM737" s="177" t="s">
        <v>2014</v>
      </c>
    </row>
    <row r="738" spans="1:65" s="2" customFormat="1" ht="14.45" customHeight="1">
      <c r="A738" s="32"/>
      <c r="B738" s="33"/>
      <c r="C738" s="166">
        <v>572</v>
      </c>
      <c r="D738" s="166" t="s">
        <v>147</v>
      </c>
      <c r="E738" s="167" t="s">
        <v>2015</v>
      </c>
      <c r="F738" s="168" t="s">
        <v>2016</v>
      </c>
      <c r="G738" s="169" t="s">
        <v>2007</v>
      </c>
      <c r="H738" s="170">
        <v>1</v>
      </c>
      <c r="I738" s="171"/>
      <c r="J738" s="172">
        <f t="shared" si="310"/>
        <v>0</v>
      </c>
      <c r="K738" s="168" t="s">
        <v>151</v>
      </c>
      <c r="L738" s="37"/>
      <c r="M738" s="173" t="s">
        <v>17</v>
      </c>
      <c r="N738" s="174" t="s">
        <v>41</v>
      </c>
      <c r="O738" s="62"/>
      <c r="P738" s="175">
        <f t="shared" si="311"/>
        <v>0</v>
      </c>
      <c r="Q738" s="175">
        <v>0</v>
      </c>
      <c r="R738" s="175">
        <f t="shared" si="312"/>
        <v>0</v>
      </c>
      <c r="S738" s="175">
        <v>0</v>
      </c>
      <c r="T738" s="176">
        <f t="shared" si="313"/>
        <v>0</v>
      </c>
      <c r="U738" s="32"/>
      <c r="V738" s="32"/>
      <c r="W738" s="32"/>
      <c r="X738" s="32"/>
      <c r="Y738" s="32"/>
      <c r="Z738" s="32"/>
      <c r="AA738" s="32"/>
      <c r="AB738" s="32"/>
      <c r="AC738" s="32"/>
      <c r="AD738" s="32"/>
      <c r="AE738" s="32"/>
      <c r="AR738" s="177" t="s">
        <v>399</v>
      </c>
      <c r="AT738" s="177" t="s">
        <v>147</v>
      </c>
      <c r="AU738" s="177" t="s">
        <v>153</v>
      </c>
      <c r="AY738" s="15" t="s">
        <v>145</v>
      </c>
      <c r="BE738" s="178">
        <f t="shared" si="314"/>
        <v>0</v>
      </c>
      <c r="BF738" s="178">
        <f t="shared" si="315"/>
        <v>0</v>
      </c>
      <c r="BG738" s="178">
        <f t="shared" si="316"/>
        <v>0</v>
      </c>
      <c r="BH738" s="178">
        <f t="shared" si="317"/>
        <v>0</v>
      </c>
      <c r="BI738" s="178">
        <f t="shared" si="318"/>
        <v>0</v>
      </c>
      <c r="BJ738" s="15" t="s">
        <v>75</v>
      </c>
      <c r="BK738" s="178">
        <f t="shared" si="319"/>
        <v>0</v>
      </c>
      <c r="BL738" s="15" t="s">
        <v>399</v>
      </c>
      <c r="BM738" s="177" t="s">
        <v>2017</v>
      </c>
    </row>
    <row r="739" spans="1:65" s="2" customFormat="1" ht="14.45" customHeight="1">
      <c r="A739" s="32"/>
      <c r="B739" s="33"/>
      <c r="C739" s="166">
        <v>573</v>
      </c>
      <c r="D739" s="166" t="s">
        <v>147</v>
      </c>
      <c r="E739" s="167" t="s">
        <v>2018</v>
      </c>
      <c r="F739" s="168" t="s">
        <v>2019</v>
      </c>
      <c r="G739" s="169" t="s">
        <v>2007</v>
      </c>
      <c r="H739" s="170">
        <v>1</v>
      </c>
      <c r="I739" s="171"/>
      <c r="J739" s="172">
        <f t="shared" si="310"/>
        <v>0</v>
      </c>
      <c r="K739" s="168" t="s">
        <v>151</v>
      </c>
      <c r="L739" s="37"/>
      <c r="M739" s="173" t="s">
        <v>17</v>
      </c>
      <c r="N739" s="174" t="s">
        <v>41</v>
      </c>
      <c r="O739" s="62"/>
      <c r="P739" s="175">
        <f t="shared" si="311"/>
        <v>0</v>
      </c>
      <c r="Q739" s="175">
        <v>0</v>
      </c>
      <c r="R739" s="175">
        <f t="shared" si="312"/>
        <v>0</v>
      </c>
      <c r="S739" s="175">
        <v>0</v>
      </c>
      <c r="T739" s="176">
        <f t="shared" si="313"/>
        <v>0</v>
      </c>
      <c r="U739" s="32"/>
      <c r="V739" s="32"/>
      <c r="W739" s="32"/>
      <c r="X739" s="32"/>
      <c r="Y739" s="32"/>
      <c r="Z739" s="32"/>
      <c r="AA739" s="32"/>
      <c r="AB739" s="32"/>
      <c r="AC739" s="32"/>
      <c r="AD739" s="32"/>
      <c r="AE739" s="32"/>
      <c r="AR739" s="177" t="s">
        <v>399</v>
      </c>
      <c r="AT739" s="177" t="s">
        <v>147</v>
      </c>
      <c r="AU739" s="177" t="s">
        <v>153</v>
      </c>
      <c r="AY739" s="15" t="s">
        <v>145</v>
      </c>
      <c r="BE739" s="178">
        <f t="shared" si="314"/>
        <v>0</v>
      </c>
      <c r="BF739" s="178">
        <f t="shared" si="315"/>
        <v>0</v>
      </c>
      <c r="BG739" s="178">
        <f t="shared" si="316"/>
        <v>0</v>
      </c>
      <c r="BH739" s="178">
        <f t="shared" si="317"/>
        <v>0</v>
      </c>
      <c r="BI739" s="178">
        <f t="shared" si="318"/>
        <v>0</v>
      </c>
      <c r="BJ739" s="15" t="s">
        <v>75</v>
      </c>
      <c r="BK739" s="178">
        <f t="shared" si="319"/>
        <v>0</v>
      </c>
      <c r="BL739" s="15" t="s">
        <v>399</v>
      </c>
      <c r="BM739" s="177" t="s">
        <v>2020</v>
      </c>
    </row>
    <row r="740" spans="1:65" s="2" customFormat="1" ht="14.45" customHeight="1">
      <c r="A740" s="32"/>
      <c r="B740" s="33"/>
      <c r="C740" s="166">
        <v>574</v>
      </c>
      <c r="D740" s="166" t="s">
        <v>147</v>
      </c>
      <c r="E740" s="167" t="s">
        <v>2021</v>
      </c>
      <c r="F740" s="168" t="s">
        <v>2022</v>
      </c>
      <c r="G740" s="169" t="s">
        <v>2007</v>
      </c>
      <c r="H740" s="170">
        <v>1</v>
      </c>
      <c r="I740" s="171"/>
      <c r="J740" s="172">
        <f t="shared" si="310"/>
        <v>0</v>
      </c>
      <c r="K740" s="168" t="s">
        <v>151</v>
      </c>
      <c r="L740" s="37"/>
      <c r="M740" s="173" t="s">
        <v>17</v>
      </c>
      <c r="N740" s="174" t="s">
        <v>41</v>
      </c>
      <c r="O740" s="62"/>
      <c r="P740" s="175">
        <f t="shared" si="311"/>
        <v>0</v>
      </c>
      <c r="Q740" s="175">
        <v>0</v>
      </c>
      <c r="R740" s="175">
        <f t="shared" si="312"/>
        <v>0</v>
      </c>
      <c r="S740" s="175">
        <v>0</v>
      </c>
      <c r="T740" s="176">
        <f t="shared" si="313"/>
        <v>0</v>
      </c>
      <c r="U740" s="32"/>
      <c r="V740" s="32"/>
      <c r="W740" s="32"/>
      <c r="X740" s="32"/>
      <c r="Y740" s="32"/>
      <c r="Z740" s="32"/>
      <c r="AA740" s="32"/>
      <c r="AB740" s="32"/>
      <c r="AC740" s="32"/>
      <c r="AD740" s="32"/>
      <c r="AE740" s="32"/>
      <c r="AR740" s="177" t="s">
        <v>399</v>
      </c>
      <c r="AT740" s="177" t="s">
        <v>147</v>
      </c>
      <c r="AU740" s="177" t="s">
        <v>153</v>
      </c>
      <c r="AY740" s="15" t="s">
        <v>145</v>
      </c>
      <c r="BE740" s="178">
        <f t="shared" si="314"/>
        <v>0</v>
      </c>
      <c r="BF740" s="178">
        <f t="shared" si="315"/>
        <v>0</v>
      </c>
      <c r="BG740" s="178">
        <f t="shared" si="316"/>
        <v>0</v>
      </c>
      <c r="BH740" s="178">
        <f t="shared" si="317"/>
        <v>0</v>
      </c>
      <c r="BI740" s="178">
        <f t="shared" si="318"/>
        <v>0</v>
      </c>
      <c r="BJ740" s="15" t="s">
        <v>75</v>
      </c>
      <c r="BK740" s="178">
        <f t="shared" si="319"/>
        <v>0</v>
      </c>
      <c r="BL740" s="15" t="s">
        <v>399</v>
      </c>
      <c r="BM740" s="177" t="s">
        <v>2023</v>
      </c>
    </row>
    <row r="741" spans="1:65" s="2" customFormat="1" ht="14.45" customHeight="1">
      <c r="A741" s="32"/>
      <c r="B741" s="33"/>
      <c r="C741" s="166">
        <v>575</v>
      </c>
      <c r="D741" s="166" t="s">
        <v>147</v>
      </c>
      <c r="E741" s="167" t="s">
        <v>2024</v>
      </c>
      <c r="F741" s="168" t="s">
        <v>2025</v>
      </c>
      <c r="G741" s="169" t="s">
        <v>161</v>
      </c>
      <c r="H741" s="170">
        <v>5</v>
      </c>
      <c r="I741" s="171"/>
      <c r="J741" s="172">
        <f t="shared" si="310"/>
        <v>0</v>
      </c>
      <c r="K741" s="168" t="s">
        <v>151</v>
      </c>
      <c r="L741" s="37"/>
      <c r="M741" s="173" t="s">
        <v>17</v>
      </c>
      <c r="N741" s="174" t="s">
        <v>41</v>
      </c>
      <c r="O741" s="62"/>
      <c r="P741" s="175">
        <f t="shared" si="311"/>
        <v>0</v>
      </c>
      <c r="Q741" s="175">
        <v>0</v>
      </c>
      <c r="R741" s="175">
        <f t="shared" si="312"/>
        <v>0</v>
      </c>
      <c r="S741" s="175">
        <v>0</v>
      </c>
      <c r="T741" s="176">
        <f t="shared" si="313"/>
        <v>0</v>
      </c>
      <c r="U741" s="32"/>
      <c r="V741" s="32"/>
      <c r="W741" s="32"/>
      <c r="X741" s="32"/>
      <c r="Y741" s="32"/>
      <c r="Z741" s="32"/>
      <c r="AA741" s="32"/>
      <c r="AB741" s="32"/>
      <c r="AC741" s="32"/>
      <c r="AD741" s="32"/>
      <c r="AE741" s="32"/>
      <c r="AR741" s="177" t="s">
        <v>399</v>
      </c>
      <c r="AT741" s="177" t="s">
        <v>147</v>
      </c>
      <c r="AU741" s="177" t="s">
        <v>153</v>
      </c>
      <c r="AY741" s="15" t="s">
        <v>145</v>
      </c>
      <c r="BE741" s="178">
        <f t="shared" si="314"/>
        <v>0</v>
      </c>
      <c r="BF741" s="178">
        <f t="shared" si="315"/>
        <v>0</v>
      </c>
      <c r="BG741" s="178">
        <f t="shared" si="316"/>
        <v>0</v>
      </c>
      <c r="BH741" s="178">
        <f t="shared" si="317"/>
        <v>0</v>
      </c>
      <c r="BI741" s="178">
        <f t="shared" si="318"/>
        <v>0</v>
      </c>
      <c r="BJ741" s="15" t="s">
        <v>75</v>
      </c>
      <c r="BK741" s="178">
        <f t="shared" si="319"/>
        <v>0</v>
      </c>
      <c r="BL741" s="15" t="s">
        <v>399</v>
      </c>
      <c r="BM741" s="177" t="s">
        <v>2026</v>
      </c>
    </row>
    <row r="742" spans="1:65" s="2" customFormat="1" ht="14.45" customHeight="1">
      <c r="A742" s="32"/>
      <c r="B742" s="33"/>
      <c r="C742" s="166">
        <v>576</v>
      </c>
      <c r="D742" s="166" t="s">
        <v>147</v>
      </c>
      <c r="E742" s="167" t="s">
        <v>2027</v>
      </c>
      <c r="F742" s="168" t="s">
        <v>2028</v>
      </c>
      <c r="G742" s="169" t="s">
        <v>161</v>
      </c>
      <c r="H742" s="170">
        <v>38</v>
      </c>
      <c r="I742" s="171"/>
      <c r="J742" s="172">
        <f t="shared" si="310"/>
        <v>0</v>
      </c>
      <c r="K742" s="168" t="s">
        <v>151</v>
      </c>
      <c r="L742" s="37"/>
      <c r="M742" s="173" t="s">
        <v>17</v>
      </c>
      <c r="N742" s="174" t="s">
        <v>41</v>
      </c>
      <c r="O742" s="62"/>
      <c r="P742" s="175">
        <f t="shared" si="311"/>
        <v>0</v>
      </c>
      <c r="Q742" s="175">
        <v>0</v>
      </c>
      <c r="R742" s="175">
        <f t="shared" si="312"/>
        <v>0</v>
      </c>
      <c r="S742" s="175">
        <v>0</v>
      </c>
      <c r="T742" s="176">
        <f t="shared" si="313"/>
        <v>0</v>
      </c>
      <c r="U742" s="32"/>
      <c r="V742" s="32"/>
      <c r="W742" s="32"/>
      <c r="X742" s="32"/>
      <c r="Y742" s="32"/>
      <c r="Z742" s="32"/>
      <c r="AA742" s="32"/>
      <c r="AB742" s="32"/>
      <c r="AC742" s="32"/>
      <c r="AD742" s="32"/>
      <c r="AE742" s="32"/>
      <c r="AR742" s="177" t="s">
        <v>399</v>
      </c>
      <c r="AT742" s="177" t="s">
        <v>147</v>
      </c>
      <c r="AU742" s="177" t="s">
        <v>153</v>
      </c>
      <c r="AY742" s="15" t="s">
        <v>145</v>
      </c>
      <c r="BE742" s="178">
        <f t="shared" si="314"/>
        <v>0</v>
      </c>
      <c r="BF742" s="178">
        <f t="shared" si="315"/>
        <v>0</v>
      </c>
      <c r="BG742" s="178">
        <f t="shared" si="316"/>
        <v>0</v>
      </c>
      <c r="BH742" s="178">
        <f t="shared" si="317"/>
        <v>0</v>
      </c>
      <c r="BI742" s="178">
        <f t="shared" si="318"/>
        <v>0</v>
      </c>
      <c r="BJ742" s="15" t="s">
        <v>75</v>
      </c>
      <c r="BK742" s="178">
        <f t="shared" si="319"/>
        <v>0</v>
      </c>
      <c r="BL742" s="15" t="s">
        <v>399</v>
      </c>
      <c r="BM742" s="177" t="s">
        <v>2029</v>
      </c>
    </row>
    <row r="743" spans="1:65" s="2" customFormat="1" ht="14.45" customHeight="1">
      <c r="A743" s="32"/>
      <c r="B743" s="33"/>
      <c r="C743" s="166">
        <v>577</v>
      </c>
      <c r="D743" s="166" t="s">
        <v>147</v>
      </c>
      <c r="E743" s="167" t="s">
        <v>2030</v>
      </c>
      <c r="F743" s="168" t="s">
        <v>2031</v>
      </c>
      <c r="G743" s="169" t="s">
        <v>161</v>
      </c>
      <c r="H743" s="170">
        <v>1372</v>
      </c>
      <c r="I743" s="171"/>
      <c r="J743" s="172">
        <f t="shared" si="310"/>
        <v>0</v>
      </c>
      <c r="K743" s="168" t="s">
        <v>151</v>
      </c>
      <c r="L743" s="37"/>
      <c r="M743" s="173" t="s">
        <v>17</v>
      </c>
      <c r="N743" s="174" t="s">
        <v>41</v>
      </c>
      <c r="O743" s="62"/>
      <c r="P743" s="175">
        <f t="shared" si="311"/>
        <v>0</v>
      </c>
      <c r="Q743" s="175">
        <v>0</v>
      </c>
      <c r="R743" s="175">
        <f t="shared" si="312"/>
        <v>0</v>
      </c>
      <c r="S743" s="175">
        <v>0</v>
      </c>
      <c r="T743" s="176">
        <f t="shared" si="313"/>
        <v>0</v>
      </c>
      <c r="U743" s="32"/>
      <c r="V743" s="32"/>
      <c r="W743" s="32"/>
      <c r="X743" s="32"/>
      <c r="Y743" s="32"/>
      <c r="Z743" s="32"/>
      <c r="AA743" s="32"/>
      <c r="AB743" s="32"/>
      <c r="AC743" s="32"/>
      <c r="AD743" s="32"/>
      <c r="AE743" s="32"/>
      <c r="AR743" s="177" t="s">
        <v>399</v>
      </c>
      <c r="AT743" s="177" t="s">
        <v>147</v>
      </c>
      <c r="AU743" s="177" t="s">
        <v>153</v>
      </c>
      <c r="AY743" s="15" t="s">
        <v>145</v>
      </c>
      <c r="BE743" s="178">
        <f t="shared" si="314"/>
        <v>0</v>
      </c>
      <c r="BF743" s="178">
        <f t="shared" si="315"/>
        <v>0</v>
      </c>
      <c r="BG743" s="178">
        <f t="shared" si="316"/>
        <v>0</v>
      </c>
      <c r="BH743" s="178">
        <f t="shared" si="317"/>
        <v>0</v>
      </c>
      <c r="BI743" s="178">
        <f t="shared" si="318"/>
        <v>0</v>
      </c>
      <c r="BJ743" s="15" t="s">
        <v>75</v>
      </c>
      <c r="BK743" s="178">
        <f t="shared" si="319"/>
        <v>0</v>
      </c>
      <c r="BL743" s="15" t="s">
        <v>399</v>
      </c>
      <c r="BM743" s="177" t="s">
        <v>2032</v>
      </c>
    </row>
    <row r="744" spans="1:65" s="2" customFormat="1" ht="24.2" customHeight="1">
      <c r="A744" s="32"/>
      <c r="B744" s="33"/>
      <c r="C744" s="166">
        <v>578</v>
      </c>
      <c r="D744" s="166" t="s">
        <v>147</v>
      </c>
      <c r="E744" s="167" t="s">
        <v>2033</v>
      </c>
      <c r="F744" s="168" t="s">
        <v>2034</v>
      </c>
      <c r="G744" s="169" t="s">
        <v>161</v>
      </c>
      <c r="H744" s="170">
        <v>152</v>
      </c>
      <c r="I744" s="171"/>
      <c r="J744" s="172">
        <f t="shared" si="310"/>
        <v>0</v>
      </c>
      <c r="K744" s="168" t="s">
        <v>151</v>
      </c>
      <c r="L744" s="37"/>
      <c r="M744" s="173" t="s">
        <v>17</v>
      </c>
      <c r="N744" s="174" t="s">
        <v>41</v>
      </c>
      <c r="O744" s="62"/>
      <c r="P744" s="175">
        <f t="shared" si="311"/>
        <v>0</v>
      </c>
      <c r="Q744" s="175">
        <v>0</v>
      </c>
      <c r="R744" s="175">
        <f t="shared" si="312"/>
        <v>0</v>
      </c>
      <c r="S744" s="175">
        <v>0</v>
      </c>
      <c r="T744" s="176">
        <f t="shared" si="313"/>
        <v>0</v>
      </c>
      <c r="U744" s="32"/>
      <c r="V744" s="32"/>
      <c r="W744" s="32"/>
      <c r="X744" s="32"/>
      <c r="Y744" s="32"/>
      <c r="Z744" s="32"/>
      <c r="AA744" s="32"/>
      <c r="AB744" s="32"/>
      <c r="AC744" s="32"/>
      <c r="AD744" s="32"/>
      <c r="AE744" s="32"/>
      <c r="AR744" s="177" t="s">
        <v>399</v>
      </c>
      <c r="AT744" s="177" t="s">
        <v>147</v>
      </c>
      <c r="AU744" s="177" t="s">
        <v>153</v>
      </c>
      <c r="AY744" s="15" t="s">
        <v>145</v>
      </c>
      <c r="BE744" s="178">
        <f t="shared" si="314"/>
        <v>0</v>
      </c>
      <c r="BF744" s="178">
        <f t="shared" si="315"/>
        <v>0</v>
      </c>
      <c r="BG744" s="178">
        <f t="shared" si="316"/>
        <v>0</v>
      </c>
      <c r="BH744" s="178">
        <f t="shared" si="317"/>
        <v>0</v>
      </c>
      <c r="BI744" s="178">
        <f t="shared" si="318"/>
        <v>0</v>
      </c>
      <c r="BJ744" s="15" t="s">
        <v>75</v>
      </c>
      <c r="BK744" s="178">
        <f t="shared" si="319"/>
        <v>0</v>
      </c>
      <c r="BL744" s="15" t="s">
        <v>399</v>
      </c>
      <c r="BM744" s="177" t="s">
        <v>2035</v>
      </c>
    </row>
    <row r="745" spans="1:65" s="2" customFormat="1" ht="24.2" customHeight="1">
      <c r="A745" s="32"/>
      <c r="B745" s="33"/>
      <c r="C745" s="166">
        <v>579</v>
      </c>
      <c r="D745" s="166" t="s">
        <v>147</v>
      </c>
      <c r="E745" s="167" t="s">
        <v>2036</v>
      </c>
      <c r="F745" s="168" t="s">
        <v>2037</v>
      </c>
      <c r="G745" s="169" t="s">
        <v>161</v>
      </c>
      <c r="H745" s="170">
        <v>25</v>
      </c>
      <c r="I745" s="171"/>
      <c r="J745" s="172">
        <f t="shared" si="310"/>
        <v>0</v>
      </c>
      <c r="K745" s="168" t="s">
        <v>151</v>
      </c>
      <c r="L745" s="37"/>
      <c r="M745" s="173" t="s">
        <v>17</v>
      </c>
      <c r="N745" s="174" t="s">
        <v>41</v>
      </c>
      <c r="O745" s="62"/>
      <c r="P745" s="175">
        <f t="shared" si="311"/>
        <v>0</v>
      </c>
      <c r="Q745" s="175">
        <v>0</v>
      </c>
      <c r="R745" s="175">
        <f t="shared" si="312"/>
        <v>0</v>
      </c>
      <c r="S745" s="175">
        <v>0</v>
      </c>
      <c r="T745" s="176">
        <f t="shared" si="313"/>
        <v>0</v>
      </c>
      <c r="U745" s="32"/>
      <c r="V745" s="32"/>
      <c r="W745" s="32"/>
      <c r="X745" s="32"/>
      <c r="Y745" s="32"/>
      <c r="Z745" s="32"/>
      <c r="AA745" s="32"/>
      <c r="AB745" s="32"/>
      <c r="AC745" s="32"/>
      <c r="AD745" s="32"/>
      <c r="AE745" s="32"/>
      <c r="AR745" s="177" t="s">
        <v>399</v>
      </c>
      <c r="AT745" s="177" t="s">
        <v>147</v>
      </c>
      <c r="AU745" s="177" t="s">
        <v>153</v>
      </c>
      <c r="AY745" s="15" t="s">
        <v>145</v>
      </c>
      <c r="BE745" s="178">
        <f t="shared" si="314"/>
        <v>0</v>
      </c>
      <c r="BF745" s="178">
        <f t="shared" si="315"/>
        <v>0</v>
      </c>
      <c r="BG745" s="178">
        <f t="shared" si="316"/>
        <v>0</v>
      </c>
      <c r="BH745" s="178">
        <f t="shared" si="317"/>
        <v>0</v>
      </c>
      <c r="BI745" s="178">
        <f t="shared" si="318"/>
        <v>0</v>
      </c>
      <c r="BJ745" s="15" t="s">
        <v>75</v>
      </c>
      <c r="BK745" s="178">
        <f t="shared" si="319"/>
        <v>0</v>
      </c>
      <c r="BL745" s="15" t="s">
        <v>399</v>
      </c>
      <c r="BM745" s="177" t="s">
        <v>2038</v>
      </c>
    </row>
    <row r="746" spans="1:65" s="2" customFormat="1" ht="14.45" customHeight="1">
      <c r="A746" s="32"/>
      <c r="B746" s="33"/>
      <c r="C746" s="166">
        <v>580</v>
      </c>
      <c r="D746" s="166" t="s">
        <v>147</v>
      </c>
      <c r="E746" s="167" t="s">
        <v>2039</v>
      </c>
      <c r="F746" s="168" t="s">
        <v>2040</v>
      </c>
      <c r="G746" s="169" t="s">
        <v>161</v>
      </c>
      <c r="H746" s="170">
        <v>165</v>
      </c>
      <c r="I746" s="171"/>
      <c r="J746" s="172">
        <f t="shared" si="310"/>
        <v>0</v>
      </c>
      <c r="K746" s="168" t="s">
        <v>151</v>
      </c>
      <c r="L746" s="37"/>
      <c r="M746" s="173" t="s">
        <v>17</v>
      </c>
      <c r="N746" s="174" t="s">
        <v>41</v>
      </c>
      <c r="O746" s="62"/>
      <c r="P746" s="175">
        <f t="shared" si="311"/>
        <v>0</v>
      </c>
      <c r="Q746" s="175">
        <v>0</v>
      </c>
      <c r="R746" s="175">
        <f t="shared" si="312"/>
        <v>0</v>
      </c>
      <c r="S746" s="175">
        <v>0</v>
      </c>
      <c r="T746" s="176">
        <f t="shared" si="313"/>
        <v>0</v>
      </c>
      <c r="U746" s="32"/>
      <c r="V746" s="32"/>
      <c r="W746" s="32"/>
      <c r="X746" s="32"/>
      <c r="Y746" s="32"/>
      <c r="Z746" s="32"/>
      <c r="AA746" s="32"/>
      <c r="AB746" s="32"/>
      <c r="AC746" s="32"/>
      <c r="AD746" s="32"/>
      <c r="AE746" s="32"/>
      <c r="AR746" s="177" t="s">
        <v>399</v>
      </c>
      <c r="AT746" s="177" t="s">
        <v>147</v>
      </c>
      <c r="AU746" s="177" t="s">
        <v>153</v>
      </c>
      <c r="AY746" s="15" t="s">
        <v>145</v>
      </c>
      <c r="BE746" s="178">
        <f t="shared" si="314"/>
        <v>0</v>
      </c>
      <c r="BF746" s="178">
        <f t="shared" si="315"/>
        <v>0</v>
      </c>
      <c r="BG746" s="178">
        <f t="shared" si="316"/>
        <v>0</v>
      </c>
      <c r="BH746" s="178">
        <f t="shared" si="317"/>
        <v>0</v>
      </c>
      <c r="BI746" s="178">
        <f t="shared" si="318"/>
        <v>0</v>
      </c>
      <c r="BJ746" s="15" t="s">
        <v>75</v>
      </c>
      <c r="BK746" s="178">
        <f t="shared" si="319"/>
        <v>0</v>
      </c>
      <c r="BL746" s="15" t="s">
        <v>399</v>
      </c>
      <c r="BM746" s="177" t="s">
        <v>2041</v>
      </c>
    </row>
    <row r="747" spans="1:65" s="2" customFormat="1" ht="14.45" customHeight="1">
      <c r="A747" s="32"/>
      <c r="B747" s="33"/>
      <c r="C747" s="166">
        <v>581</v>
      </c>
      <c r="D747" s="166" t="s">
        <v>147</v>
      </c>
      <c r="E747" s="167" t="s">
        <v>2042</v>
      </c>
      <c r="F747" s="168" t="s">
        <v>2043</v>
      </c>
      <c r="G747" s="169" t="s">
        <v>161</v>
      </c>
      <c r="H747" s="170">
        <v>35</v>
      </c>
      <c r="I747" s="171"/>
      <c r="J747" s="172">
        <f t="shared" si="310"/>
        <v>0</v>
      </c>
      <c r="K747" s="168" t="s">
        <v>151</v>
      </c>
      <c r="L747" s="37"/>
      <c r="M747" s="173" t="s">
        <v>17</v>
      </c>
      <c r="N747" s="174" t="s">
        <v>41</v>
      </c>
      <c r="O747" s="62"/>
      <c r="P747" s="175">
        <f t="shared" si="311"/>
        <v>0</v>
      </c>
      <c r="Q747" s="175">
        <v>0</v>
      </c>
      <c r="R747" s="175">
        <f t="shared" si="312"/>
        <v>0</v>
      </c>
      <c r="S747" s="175">
        <v>0</v>
      </c>
      <c r="T747" s="176">
        <f t="shared" si="313"/>
        <v>0</v>
      </c>
      <c r="U747" s="32"/>
      <c r="V747" s="32"/>
      <c r="W747" s="32"/>
      <c r="X747" s="32"/>
      <c r="Y747" s="32"/>
      <c r="Z747" s="32"/>
      <c r="AA747" s="32"/>
      <c r="AB747" s="32"/>
      <c r="AC747" s="32"/>
      <c r="AD747" s="32"/>
      <c r="AE747" s="32"/>
      <c r="AR747" s="177" t="s">
        <v>399</v>
      </c>
      <c r="AT747" s="177" t="s">
        <v>147</v>
      </c>
      <c r="AU747" s="177" t="s">
        <v>153</v>
      </c>
      <c r="AY747" s="15" t="s">
        <v>145</v>
      </c>
      <c r="BE747" s="178">
        <f t="shared" si="314"/>
        <v>0</v>
      </c>
      <c r="BF747" s="178">
        <f t="shared" si="315"/>
        <v>0</v>
      </c>
      <c r="BG747" s="178">
        <f t="shared" si="316"/>
        <v>0</v>
      </c>
      <c r="BH747" s="178">
        <f t="shared" si="317"/>
        <v>0</v>
      </c>
      <c r="BI747" s="178">
        <f t="shared" si="318"/>
        <v>0</v>
      </c>
      <c r="BJ747" s="15" t="s">
        <v>75</v>
      </c>
      <c r="BK747" s="178">
        <f t="shared" si="319"/>
        <v>0</v>
      </c>
      <c r="BL747" s="15" t="s">
        <v>399</v>
      </c>
      <c r="BM747" s="177" t="s">
        <v>2044</v>
      </c>
    </row>
    <row r="748" spans="1:65" s="2" customFormat="1" ht="24.2" customHeight="1">
      <c r="A748" s="32"/>
      <c r="B748" s="33"/>
      <c r="C748" s="166">
        <v>582</v>
      </c>
      <c r="D748" s="166" t="s">
        <v>147</v>
      </c>
      <c r="E748" s="167" t="s">
        <v>2045</v>
      </c>
      <c r="F748" s="168" t="s">
        <v>2046</v>
      </c>
      <c r="G748" s="169" t="s">
        <v>161</v>
      </c>
      <c r="H748" s="170">
        <v>7</v>
      </c>
      <c r="I748" s="171"/>
      <c r="J748" s="172">
        <f t="shared" si="310"/>
        <v>0</v>
      </c>
      <c r="K748" s="168" t="s">
        <v>151</v>
      </c>
      <c r="L748" s="37"/>
      <c r="M748" s="173" t="s">
        <v>17</v>
      </c>
      <c r="N748" s="174" t="s">
        <v>41</v>
      </c>
      <c r="O748" s="62"/>
      <c r="P748" s="175">
        <f t="shared" si="311"/>
        <v>0</v>
      </c>
      <c r="Q748" s="175">
        <v>0</v>
      </c>
      <c r="R748" s="175">
        <f t="shared" si="312"/>
        <v>0</v>
      </c>
      <c r="S748" s="175">
        <v>0</v>
      </c>
      <c r="T748" s="176">
        <f t="shared" si="313"/>
        <v>0</v>
      </c>
      <c r="U748" s="32"/>
      <c r="V748" s="32"/>
      <c r="W748" s="32"/>
      <c r="X748" s="32"/>
      <c r="Y748" s="32"/>
      <c r="Z748" s="32"/>
      <c r="AA748" s="32"/>
      <c r="AB748" s="32"/>
      <c r="AC748" s="32"/>
      <c r="AD748" s="32"/>
      <c r="AE748" s="32"/>
      <c r="AR748" s="177" t="s">
        <v>399</v>
      </c>
      <c r="AT748" s="177" t="s">
        <v>147</v>
      </c>
      <c r="AU748" s="177" t="s">
        <v>153</v>
      </c>
      <c r="AY748" s="15" t="s">
        <v>145</v>
      </c>
      <c r="BE748" s="178">
        <f t="shared" si="314"/>
        <v>0</v>
      </c>
      <c r="BF748" s="178">
        <f t="shared" si="315"/>
        <v>0</v>
      </c>
      <c r="BG748" s="178">
        <f t="shared" si="316"/>
        <v>0</v>
      </c>
      <c r="BH748" s="178">
        <f t="shared" si="317"/>
        <v>0</v>
      </c>
      <c r="BI748" s="178">
        <f t="shared" si="318"/>
        <v>0</v>
      </c>
      <c r="BJ748" s="15" t="s">
        <v>75</v>
      </c>
      <c r="BK748" s="178">
        <f t="shared" si="319"/>
        <v>0</v>
      </c>
      <c r="BL748" s="15" t="s">
        <v>399</v>
      </c>
      <c r="BM748" s="177" t="s">
        <v>2047</v>
      </c>
    </row>
    <row r="749" spans="1:65" s="2" customFormat="1" ht="24.2" customHeight="1">
      <c r="A749" s="32"/>
      <c r="B749" s="33"/>
      <c r="C749" s="166">
        <v>583</v>
      </c>
      <c r="D749" s="166" t="s">
        <v>147</v>
      </c>
      <c r="E749" s="167" t="s">
        <v>2048</v>
      </c>
      <c r="F749" s="168" t="s">
        <v>2049</v>
      </c>
      <c r="G749" s="169" t="s">
        <v>161</v>
      </c>
      <c r="H749" s="170">
        <v>7</v>
      </c>
      <c r="I749" s="171"/>
      <c r="J749" s="172">
        <f t="shared" si="310"/>
        <v>0</v>
      </c>
      <c r="K749" s="168" t="s">
        <v>151</v>
      </c>
      <c r="L749" s="37"/>
      <c r="M749" s="173" t="s">
        <v>17</v>
      </c>
      <c r="N749" s="174" t="s">
        <v>41</v>
      </c>
      <c r="O749" s="62"/>
      <c r="P749" s="175">
        <f t="shared" si="311"/>
        <v>0</v>
      </c>
      <c r="Q749" s="175">
        <v>0</v>
      </c>
      <c r="R749" s="175">
        <f t="shared" si="312"/>
        <v>0</v>
      </c>
      <c r="S749" s="175">
        <v>0</v>
      </c>
      <c r="T749" s="176">
        <f t="shared" si="313"/>
        <v>0</v>
      </c>
      <c r="U749" s="32"/>
      <c r="V749" s="32"/>
      <c r="W749" s="32"/>
      <c r="X749" s="32"/>
      <c r="Y749" s="32"/>
      <c r="Z749" s="32"/>
      <c r="AA749" s="32"/>
      <c r="AB749" s="32"/>
      <c r="AC749" s="32"/>
      <c r="AD749" s="32"/>
      <c r="AE749" s="32"/>
      <c r="AR749" s="177" t="s">
        <v>399</v>
      </c>
      <c r="AT749" s="177" t="s">
        <v>147</v>
      </c>
      <c r="AU749" s="177" t="s">
        <v>153</v>
      </c>
      <c r="AY749" s="15" t="s">
        <v>145</v>
      </c>
      <c r="BE749" s="178">
        <f t="shared" si="314"/>
        <v>0</v>
      </c>
      <c r="BF749" s="178">
        <f t="shared" si="315"/>
        <v>0</v>
      </c>
      <c r="BG749" s="178">
        <f t="shared" si="316"/>
        <v>0</v>
      </c>
      <c r="BH749" s="178">
        <f t="shared" si="317"/>
        <v>0</v>
      </c>
      <c r="BI749" s="178">
        <f t="shared" si="318"/>
        <v>0</v>
      </c>
      <c r="BJ749" s="15" t="s">
        <v>75</v>
      </c>
      <c r="BK749" s="178">
        <f t="shared" si="319"/>
        <v>0</v>
      </c>
      <c r="BL749" s="15" t="s">
        <v>399</v>
      </c>
      <c r="BM749" s="177" t="s">
        <v>2050</v>
      </c>
    </row>
    <row r="750" spans="1:65" s="2" customFormat="1" ht="24.2" customHeight="1">
      <c r="A750" s="32"/>
      <c r="B750" s="33"/>
      <c r="C750" s="166">
        <v>584</v>
      </c>
      <c r="D750" s="166" t="s">
        <v>147</v>
      </c>
      <c r="E750" s="167" t="s">
        <v>2051</v>
      </c>
      <c r="F750" s="168" t="s">
        <v>2052</v>
      </c>
      <c r="G750" s="169" t="s">
        <v>161</v>
      </c>
      <c r="H750" s="170">
        <v>8</v>
      </c>
      <c r="I750" s="171"/>
      <c r="J750" s="172">
        <f t="shared" si="310"/>
        <v>0</v>
      </c>
      <c r="K750" s="168" t="s">
        <v>151</v>
      </c>
      <c r="L750" s="37"/>
      <c r="M750" s="173" t="s">
        <v>17</v>
      </c>
      <c r="N750" s="174" t="s">
        <v>41</v>
      </c>
      <c r="O750" s="62"/>
      <c r="P750" s="175">
        <f t="shared" si="311"/>
        <v>0</v>
      </c>
      <c r="Q750" s="175">
        <v>0</v>
      </c>
      <c r="R750" s="175">
        <f t="shared" si="312"/>
        <v>0</v>
      </c>
      <c r="S750" s="175">
        <v>0</v>
      </c>
      <c r="T750" s="176">
        <f t="shared" si="313"/>
        <v>0</v>
      </c>
      <c r="U750" s="32"/>
      <c r="V750" s="32"/>
      <c r="W750" s="32"/>
      <c r="X750" s="32"/>
      <c r="Y750" s="32"/>
      <c r="Z750" s="32"/>
      <c r="AA750" s="32"/>
      <c r="AB750" s="32"/>
      <c r="AC750" s="32"/>
      <c r="AD750" s="32"/>
      <c r="AE750" s="32"/>
      <c r="AR750" s="177" t="s">
        <v>399</v>
      </c>
      <c r="AT750" s="177" t="s">
        <v>147</v>
      </c>
      <c r="AU750" s="177" t="s">
        <v>153</v>
      </c>
      <c r="AY750" s="15" t="s">
        <v>145</v>
      </c>
      <c r="BE750" s="178">
        <f t="shared" si="314"/>
        <v>0</v>
      </c>
      <c r="BF750" s="178">
        <f t="shared" si="315"/>
        <v>0</v>
      </c>
      <c r="BG750" s="178">
        <f t="shared" si="316"/>
        <v>0</v>
      </c>
      <c r="BH750" s="178">
        <f t="shared" si="317"/>
        <v>0</v>
      </c>
      <c r="BI750" s="178">
        <f t="shared" si="318"/>
        <v>0</v>
      </c>
      <c r="BJ750" s="15" t="s">
        <v>75</v>
      </c>
      <c r="BK750" s="178">
        <f t="shared" si="319"/>
        <v>0</v>
      </c>
      <c r="BL750" s="15" t="s">
        <v>399</v>
      </c>
      <c r="BM750" s="177" t="s">
        <v>2053</v>
      </c>
    </row>
    <row r="751" spans="1:65" s="2" customFormat="1" ht="24.2" customHeight="1">
      <c r="A751" s="32"/>
      <c r="B751" s="33"/>
      <c r="C751" s="166">
        <v>585</v>
      </c>
      <c r="D751" s="166" t="s">
        <v>147</v>
      </c>
      <c r="E751" s="167" t="s">
        <v>2054</v>
      </c>
      <c r="F751" s="168" t="s">
        <v>2055</v>
      </c>
      <c r="G751" s="169" t="s">
        <v>161</v>
      </c>
      <c r="H751" s="170">
        <v>8</v>
      </c>
      <c r="I751" s="171"/>
      <c r="J751" s="172">
        <f t="shared" si="310"/>
        <v>0</v>
      </c>
      <c r="K751" s="168" t="s">
        <v>151</v>
      </c>
      <c r="L751" s="37"/>
      <c r="M751" s="173" t="s">
        <v>17</v>
      </c>
      <c r="N751" s="174" t="s">
        <v>41</v>
      </c>
      <c r="O751" s="62"/>
      <c r="P751" s="175">
        <f t="shared" si="311"/>
        <v>0</v>
      </c>
      <c r="Q751" s="175">
        <v>0</v>
      </c>
      <c r="R751" s="175">
        <f t="shared" si="312"/>
        <v>0</v>
      </c>
      <c r="S751" s="175">
        <v>0</v>
      </c>
      <c r="T751" s="176">
        <f t="shared" si="313"/>
        <v>0</v>
      </c>
      <c r="U751" s="32"/>
      <c r="V751" s="32"/>
      <c r="W751" s="32"/>
      <c r="X751" s="32"/>
      <c r="Y751" s="32"/>
      <c r="Z751" s="32"/>
      <c r="AA751" s="32"/>
      <c r="AB751" s="32"/>
      <c r="AC751" s="32"/>
      <c r="AD751" s="32"/>
      <c r="AE751" s="32"/>
      <c r="AR751" s="177" t="s">
        <v>399</v>
      </c>
      <c r="AT751" s="177" t="s">
        <v>147</v>
      </c>
      <c r="AU751" s="177" t="s">
        <v>153</v>
      </c>
      <c r="AY751" s="15" t="s">
        <v>145</v>
      </c>
      <c r="BE751" s="178">
        <f t="shared" si="314"/>
        <v>0</v>
      </c>
      <c r="BF751" s="178">
        <f t="shared" si="315"/>
        <v>0</v>
      </c>
      <c r="BG751" s="178">
        <f t="shared" si="316"/>
        <v>0</v>
      </c>
      <c r="BH751" s="178">
        <f t="shared" si="317"/>
        <v>0</v>
      </c>
      <c r="BI751" s="178">
        <f t="shared" si="318"/>
        <v>0</v>
      </c>
      <c r="BJ751" s="15" t="s">
        <v>75</v>
      </c>
      <c r="BK751" s="178">
        <f t="shared" si="319"/>
        <v>0</v>
      </c>
      <c r="BL751" s="15" t="s">
        <v>399</v>
      </c>
      <c r="BM751" s="177" t="s">
        <v>2056</v>
      </c>
    </row>
    <row r="752" spans="1:65" s="2" customFormat="1" ht="24.2" customHeight="1">
      <c r="A752" s="32"/>
      <c r="B752" s="33"/>
      <c r="C752" s="166">
        <v>586</v>
      </c>
      <c r="D752" s="166" t="s">
        <v>147</v>
      </c>
      <c r="E752" s="167" t="s">
        <v>2057</v>
      </c>
      <c r="F752" s="168" t="s">
        <v>2058</v>
      </c>
      <c r="G752" s="169" t="s">
        <v>161</v>
      </c>
      <c r="H752" s="170">
        <v>7</v>
      </c>
      <c r="I752" s="171"/>
      <c r="J752" s="172">
        <f t="shared" si="310"/>
        <v>0</v>
      </c>
      <c r="K752" s="168" t="s">
        <v>151</v>
      </c>
      <c r="L752" s="37"/>
      <c r="M752" s="173" t="s">
        <v>17</v>
      </c>
      <c r="N752" s="174" t="s">
        <v>41</v>
      </c>
      <c r="O752" s="62"/>
      <c r="P752" s="175">
        <f t="shared" si="311"/>
        <v>0</v>
      </c>
      <c r="Q752" s="175">
        <v>0</v>
      </c>
      <c r="R752" s="175">
        <f t="shared" si="312"/>
        <v>0</v>
      </c>
      <c r="S752" s="175">
        <v>0</v>
      </c>
      <c r="T752" s="176">
        <f t="shared" si="313"/>
        <v>0</v>
      </c>
      <c r="U752" s="32"/>
      <c r="V752" s="32"/>
      <c r="W752" s="32"/>
      <c r="X752" s="32"/>
      <c r="Y752" s="32"/>
      <c r="Z752" s="32"/>
      <c r="AA752" s="32"/>
      <c r="AB752" s="32"/>
      <c r="AC752" s="32"/>
      <c r="AD752" s="32"/>
      <c r="AE752" s="32"/>
      <c r="AR752" s="177" t="s">
        <v>399</v>
      </c>
      <c r="AT752" s="177" t="s">
        <v>147</v>
      </c>
      <c r="AU752" s="177" t="s">
        <v>153</v>
      </c>
      <c r="AY752" s="15" t="s">
        <v>145</v>
      </c>
      <c r="BE752" s="178">
        <f t="shared" si="314"/>
        <v>0</v>
      </c>
      <c r="BF752" s="178">
        <f t="shared" si="315"/>
        <v>0</v>
      </c>
      <c r="BG752" s="178">
        <f t="shared" si="316"/>
        <v>0</v>
      </c>
      <c r="BH752" s="178">
        <f t="shared" si="317"/>
        <v>0</v>
      </c>
      <c r="BI752" s="178">
        <f t="shared" si="318"/>
        <v>0</v>
      </c>
      <c r="BJ752" s="15" t="s">
        <v>75</v>
      </c>
      <c r="BK752" s="178">
        <f t="shared" si="319"/>
        <v>0</v>
      </c>
      <c r="BL752" s="15" t="s">
        <v>399</v>
      </c>
      <c r="BM752" s="177" t="s">
        <v>2059</v>
      </c>
    </row>
    <row r="753" spans="2:63" s="12" customFormat="1" ht="25.9" customHeight="1">
      <c r="B753" s="150"/>
      <c r="C753" s="151"/>
      <c r="D753" s="152" t="s">
        <v>69</v>
      </c>
      <c r="E753" s="153" t="s">
        <v>2060</v>
      </c>
      <c r="F753" s="153" t="s">
        <v>2061</v>
      </c>
      <c r="G753" s="151"/>
      <c r="H753" s="151"/>
      <c r="I753" s="154"/>
      <c r="J753" s="155">
        <f>BK753</f>
        <v>0</v>
      </c>
      <c r="K753" s="151"/>
      <c r="L753" s="156"/>
      <c r="M753" s="157"/>
      <c r="N753" s="158"/>
      <c r="O753" s="158"/>
      <c r="P753" s="159">
        <f>SUM(P754:P771)</f>
        <v>0</v>
      </c>
      <c r="Q753" s="158"/>
      <c r="R753" s="159">
        <f>SUM(R754:R771)</f>
        <v>0</v>
      </c>
      <c r="S753" s="158"/>
      <c r="T753" s="160">
        <f>SUM(T754:T771)</f>
        <v>0</v>
      </c>
      <c r="AR753" s="161" t="s">
        <v>152</v>
      </c>
      <c r="AT753" s="162" t="s">
        <v>69</v>
      </c>
      <c r="AU753" s="162" t="s">
        <v>70</v>
      </c>
      <c r="AY753" s="161" t="s">
        <v>145</v>
      </c>
      <c r="BK753" s="163">
        <f>SUM(BK754:BK771)</f>
        <v>0</v>
      </c>
    </row>
    <row r="754" spans="1:65" s="2" customFormat="1" ht="14.45" customHeight="1">
      <c r="A754" s="32"/>
      <c r="B754" s="33"/>
      <c r="C754" s="166">
        <v>587</v>
      </c>
      <c r="D754" s="166" t="s">
        <v>147</v>
      </c>
      <c r="E754" s="167" t="s">
        <v>2062</v>
      </c>
      <c r="F754" s="168" t="s">
        <v>2063</v>
      </c>
      <c r="G754" s="169" t="s">
        <v>170</v>
      </c>
      <c r="H754" s="170">
        <v>1</v>
      </c>
      <c r="I754" s="171"/>
      <c r="J754" s="172">
        <f aca="true" t="shared" si="320" ref="J754:J771">ROUND(I754*H754,2)</f>
        <v>0</v>
      </c>
      <c r="K754" s="168" t="s">
        <v>151</v>
      </c>
      <c r="L754" s="37"/>
      <c r="M754" s="173" t="s">
        <v>17</v>
      </c>
      <c r="N754" s="174" t="s">
        <v>41</v>
      </c>
      <c r="O754" s="62"/>
      <c r="P754" s="175">
        <f aca="true" t="shared" si="321" ref="P754:P771">O754*H754</f>
        <v>0</v>
      </c>
      <c r="Q754" s="175">
        <v>0</v>
      </c>
      <c r="R754" s="175">
        <f aca="true" t="shared" si="322" ref="R754:R771">Q754*H754</f>
        <v>0</v>
      </c>
      <c r="S754" s="175">
        <v>0</v>
      </c>
      <c r="T754" s="176">
        <f aca="true" t="shared" si="323" ref="T754:T771">S754*H754</f>
        <v>0</v>
      </c>
      <c r="U754" s="32"/>
      <c r="V754" s="32"/>
      <c r="W754" s="32"/>
      <c r="X754" s="32"/>
      <c r="Y754" s="32"/>
      <c r="Z754" s="32"/>
      <c r="AA754" s="32"/>
      <c r="AB754" s="32"/>
      <c r="AC754" s="32"/>
      <c r="AD754" s="32"/>
      <c r="AE754" s="32"/>
      <c r="AR754" s="177" t="s">
        <v>1598</v>
      </c>
      <c r="AT754" s="177" t="s">
        <v>147</v>
      </c>
      <c r="AU754" s="177" t="s">
        <v>75</v>
      </c>
      <c r="AY754" s="15" t="s">
        <v>145</v>
      </c>
      <c r="BE754" s="178">
        <f aca="true" t="shared" si="324" ref="BE754:BE771">IF(N754="základní",J754,0)</f>
        <v>0</v>
      </c>
      <c r="BF754" s="178">
        <f aca="true" t="shared" si="325" ref="BF754:BF771">IF(N754="snížená",J754,0)</f>
        <v>0</v>
      </c>
      <c r="BG754" s="178">
        <f aca="true" t="shared" si="326" ref="BG754:BG771">IF(N754="zákl. přenesená",J754,0)</f>
        <v>0</v>
      </c>
      <c r="BH754" s="178">
        <f aca="true" t="shared" si="327" ref="BH754:BH771">IF(N754="sníž. přenesená",J754,0)</f>
        <v>0</v>
      </c>
      <c r="BI754" s="178">
        <f aca="true" t="shared" si="328" ref="BI754:BI771">IF(N754="nulová",J754,0)</f>
        <v>0</v>
      </c>
      <c r="BJ754" s="15" t="s">
        <v>75</v>
      </c>
      <c r="BK754" s="178">
        <f aca="true" t="shared" si="329" ref="BK754:BK771">ROUND(I754*H754,2)</f>
        <v>0</v>
      </c>
      <c r="BL754" s="15" t="s">
        <v>1598</v>
      </c>
      <c r="BM754" s="177" t="s">
        <v>2064</v>
      </c>
    </row>
    <row r="755" spans="1:65" s="2" customFormat="1" ht="14.45" customHeight="1">
      <c r="A755" s="32"/>
      <c r="B755" s="33"/>
      <c r="C755" s="166">
        <v>588</v>
      </c>
      <c r="D755" s="166" t="s">
        <v>147</v>
      </c>
      <c r="E755" s="167" t="s">
        <v>2065</v>
      </c>
      <c r="F755" s="168" t="s">
        <v>2066</v>
      </c>
      <c r="G755" s="169" t="s">
        <v>170</v>
      </c>
      <c r="H755" s="170">
        <v>1</v>
      </c>
      <c r="I755" s="171"/>
      <c r="J755" s="172">
        <f t="shared" si="320"/>
        <v>0</v>
      </c>
      <c r="K755" s="168" t="s">
        <v>151</v>
      </c>
      <c r="L755" s="37"/>
      <c r="M755" s="173" t="s">
        <v>17</v>
      </c>
      <c r="N755" s="174" t="s">
        <v>41</v>
      </c>
      <c r="O755" s="62"/>
      <c r="P755" s="175">
        <f t="shared" si="321"/>
        <v>0</v>
      </c>
      <c r="Q755" s="175">
        <v>0</v>
      </c>
      <c r="R755" s="175">
        <f t="shared" si="322"/>
        <v>0</v>
      </c>
      <c r="S755" s="175">
        <v>0</v>
      </c>
      <c r="T755" s="176">
        <f t="shared" si="323"/>
        <v>0</v>
      </c>
      <c r="U755" s="32"/>
      <c r="V755" s="32"/>
      <c r="W755" s="32"/>
      <c r="X755" s="32"/>
      <c r="Y755" s="32"/>
      <c r="Z755" s="32"/>
      <c r="AA755" s="32"/>
      <c r="AB755" s="32"/>
      <c r="AC755" s="32"/>
      <c r="AD755" s="32"/>
      <c r="AE755" s="32"/>
      <c r="AR755" s="177" t="s">
        <v>1598</v>
      </c>
      <c r="AT755" s="177" t="s">
        <v>147</v>
      </c>
      <c r="AU755" s="177" t="s">
        <v>75</v>
      </c>
      <c r="AY755" s="15" t="s">
        <v>145</v>
      </c>
      <c r="BE755" s="178">
        <f t="shared" si="324"/>
        <v>0</v>
      </c>
      <c r="BF755" s="178">
        <f t="shared" si="325"/>
        <v>0</v>
      </c>
      <c r="BG755" s="178">
        <f t="shared" si="326"/>
        <v>0</v>
      </c>
      <c r="BH755" s="178">
        <f t="shared" si="327"/>
        <v>0</v>
      </c>
      <c r="BI755" s="178">
        <f t="shared" si="328"/>
        <v>0</v>
      </c>
      <c r="BJ755" s="15" t="s">
        <v>75</v>
      </c>
      <c r="BK755" s="178">
        <f t="shared" si="329"/>
        <v>0</v>
      </c>
      <c r="BL755" s="15" t="s">
        <v>1598</v>
      </c>
      <c r="BM755" s="177" t="s">
        <v>2067</v>
      </c>
    </row>
    <row r="756" spans="1:65" s="2" customFormat="1" ht="14.45" customHeight="1">
      <c r="A756" s="32"/>
      <c r="B756" s="33"/>
      <c r="C756" s="166">
        <v>589</v>
      </c>
      <c r="D756" s="166" t="s">
        <v>147</v>
      </c>
      <c r="E756" s="167" t="s">
        <v>2068</v>
      </c>
      <c r="F756" s="168" t="s">
        <v>2069</v>
      </c>
      <c r="G756" s="169" t="s">
        <v>170</v>
      </c>
      <c r="H756" s="170">
        <v>1</v>
      </c>
      <c r="I756" s="171"/>
      <c r="J756" s="172">
        <f t="shared" si="320"/>
        <v>0</v>
      </c>
      <c r="K756" s="168" t="s">
        <v>151</v>
      </c>
      <c r="L756" s="37"/>
      <c r="M756" s="173" t="s">
        <v>17</v>
      </c>
      <c r="N756" s="174" t="s">
        <v>41</v>
      </c>
      <c r="O756" s="62"/>
      <c r="P756" s="175">
        <f t="shared" si="321"/>
        <v>0</v>
      </c>
      <c r="Q756" s="175">
        <v>0</v>
      </c>
      <c r="R756" s="175">
        <f t="shared" si="322"/>
        <v>0</v>
      </c>
      <c r="S756" s="175">
        <v>0</v>
      </c>
      <c r="T756" s="176">
        <f t="shared" si="323"/>
        <v>0</v>
      </c>
      <c r="U756" s="32"/>
      <c r="V756" s="32"/>
      <c r="W756" s="32"/>
      <c r="X756" s="32"/>
      <c r="Y756" s="32"/>
      <c r="Z756" s="32"/>
      <c r="AA756" s="32"/>
      <c r="AB756" s="32"/>
      <c r="AC756" s="32"/>
      <c r="AD756" s="32"/>
      <c r="AE756" s="32"/>
      <c r="AR756" s="177" t="s">
        <v>1598</v>
      </c>
      <c r="AT756" s="177" t="s">
        <v>147</v>
      </c>
      <c r="AU756" s="177" t="s">
        <v>75</v>
      </c>
      <c r="AY756" s="15" t="s">
        <v>145</v>
      </c>
      <c r="BE756" s="178">
        <f t="shared" si="324"/>
        <v>0</v>
      </c>
      <c r="BF756" s="178">
        <f t="shared" si="325"/>
        <v>0</v>
      </c>
      <c r="BG756" s="178">
        <f t="shared" si="326"/>
        <v>0</v>
      </c>
      <c r="BH756" s="178">
        <f t="shared" si="327"/>
        <v>0</v>
      </c>
      <c r="BI756" s="178">
        <f t="shared" si="328"/>
        <v>0</v>
      </c>
      <c r="BJ756" s="15" t="s">
        <v>75</v>
      </c>
      <c r="BK756" s="178">
        <f t="shared" si="329"/>
        <v>0</v>
      </c>
      <c r="BL756" s="15" t="s">
        <v>1598</v>
      </c>
      <c r="BM756" s="177" t="s">
        <v>2070</v>
      </c>
    </row>
    <row r="757" spans="1:65" s="2" customFormat="1" ht="14.45" customHeight="1">
      <c r="A757" s="32"/>
      <c r="B757" s="33"/>
      <c r="C757" s="166">
        <v>590</v>
      </c>
      <c r="D757" s="166" t="s">
        <v>147</v>
      </c>
      <c r="E757" s="167" t="s">
        <v>2071</v>
      </c>
      <c r="F757" s="168" t="s">
        <v>2072</v>
      </c>
      <c r="G757" s="169" t="s">
        <v>170</v>
      </c>
      <c r="H757" s="170">
        <v>1</v>
      </c>
      <c r="I757" s="171"/>
      <c r="J757" s="172">
        <f t="shared" si="320"/>
        <v>0</v>
      </c>
      <c r="K757" s="168" t="s">
        <v>151</v>
      </c>
      <c r="L757" s="37"/>
      <c r="M757" s="173" t="s">
        <v>17</v>
      </c>
      <c r="N757" s="174" t="s">
        <v>41</v>
      </c>
      <c r="O757" s="62"/>
      <c r="P757" s="175">
        <f t="shared" si="321"/>
        <v>0</v>
      </c>
      <c r="Q757" s="175">
        <v>0</v>
      </c>
      <c r="R757" s="175">
        <f t="shared" si="322"/>
        <v>0</v>
      </c>
      <c r="S757" s="175">
        <v>0</v>
      </c>
      <c r="T757" s="176">
        <f t="shared" si="323"/>
        <v>0</v>
      </c>
      <c r="U757" s="32"/>
      <c r="V757" s="32"/>
      <c r="W757" s="32"/>
      <c r="X757" s="32"/>
      <c r="Y757" s="32"/>
      <c r="Z757" s="32"/>
      <c r="AA757" s="32"/>
      <c r="AB757" s="32"/>
      <c r="AC757" s="32"/>
      <c r="AD757" s="32"/>
      <c r="AE757" s="32"/>
      <c r="AR757" s="177" t="s">
        <v>1598</v>
      </c>
      <c r="AT757" s="177" t="s">
        <v>147</v>
      </c>
      <c r="AU757" s="177" t="s">
        <v>75</v>
      </c>
      <c r="AY757" s="15" t="s">
        <v>145</v>
      </c>
      <c r="BE757" s="178">
        <f t="shared" si="324"/>
        <v>0</v>
      </c>
      <c r="BF757" s="178">
        <f t="shared" si="325"/>
        <v>0</v>
      </c>
      <c r="BG757" s="178">
        <f t="shared" si="326"/>
        <v>0</v>
      </c>
      <c r="BH757" s="178">
        <f t="shared" si="327"/>
        <v>0</v>
      </c>
      <c r="BI757" s="178">
        <f t="shared" si="328"/>
        <v>0</v>
      </c>
      <c r="BJ757" s="15" t="s">
        <v>75</v>
      </c>
      <c r="BK757" s="178">
        <f t="shared" si="329"/>
        <v>0</v>
      </c>
      <c r="BL757" s="15" t="s">
        <v>1598</v>
      </c>
      <c r="BM757" s="177" t="s">
        <v>2073</v>
      </c>
    </row>
    <row r="758" spans="1:65" s="2" customFormat="1" ht="14.45" customHeight="1">
      <c r="A758" s="32"/>
      <c r="B758" s="33"/>
      <c r="C758" s="166">
        <v>591</v>
      </c>
      <c r="D758" s="166" t="s">
        <v>147</v>
      </c>
      <c r="E758" s="167" t="s">
        <v>2074</v>
      </c>
      <c r="F758" s="168" t="s">
        <v>2075</v>
      </c>
      <c r="G758" s="169" t="s">
        <v>170</v>
      </c>
      <c r="H758" s="170">
        <v>1</v>
      </c>
      <c r="I758" s="171"/>
      <c r="J758" s="172">
        <f t="shared" si="320"/>
        <v>0</v>
      </c>
      <c r="K758" s="168" t="s">
        <v>151</v>
      </c>
      <c r="L758" s="37"/>
      <c r="M758" s="173" t="s">
        <v>17</v>
      </c>
      <c r="N758" s="174" t="s">
        <v>41</v>
      </c>
      <c r="O758" s="62"/>
      <c r="P758" s="175">
        <f t="shared" si="321"/>
        <v>0</v>
      </c>
      <c r="Q758" s="175">
        <v>0</v>
      </c>
      <c r="R758" s="175">
        <f t="shared" si="322"/>
        <v>0</v>
      </c>
      <c r="S758" s="175">
        <v>0</v>
      </c>
      <c r="T758" s="176">
        <f t="shared" si="323"/>
        <v>0</v>
      </c>
      <c r="U758" s="32"/>
      <c r="V758" s="32"/>
      <c r="W758" s="32"/>
      <c r="X758" s="32"/>
      <c r="Y758" s="32"/>
      <c r="Z758" s="32"/>
      <c r="AA758" s="32"/>
      <c r="AB758" s="32"/>
      <c r="AC758" s="32"/>
      <c r="AD758" s="32"/>
      <c r="AE758" s="32"/>
      <c r="AR758" s="177" t="s">
        <v>1598</v>
      </c>
      <c r="AT758" s="177" t="s">
        <v>147</v>
      </c>
      <c r="AU758" s="177" t="s">
        <v>75</v>
      </c>
      <c r="AY758" s="15" t="s">
        <v>145</v>
      </c>
      <c r="BE758" s="178">
        <f t="shared" si="324"/>
        <v>0</v>
      </c>
      <c r="BF758" s="178">
        <f t="shared" si="325"/>
        <v>0</v>
      </c>
      <c r="BG758" s="178">
        <f t="shared" si="326"/>
        <v>0</v>
      </c>
      <c r="BH758" s="178">
        <f t="shared" si="327"/>
        <v>0</v>
      </c>
      <c r="BI758" s="178">
        <f t="shared" si="328"/>
        <v>0</v>
      </c>
      <c r="BJ758" s="15" t="s">
        <v>75</v>
      </c>
      <c r="BK758" s="178">
        <f t="shared" si="329"/>
        <v>0</v>
      </c>
      <c r="BL758" s="15" t="s">
        <v>1598</v>
      </c>
      <c r="BM758" s="177" t="s">
        <v>2076</v>
      </c>
    </row>
    <row r="759" spans="1:65" s="2" customFormat="1" ht="14.45" customHeight="1">
      <c r="A759" s="32"/>
      <c r="B759" s="33"/>
      <c r="C759" s="166">
        <v>592</v>
      </c>
      <c r="D759" s="166" t="s">
        <v>147</v>
      </c>
      <c r="E759" s="167" t="s">
        <v>2077</v>
      </c>
      <c r="F759" s="168" t="s">
        <v>2078</v>
      </c>
      <c r="G759" s="169" t="s">
        <v>170</v>
      </c>
      <c r="H759" s="170">
        <v>1</v>
      </c>
      <c r="I759" s="171"/>
      <c r="J759" s="172">
        <f t="shared" si="320"/>
        <v>0</v>
      </c>
      <c r="K759" s="168" t="s">
        <v>151</v>
      </c>
      <c r="L759" s="37"/>
      <c r="M759" s="173" t="s">
        <v>17</v>
      </c>
      <c r="N759" s="174" t="s">
        <v>41</v>
      </c>
      <c r="O759" s="62"/>
      <c r="P759" s="175">
        <f t="shared" si="321"/>
        <v>0</v>
      </c>
      <c r="Q759" s="175">
        <v>0</v>
      </c>
      <c r="R759" s="175">
        <f t="shared" si="322"/>
        <v>0</v>
      </c>
      <c r="S759" s="175">
        <v>0</v>
      </c>
      <c r="T759" s="176">
        <f t="shared" si="323"/>
        <v>0</v>
      </c>
      <c r="U759" s="32"/>
      <c r="V759" s="32"/>
      <c r="W759" s="32"/>
      <c r="X759" s="32"/>
      <c r="Y759" s="32"/>
      <c r="Z759" s="32"/>
      <c r="AA759" s="32"/>
      <c r="AB759" s="32"/>
      <c r="AC759" s="32"/>
      <c r="AD759" s="32"/>
      <c r="AE759" s="32"/>
      <c r="AR759" s="177" t="s">
        <v>1598</v>
      </c>
      <c r="AT759" s="177" t="s">
        <v>147</v>
      </c>
      <c r="AU759" s="177" t="s">
        <v>75</v>
      </c>
      <c r="AY759" s="15" t="s">
        <v>145</v>
      </c>
      <c r="BE759" s="178">
        <f t="shared" si="324"/>
        <v>0</v>
      </c>
      <c r="BF759" s="178">
        <f t="shared" si="325"/>
        <v>0</v>
      </c>
      <c r="BG759" s="178">
        <f t="shared" si="326"/>
        <v>0</v>
      </c>
      <c r="BH759" s="178">
        <f t="shared" si="327"/>
        <v>0</v>
      </c>
      <c r="BI759" s="178">
        <f t="shared" si="328"/>
        <v>0</v>
      </c>
      <c r="BJ759" s="15" t="s">
        <v>75</v>
      </c>
      <c r="BK759" s="178">
        <f t="shared" si="329"/>
        <v>0</v>
      </c>
      <c r="BL759" s="15" t="s">
        <v>1598</v>
      </c>
      <c r="BM759" s="177" t="s">
        <v>2079</v>
      </c>
    </row>
    <row r="760" spans="1:65" s="2" customFormat="1" ht="14.45" customHeight="1">
      <c r="A760" s="32"/>
      <c r="B760" s="33"/>
      <c r="C760" s="166">
        <v>593</v>
      </c>
      <c r="D760" s="166" t="s">
        <v>147</v>
      </c>
      <c r="E760" s="167" t="s">
        <v>2080</v>
      </c>
      <c r="F760" s="168" t="s">
        <v>2081</v>
      </c>
      <c r="G760" s="169" t="s">
        <v>170</v>
      </c>
      <c r="H760" s="170">
        <v>1</v>
      </c>
      <c r="I760" s="171"/>
      <c r="J760" s="172">
        <f t="shared" si="320"/>
        <v>0</v>
      </c>
      <c r="K760" s="168" t="s">
        <v>151</v>
      </c>
      <c r="L760" s="37"/>
      <c r="M760" s="173" t="s">
        <v>17</v>
      </c>
      <c r="N760" s="174" t="s">
        <v>41</v>
      </c>
      <c r="O760" s="62"/>
      <c r="P760" s="175">
        <f t="shared" si="321"/>
        <v>0</v>
      </c>
      <c r="Q760" s="175">
        <v>0</v>
      </c>
      <c r="R760" s="175">
        <f t="shared" si="322"/>
        <v>0</v>
      </c>
      <c r="S760" s="175">
        <v>0</v>
      </c>
      <c r="T760" s="176">
        <f t="shared" si="323"/>
        <v>0</v>
      </c>
      <c r="U760" s="32"/>
      <c r="V760" s="32"/>
      <c r="W760" s="32"/>
      <c r="X760" s="32"/>
      <c r="Y760" s="32"/>
      <c r="Z760" s="32"/>
      <c r="AA760" s="32"/>
      <c r="AB760" s="32"/>
      <c r="AC760" s="32"/>
      <c r="AD760" s="32"/>
      <c r="AE760" s="32"/>
      <c r="AR760" s="177" t="s">
        <v>1598</v>
      </c>
      <c r="AT760" s="177" t="s">
        <v>147</v>
      </c>
      <c r="AU760" s="177" t="s">
        <v>75</v>
      </c>
      <c r="AY760" s="15" t="s">
        <v>145</v>
      </c>
      <c r="BE760" s="178">
        <f t="shared" si="324"/>
        <v>0</v>
      </c>
      <c r="BF760" s="178">
        <f t="shared" si="325"/>
        <v>0</v>
      </c>
      <c r="BG760" s="178">
        <f t="shared" si="326"/>
        <v>0</v>
      </c>
      <c r="BH760" s="178">
        <f t="shared" si="327"/>
        <v>0</v>
      </c>
      <c r="BI760" s="178">
        <f t="shared" si="328"/>
        <v>0</v>
      </c>
      <c r="BJ760" s="15" t="s">
        <v>75</v>
      </c>
      <c r="BK760" s="178">
        <f t="shared" si="329"/>
        <v>0</v>
      </c>
      <c r="BL760" s="15" t="s">
        <v>1598</v>
      </c>
      <c r="BM760" s="177" t="s">
        <v>2082</v>
      </c>
    </row>
    <row r="761" spans="1:65" s="2" customFormat="1" ht="14.45" customHeight="1">
      <c r="A761" s="32"/>
      <c r="B761" s="33"/>
      <c r="C761" s="166">
        <v>594</v>
      </c>
      <c r="D761" s="166" t="s">
        <v>147</v>
      </c>
      <c r="E761" s="167" t="s">
        <v>2083</v>
      </c>
      <c r="F761" s="168" t="s">
        <v>2084</v>
      </c>
      <c r="G761" s="169" t="s">
        <v>170</v>
      </c>
      <c r="H761" s="170">
        <v>1</v>
      </c>
      <c r="I761" s="171"/>
      <c r="J761" s="172">
        <f t="shared" si="320"/>
        <v>0</v>
      </c>
      <c r="K761" s="168" t="s">
        <v>151</v>
      </c>
      <c r="L761" s="37"/>
      <c r="M761" s="173" t="s">
        <v>17</v>
      </c>
      <c r="N761" s="174" t="s">
        <v>41</v>
      </c>
      <c r="O761" s="62"/>
      <c r="P761" s="175">
        <f t="shared" si="321"/>
        <v>0</v>
      </c>
      <c r="Q761" s="175">
        <v>0</v>
      </c>
      <c r="R761" s="175">
        <f t="shared" si="322"/>
        <v>0</v>
      </c>
      <c r="S761" s="175">
        <v>0</v>
      </c>
      <c r="T761" s="176">
        <f t="shared" si="323"/>
        <v>0</v>
      </c>
      <c r="U761" s="32"/>
      <c r="V761" s="32"/>
      <c r="W761" s="32"/>
      <c r="X761" s="32"/>
      <c r="Y761" s="32"/>
      <c r="Z761" s="32"/>
      <c r="AA761" s="32"/>
      <c r="AB761" s="32"/>
      <c r="AC761" s="32"/>
      <c r="AD761" s="32"/>
      <c r="AE761" s="32"/>
      <c r="AR761" s="177" t="s">
        <v>1598</v>
      </c>
      <c r="AT761" s="177" t="s">
        <v>147</v>
      </c>
      <c r="AU761" s="177" t="s">
        <v>75</v>
      </c>
      <c r="AY761" s="15" t="s">
        <v>145</v>
      </c>
      <c r="BE761" s="178">
        <f t="shared" si="324"/>
        <v>0</v>
      </c>
      <c r="BF761" s="178">
        <f t="shared" si="325"/>
        <v>0</v>
      </c>
      <c r="BG761" s="178">
        <f t="shared" si="326"/>
        <v>0</v>
      </c>
      <c r="BH761" s="178">
        <f t="shared" si="327"/>
        <v>0</v>
      </c>
      <c r="BI761" s="178">
        <f t="shared" si="328"/>
        <v>0</v>
      </c>
      <c r="BJ761" s="15" t="s">
        <v>75</v>
      </c>
      <c r="BK761" s="178">
        <f t="shared" si="329"/>
        <v>0</v>
      </c>
      <c r="BL761" s="15" t="s">
        <v>1598</v>
      </c>
      <c r="BM761" s="177" t="s">
        <v>2085</v>
      </c>
    </row>
    <row r="762" spans="1:65" s="2" customFormat="1" ht="14.45" customHeight="1">
      <c r="A762" s="32"/>
      <c r="B762" s="33"/>
      <c r="C762" s="166">
        <v>595</v>
      </c>
      <c r="D762" s="166" t="s">
        <v>147</v>
      </c>
      <c r="E762" s="167" t="s">
        <v>2086</v>
      </c>
      <c r="F762" s="168" t="s">
        <v>2087</v>
      </c>
      <c r="G762" s="169" t="s">
        <v>170</v>
      </c>
      <c r="H762" s="170">
        <v>1</v>
      </c>
      <c r="I762" s="171"/>
      <c r="J762" s="172">
        <f t="shared" si="320"/>
        <v>0</v>
      </c>
      <c r="K762" s="168" t="s">
        <v>151</v>
      </c>
      <c r="L762" s="37"/>
      <c r="M762" s="173" t="s">
        <v>17</v>
      </c>
      <c r="N762" s="174" t="s">
        <v>41</v>
      </c>
      <c r="O762" s="62"/>
      <c r="P762" s="175">
        <f t="shared" si="321"/>
        <v>0</v>
      </c>
      <c r="Q762" s="175">
        <v>0</v>
      </c>
      <c r="R762" s="175">
        <f t="shared" si="322"/>
        <v>0</v>
      </c>
      <c r="S762" s="175">
        <v>0</v>
      </c>
      <c r="T762" s="176">
        <f t="shared" si="323"/>
        <v>0</v>
      </c>
      <c r="U762" s="32"/>
      <c r="V762" s="32"/>
      <c r="W762" s="32"/>
      <c r="X762" s="32"/>
      <c r="Y762" s="32"/>
      <c r="Z762" s="32"/>
      <c r="AA762" s="32"/>
      <c r="AB762" s="32"/>
      <c r="AC762" s="32"/>
      <c r="AD762" s="32"/>
      <c r="AE762" s="32"/>
      <c r="AR762" s="177" t="s">
        <v>1598</v>
      </c>
      <c r="AT762" s="177" t="s">
        <v>147</v>
      </c>
      <c r="AU762" s="177" t="s">
        <v>75</v>
      </c>
      <c r="AY762" s="15" t="s">
        <v>145</v>
      </c>
      <c r="BE762" s="178">
        <f t="shared" si="324"/>
        <v>0</v>
      </c>
      <c r="BF762" s="178">
        <f t="shared" si="325"/>
        <v>0</v>
      </c>
      <c r="BG762" s="178">
        <f t="shared" si="326"/>
        <v>0</v>
      </c>
      <c r="BH762" s="178">
        <f t="shared" si="327"/>
        <v>0</v>
      </c>
      <c r="BI762" s="178">
        <f t="shared" si="328"/>
        <v>0</v>
      </c>
      <c r="BJ762" s="15" t="s">
        <v>75</v>
      </c>
      <c r="BK762" s="178">
        <f t="shared" si="329"/>
        <v>0</v>
      </c>
      <c r="BL762" s="15" t="s">
        <v>1598</v>
      </c>
      <c r="BM762" s="177" t="s">
        <v>2088</v>
      </c>
    </row>
    <row r="763" spans="1:65" s="2" customFormat="1" ht="14.45" customHeight="1">
      <c r="A763" s="32"/>
      <c r="B763" s="33"/>
      <c r="C763" s="166">
        <v>596</v>
      </c>
      <c r="D763" s="166" t="s">
        <v>147</v>
      </c>
      <c r="E763" s="167" t="s">
        <v>2089</v>
      </c>
      <c r="F763" s="168" t="s">
        <v>2090</v>
      </c>
      <c r="G763" s="169" t="s">
        <v>170</v>
      </c>
      <c r="H763" s="170">
        <v>1</v>
      </c>
      <c r="I763" s="171"/>
      <c r="J763" s="172">
        <f t="shared" si="320"/>
        <v>0</v>
      </c>
      <c r="K763" s="168" t="s">
        <v>151</v>
      </c>
      <c r="L763" s="37"/>
      <c r="M763" s="173" t="s">
        <v>17</v>
      </c>
      <c r="N763" s="174" t="s">
        <v>41</v>
      </c>
      <c r="O763" s="62"/>
      <c r="P763" s="175">
        <f t="shared" si="321"/>
        <v>0</v>
      </c>
      <c r="Q763" s="175">
        <v>0</v>
      </c>
      <c r="R763" s="175">
        <f t="shared" si="322"/>
        <v>0</v>
      </c>
      <c r="S763" s="175">
        <v>0</v>
      </c>
      <c r="T763" s="176">
        <f t="shared" si="323"/>
        <v>0</v>
      </c>
      <c r="U763" s="32"/>
      <c r="V763" s="32"/>
      <c r="W763" s="32"/>
      <c r="X763" s="32"/>
      <c r="Y763" s="32"/>
      <c r="Z763" s="32"/>
      <c r="AA763" s="32"/>
      <c r="AB763" s="32"/>
      <c r="AC763" s="32"/>
      <c r="AD763" s="32"/>
      <c r="AE763" s="32"/>
      <c r="AR763" s="177" t="s">
        <v>1598</v>
      </c>
      <c r="AT763" s="177" t="s">
        <v>147</v>
      </c>
      <c r="AU763" s="177" t="s">
        <v>75</v>
      </c>
      <c r="AY763" s="15" t="s">
        <v>145</v>
      </c>
      <c r="BE763" s="178">
        <f t="shared" si="324"/>
        <v>0</v>
      </c>
      <c r="BF763" s="178">
        <f t="shared" si="325"/>
        <v>0</v>
      </c>
      <c r="BG763" s="178">
        <f t="shared" si="326"/>
        <v>0</v>
      </c>
      <c r="BH763" s="178">
        <f t="shared" si="327"/>
        <v>0</v>
      </c>
      <c r="BI763" s="178">
        <f t="shared" si="328"/>
        <v>0</v>
      </c>
      <c r="BJ763" s="15" t="s">
        <v>75</v>
      </c>
      <c r="BK763" s="178">
        <f t="shared" si="329"/>
        <v>0</v>
      </c>
      <c r="BL763" s="15" t="s">
        <v>1598</v>
      </c>
      <c r="BM763" s="177" t="s">
        <v>2091</v>
      </c>
    </row>
    <row r="764" spans="1:65" s="2" customFormat="1" ht="14.45" customHeight="1">
      <c r="A764" s="32"/>
      <c r="B764" s="33"/>
      <c r="C764" s="166">
        <v>597</v>
      </c>
      <c r="D764" s="166" t="s">
        <v>147</v>
      </c>
      <c r="E764" s="167" t="s">
        <v>2092</v>
      </c>
      <c r="F764" s="168" t="s">
        <v>2093</v>
      </c>
      <c r="G764" s="169" t="s">
        <v>170</v>
      </c>
      <c r="H764" s="170">
        <v>1</v>
      </c>
      <c r="I764" s="171"/>
      <c r="J764" s="172">
        <f t="shared" si="320"/>
        <v>0</v>
      </c>
      <c r="K764" s="168" t="s">
        <v>151</v>
      </c>
      <c r="L764" s="37"/>
      <c r="M764" s="173" t="s">
        <v>17</v>
      </c>
      <c r="N764" s="174" t="s">
        <v>41</v>
      </c>
      <c r="O764" s="62"/>
      <c r="P764" s="175">
        <f t="shared" si="321"/>
        <v>0</v>
      </c>
      <c r="Q764" s="175">
        <v>0</v>
      </c>
      <c r="R764" s="175">
        <f t="shared" si="322"/>
        <v>0</v>
      </c>
      <c r="S764" s="175">
        <v>0</v>
      </c>
      <c r="T764" s="176">
        <f t="shared" si="323"/>
        <v>0</v>
      </c>
      <c r="U764" s="32"/>
      <c r="V764" s="32"/>
      <c r="W764" s="32"/>
      <c r="X764" s="32"/>
      <c r="Y764" s="32"/>
      <c r="Z764" s="32"/>
      <c r="AA764" s="32"/>
      <c r="AB764" s="32"/>
      <c r="AC764" s="32"/>
      <c r="AD764" s="32"/>
      <c r="AE764" s="32"/>
      <c r="AR764" s="177" t="s">
        <v>1598</v>
      </c>
      <c r="AT764" s="177" t="s">
        <v>147</v>
      </c>
      <c r="AU764" s="177" t="s">
        <v>75</v>
      </c>
      <c r="AY764" s="15" t="s">
        <v>145</v>
      </c>
      <c r="BE764" s="178">
        <f t="shared" si="324"/>
        <v>0</v>
      </c>
      <c r="BF764" s="178">
        <f t="shared" si="325"/>
        <v>0</v>
      </c>
      <c r="BG764" s="178">
        <f t="shared" si="326"/>
        <v>0</v>
      </c>
      <c r="BH764" s="178">
        <f t="shared" si="327"/>
        <v>0</v>
      </c>
      <c r="BI764" s="178">
        <f t="shared" si="328"/>
        <v>0</v>
      </c>
      <c r="BJ764" s="15" t="s">
        <v>75</v>
      </c>
      <c r="BK764" s="178">
        <f t="shared" si="329"/>
        <v>0</v>
      </c>
      <c r="BL764" s="15" t="s">
        <v>1598</v>
      </c>
      <c r="BM764" s="177" t="s">
        <v>2094</v>
      </c>
    </row>
    <row r="765" spans="1:65" s="2" customFormat="1" ht="14.45" customHeight="1">
      <c r="A765" s="32"/>
      <c r="B765" s="33"/>
      <c r="C765" s="166">
        <v>598</v>
      </c>
      <c r="D765" s="166" t="s">
        <v>147</v>
      </c>
      <c r="E765" s="167" t="s">
        <v>2095</v>
      </c>
      <c r="F765" s="168" t="s">
        <v>2096</v>
      </c>
      <c r="G765" s="169" t="s">
        <v>170</v>
      </c>
      <c r="H765" s="170">
        <v>1</v>
      </c>
      <c r="I765" s="171"/>
      <c r="J765" s="172">
        <f t="shared" si="320"/>
        <v>0</v>
      </c>
      <c r="K765" s="168" t="s">
        <v>151</v>
      </c>
      <c r="L765" s="37"/>
      <c r="M765" s="173" t="s">
        <v>17</v>
      </c>
      <c r="N765" s="174" t="s">
        <v>41</v>
      </c>
      <c r="O765" s="62"/>
      <c r="P765" s="175">
        <f t="shared" si="321"/>
        <v>0</v>
      </c>
      <c r="Q765" s="175">
        <v>0</v>
      </c>
      <c r="R765" s="175">
        <f t="shared" si="322"/>
        <v>0</v>
      </c>
      <c r="S765" s="175">
        <v>0</v>
      </c>
      <c r="T765" s="176">
        <f t="shared" si="323"/>
        <v>0</v>
      </c>
      <c r="U765" s="32"/>
      <c r="V765" s="32"/>
      <c r="W765" s="32"/>
      <c r="X765" s="32"/>
      <c r="Y765" s="32"/>
      <c r="Z765" s="32"/>
      <c r="AA765" s="32"/>
      <c r="AB765" s="32"/>
      <c r="AC765" s="32"/>
      <c r="AD765" s="32"/>
      <c r="AE765" s="32"/>
      <c r="AR765" s="177" t="s">
        <v>1598</v>
      </c>
      <c r="AT765" s="177" t="s">
        <v>147</v>
      </c>
      <c r="AU765" s="177" t="s">
        <v>75</v>
      </c>
      <c r="AY765" s="15" t="s">
        <v>145</v>
      </c>
      <c r="BE765" s="178">
        <f t="shared" si="324"/>
        <v>0</v>
      </c>
      <c r="BF765" s="178">
        <f t="shared" si="325"/>
        <v>0</v>
      </c>
      <c r="BG765" s="178">
        <f t="shared" si="326"/>
        <v>0</v>
      </c>
      <c r="BH765" s="178">
        <f t="shared" si="327"/>
        <v>0</v>
      </c>
      <c r="BI765" s="178">
        <f t="shared" si="328"/>
        <v>0</v>
      </c>
      <c r="BJ765" s="15" t="s">
        <v>75</v>
      </c>
      <c r="BK765" s="178">
        <f t="shared" si="329"/>
        <v>0</v>
      </c>
      <c r="BL765" s="15" t="s">
        <v>1598</v>
      </c>
      <c r="BM765" s="177" t="s">
        <v>2097</v>
      </c>
    </row>
    <row r="766" spans="1:65" s="2" customFormat="1" ht="14.45" customHeight="1">
      <c r="A766" s="32"/>
      <c r="B766" s="33"/>
      <c r="C766" s="166">
        <v>599</v>
      </c>
      <c r="D766" s="166" t="s">
        <v>147</v>
      </c>
      <c r="E766" s="167" t="s">
        <v>2098</v>
      </c>
      <c r="F766" s="168" t="s">
        <v>2099</v>
      </c>
      <c r="G766" s="169" t="s">
        <v>170</v>
      </c>
      <c r="H766" s="170">
        <v>1</v>
      </c>
      <c r="I766" s="171"/>
      <c r="J766" s="172">
        <f t="shared" si="320"/>
        <v>0</v>
      </c>
      <c r="K766" s="168" t="s">
        <v>151</v>
      </c>
      <c r="L766" s="37"/>
      <c r="M766" s="173" t="s">
        <v>17</v>
      </c>
      <c r="N766" s="174" t="s">
        <v>41</v>
      </c>
      <c r="O766" s="62"/>
      <c r="P766" s="175">
        <f t="shared" si="321"/>
        <v>0</v>
      </c>
      <c r="Q766" s="175">
        <v>0</v>
      </c>
      <c r="R766" s="175">
        <f t="shared" si="322"/>
        <v>0</v>
      </c>
      <c r="S766" s="175">
        <v>0</v>
      </c>
      <c r="T766" s="176">
        <f t="shared" si="323"/>
        <v>0</v>
      </c>
      <c r="U766" s="32"/>
      <c r="V766" s="32"/>
      <c r="W766" s="32"/>
      <c r="X766" s="32"/>
      <c r="Y766" s="32"/>
      <c r="Z766" s="32"/>
      <c r="AA766" s="32"/>
      <c r="AB766" s="32"/>
      <c r="AC766" s="32"/>
      <c r="AD766" s="32"/>
      <c r="AE766" s="32"/>
      <c r="AR766" s="177" t="s">
        <v>1598</v>
      </c>
      <c r="AT766" s="177" t="s">
        <v>147</v>
      </c>
      <c r="AU766" s="177" t="s">
        <v>75</v>
      </c>
      <c r="AY766" s="15" t="s">
        <v>145</v>
      </c>
      <c r="BE766" s="178">
        <f t="shared" si="324"/>
        <v>0</v>
      </c>
      <c r="BF766" s="178">
        <f t="shared" si="325"/>
        <v>0</v>
      </c>
      <c r="BG766" s="178">
        <f t="shared" si="326"/>
        <v>0</v>
      </c>
      <c r="BH766" s="178">
        <f t="shared" si="327"/>
        <v>0</v>
      </c>
      <c r="BI766" s="178">
        <f t="shared" si="328"/>
        <v>0</v>
      </c>
      <c r="BJ766" s="15" t="s">
        <v>75</v>
      </c>
      <c r="BK766" s="178">
        <f t="shared" si="329"/>
        <v>0</v>
      </c>
      <c r="BL766" s="15" t="s">
        <v>1598</v>
      </c>
      <c r="BM766" s="177" t="s">
        <v>2100</v>
      </c>
    </row>
    <row r="767" spans="1:65" s="2" customFormat="1" ht="14.45" customHeight="1">
      <c r="A767" s="32"/>
      <c r="B767" s="33"/>
      <c r="C767" s="166">
        <v>600</v>
      </c>
      <c r="D767" s="166" t="s">
        <v>147</v>
      </c>
      <c r="E767" s="167" t="s">
        <v>2101</v>
      </c>
      <c r="F767" s="168" t="s">
        <v>2102</v>
      </c>
      <c r="G767" s="169" t="s">
        <v>170</v>
      </c>
      <c r="H767" s="170">
        <v>1</v>
      </c>
      <c r="I767" s="171"/>
      <c r="J767" s="172">
        <f t="shared" si="320"/>
        <v>0</v>
      </c>
      <c r="K767" s="168" t="s">
        <v>151</v>
      </c>
      <c r="L767" s="37"/>
      <c r="M767" s="173" t="s">
        <v>17</v>
      </c>
      <c r="N767" s="174" t="s">
        <v>41</v>
      </c>
      <c r="O767" s="62"/>
      <c r="P767" s="175">
        <f t="shared" si="321"/>
        <v>0</v>
      </c>
      <c r="Q767" s="175">
        <v>0</v>
      </c>
      <c r="R767" s="175">
        <f t="shared" si="322"/>
        <v>0</v>
      </c>
      <c r="S767" s="175">
        <v>0</v>
      </c>
      <c r="T767" s="176">
        <f t="shared" si="323"/>
        <v>0</v>
      </c>
      <c r="U767" s="32"/>
      <c r="V767" s="32"/>
      <c r="W767" s="32"/>
      <c r="X767" s="32"/>
      <c r="Y767" s="32"/>
      <c r="Z767" s="32"/>
      <c r="AA767" s="32"/>
      <c r="AB767" s="32"/>
      <c r="AC767" s="32"/>
      <c r="AD767" s="32"/>
      <c r="AE767" s="32"/>
      <c r="AR767" s="177" t="s">
        <v>1598</v>
      </c>
      <c r="AT767" s="177" t="s">
        <v>147</v>
      </c>
      <c r="AU767" s="177" t="s">
        <v>75</v>
      </c>
      <c r="AY767" s="15" t="s">
        <v>145</v>
      </c>
      <c r="BE767" s="178">
        <f t="shared" si="324"/>
        <v>0</v>
      </c>
      <c r="BF767" s="178">
        <f t="shared" si="325"/>
        <v>0</v>
      </c>
      <c r="BG767" s="178">
        <f t="shared" si="326"/>
        <v>0</v>
      </c>
      <c r="BH767" s="178">
        <f t="shared" si="327"/>
        <v>0</v>
      </c>
      <c r="BI767" s="178">
        <f t="shared" si="328"/>
        <v>0</v>
      </c>
      <c r="BJ767" s="15" t="s">
        <v>75</v>
      </c>
      <c r="BK767" s="178">
        <f t="shared" si="329"/>
        <v>0</v>
      </c>
      <c r="BL767" s="15" t="s">
        <v>1598</v>
      </c>
      <c r="BM767" s="177" t="s">
        <v>2103</v>
      </c>
    </row>
    <row r="768" spans="1:65" s="2" customFormat="1" ht="14.45" customHeight="1">
      <c r="A768" s="32"/>
      <c r="B768" s="33"/>
      <c r="C768" s="166">
        <v>601</v>
      </c>
      <c r="D768" s="166" t="s">
        <v>147</v>
      </c>
      <c r="E768" s="167" t="s">
        <v>2104</v>
      </c>
      <c r="F768" s="168" t="s">
        <v>2105</v>
      </c>
      <c r="G768" s="169" t="s">
        <v>170</v>
      </c>
      <c r="H768" s="170">
        <v>1</v>
      </c>
      <c r="I768" s="171"/>
      <c r="J768" s="172">
        <f t="shared" si="320"/>
        <v>0</v>
      </c>
      <c r="K768" s="168" t="s">
        <v>151</v>
      </c>
      <c r="L768" s="37"/>
      <c r="M768" s="173" t="s">
        <v>17</v>
      </c>
      <c r="N768" s="174" t="s">
        <v>41</v>
      </c>
      <c r="O768" s="62"/>
      <c r="P768" s="175">
        <f t="shared" si="321"/>
        <v>0</v>
      </c>
      <c r="Q768" s="175">
        <v>0</v>
      </c>
      <c r="R768" s="175">
        <f t="shared" si="322"/>
        <v>0</v>
      </c>
      <c r="S768" s="175">
        <v>0</v>
      </c>
      <c r="T768" s="176">
        <f t="shared" si="323"/>
        <v>0</v>
      </c>
      <c r="U768" s="32"/>
      <c r="V768" s="32"/>
      <c r="W768" s="32"/>
      <c r="X768" s="32"/>
      <c r="Y768" s="32"/>
      <c r="Z768" s="32"/>
      <c r="AA768" s="32"/>
      <c r="AB768" s="32"/>
      <c r="AC768" s="32"/>
      <c r="AD768" s="32"/>
      <c r="AE768" s="32"/>
      <c r="AR768" s="177" t="s">
        <v>1598</v>
      </c>
      <c r="AT768" s="177" t="s">
        <v>147</v>
      </c>
      <c r="AU768" s="177" t="s">
        <v>75</v>
      </c>
      <c r="AY768" s="15" t="s">
        <v>145</v>
      </c>
      <c r="BE768" s="178">
        <f t="shared" si="324"/>
        <v>0</v>
      </c>
      <c r="BF768" s="178">
        <f t="shared" si="325"/>
        <v>0</v>
      </c>
      <c r="BG768" s="178">
        <f t="shared" si="326"/>
        <v>0</v>
      </c>
      <c r="BH768" s="178">
        <f t="shared" si="327"/>
        <v>0</v>
      </c>
      <c r="BI768" s="178">
        <f t="shared" si="328"/>
        <v>0</v>
      </c>
      <c r="BJ768" s="15" t="s">
        <v>75</v>
      </c>
      <c r="BK768" s="178">
        <f t="shared" si="329"/>
        <v>0</v>
      </c>
      <c r="BL768" s="15" t="s">
        <v>1598</v>
      </c>
      <c r="BM768" s="177" t="s">
        <v>2106</v>
      </c>
    </row>
    <row r="769" spans="1:65" s="2" customFormat="1" ht="14.45" customHeight="1">
      <c r="A769" s="32"/>
      <c r="B769" s="33"/>
      <c r="C769" s="166">
        <v>602</v>
      </c>
      <c r="D769" s="166" t="s">
        <v>147</v>
      </c>
      <c r="E769" s="167" t="s">
        <v>2107</v>
      </c>
      <c r="F769" s="168" t="s">
        <v>2108</v>
      </c>
      <c r="G769" s="169" t="s">
        <v>170</v>
      </c>
      <c r="H769" s="170">
        <v>1</v>
      </c>
      <c r="I769" s="171"/>
      <c r="J769" s="172">
        <f t="shared" si="320"/>
        <v>0</v>
      </c>
      <c r="K769" s="168" t="s">
        <v>151</v>
      </c>
      <c r="L769" s="37"/>
      <c r="M769" s="173" t="s">
        <v>17</v>
      </c>
      <c r="N769" s="174" t="s">
        <v>41</v>
      </c>
      <c r="O769" s="62"/>
      <c r="P769" s="175">
        <f t="shared" si="321"/>
        <v>0</v>
      </c>
      <c r="Q769" s="175">
        <v>0</v>
      </c>
      <c r="R769" s="175">
        <f t="shared" si="322"/>
        <v>0</v>
      </c>
      <c r="S769" s="175">
        <v>0</v>
      </c>
      <c r="T769" s="176">
        <f t="shared" si="323"/>
        <v>0</v>
      </c>
      <c r="U769" s="32"/>
      <c r="V769" s="32"/>
      <c r="W769" s="32"/>
      <c r="X769" s="32"/>
      <c r="Y769" s="32"/>
      <c r="Z769" s="32"/>
      <c r="AA769" s="32"/>
      <c r="AB769" s="32"/>
      <c r="AC769" s="32"/>
      <c r="AD769" s="32"/>
      <c r="AE769" s="32"/>
      <c r="AR769" s="177" t="s">
        <v>1598</v>
      </c>
      <c r="AT769" s="177" t="s">
        <v>147</v>
      </c>
      <c r="AU769" s="177" t="s">
        <v>75</v>
      </c>
      <c r="AY769" s="15" t="s">
        <v>145</v>
      </c>
      <c r="BE769" s="178">
        <f t="shared" si="324"/>
        <v>0</v>
      </c>
      <c r="BF769" s="178">
        <f t="shared" si="325"/>
        <v>0</v>
      </c>
      <c r="BG769" s="178">
        <f t="shared" si="326"/>
        <v>0</v>
      </c>
      <c r="BH769" s="178">
        <f t="shared" si="327"/>
        <v>0</v>
      </c>
      <c r="BI769" s="178">
        <f t="shared" si="328"/>
        <v>0</v>
      </c>
      <c r="BJ769" s="15" t="s">
        <v>75</v>
      </c>
      <c r="BK769" s="178">
        <f t="shared" si="329"/>
        <v>0</v>
      </c>
      <c r="BL769" s="15" t="s">
        <v>1598</v>
      </c>
      <c r="BM769" s="177" t="s">
        <v>2109</v>
      </c>
    </row>
    <row r="770" spans="1:65" s="2" customFormat="1" ht="14.45" customHeight="1">
      <c r="A770" s="32"/>
      <c r="B770" s="33"/>
      <c r="C770" s="166">
        <v>603</v>
      </c>
      <c r="D770" s="166" t="s">
        <v>147</v>
      </c>
      <c r="E770" s="167" t="s">
        <v>2110</v>
      </c>
      <c r="F770" s="168" t="s">
        <v>2111</v>
      </c>
      <c r="G770" s="169" t="s">
        <v>170</v>
      </c>
      <c r="H770" s="170">
        <v>1</v>
      </c>
      <c r="I770" s="171"/>
      <c r="J770" s="172">
        <f t="shared" si="320"/>
        <v>0</v>
      </c>
      <c r="K770" s="168" t="s">
        <v>151</v>
      </c>
      <c r="L770" s="37"/>
      <c r="M770" s="173" t="s">
        <v>17</v>
      </c>
      <c r="N770" s="174" t="s">
        <v>41</v>
      </c>
      <c r="O770" s="62"/>
      <c r="P770" s="175">
        <f t="shared" si="321"/>
        <v>0</v>
      </c>
      <c r="Q770" s="175">
        <v>0</v>
      </c>
      <c r="R770" s="175">
        <f t="shared" si="322"/>
        <v>0</v>
      </c>
      <c r="S770" s="175">
        <v>0</v>
      </c>
      <c r="T770" s="176">
        <f t="shared" si="323"/>
        <v>0</v>
      </c>
      <c r="U770" s="32"/>
      <c r="V770" s="32"/>
      <c r="W770" s="32"/>
      <c r="X770" s="32"/>
      <c r="Y770" s="32"/>
      <c r="Z770" s="32"/>
      <c r="AA770" s="32"/>
      <c r="AB770" s="32"/>
      <c r="AC770" s="32"/>
      <c r="AD770" s="32"/>
      <c r="AE770" s="32"/>
      <c r="AR770" s="177" t="s">
        <v>1598</v>
      </c>
      <c r="AT770" s="177" t="s">
        <v>147</v>
      </c>
      <c r="AU770" s="177" t="s">
        <v>75</v>
      </c>
      <c r="AY770" s="15" t="s">
        <v>145</v>
      </c>
      <c r="BE770" s="178">
        <f t="shared" si="324"/>
        <v>0</v>
      </c>
      <c r="BF770" s="178">
        <f t="shared" si="325"/>
        <v>0</v>
      </c>
      <c r="BG770" s="178">
        <f t="shared" si="326"/>
        <v>0</v>
      </c>
      <c r="BH770" s="178">
        <f t="shared" si="327"/>
        <v>0</v>
      </c>
      <c r="BI770" s="178">
        <f t="shared" si="328"/>
        <v>0</v>
      </c>
      <c r="BJ770" s="15" t="s">
        <v>75</v>
      </c>
      <c r="BK770" s="178">
        <f t="shared" si="329"/>
        <v>0</v>
      </c>
      <c r="BL770" s="15" t="s">
        <v>1598</v>
      </c>
      <c r="BM770" s="177" t="s">
        <v>2112</v>
      </c>
    </row>
    <row r="771" spans="1:65" s="2" customFormat="1" ht="14.45" customHeight="1">
      <c r="A771" s="32"/>
      <c r="B771" s="33"/>
      <c r="C771" s="166">
        <v>604</v>
      </c>
      <c r="D771" s="166" t="s">
        <v>147</v>
      </c>
      <c r="E771" s="167" t="s">
        <v>2113</v>
      </c>
      <c r="F771" s="168" t="s">
        <v>2114</v>
      </c>
      <c r="G771" s="169" t="s">
        <v>170</v>
      </c>
      <c r="H771" s="170">
        <v>1</v>
      </c>
      <c r="I771" s="171"/>
      <c r="J771" s="172">
        <f t="shared" si="320"/>
        <v>0</v>
      </c>
      <c r="K771" s="168" t="s">
        <v>151</v>
      </c>
      <c r="L771" s="37"/>
      <c r="M771" s="173" t="s">
        <v>17</v>
      </c>
      <c r="N771" s="174" t="s">
        <v>41</v>
      </c>
      <c r="O771" s="62"/>
      <c r="P771" s="175">
        <f t="shared" si="321"/>
        <v>0</v>
      </c>
      <c r="Q771" s="175">
        <v>0</v>
      </c>
      <c r="R771" s="175">
        <f t="shared" si="322"/>
        <v>0</v>
      </c>
      <c r="S771" s="175">
        <v>0</v>
      </c>
      <c r="T771" s="176">
        <f t="shared" si="323"/>
        <v>0</v>
      </c>
      <c r="U771" s="32"/>
      <c r="V771" s="32"/>
      <c r="W771" s="32"/>
      <c r="X771" s="32"/>
      <c r="Y771" s="32"/>
      <c r="Z771" s="32"/>
      <c r="AA771" s="32"/>
      <c r="AB771" s="32"/>
      <c r="AC771" s="32"/>
      <c r="AD771" s="32"/>
      <c r="AE771" s="32"/>
      <c r="AR771" s="177" t="s">
        <v>1598</v>
      </c>
      <c r="AT771" s="177" t="s">
        <v>147</v>
      </c>
      <c r="AU771" s="177" t="s">
        <v>75</v>
      </c>
      <c r="AY771" s="15" t="s">
        <v>145</v>
      </c>
      <c r="BE771" s="178">
        <f t="shared" si="324"/>
        <v>0</v>
      </c>
      <c r="BF771" s="178">
        <f t="shared" si="325"/>
        <v>0</v>
      </c>
      <c r="BG771" s="178">
        <f t="shared" si="326"/>
        <v>0</v>
      </c>
      <c r="BH771" s="178">
        <f t="shared" si="327"/>
        <v>0</v>
      </c>
      <c r="BI771" s="178">
        <f t="shared" si="328"/>
        <v>0</v>
      </c>
      <c r="BJ771" s="15" t="s">
        <v>75</v>
      </c>
      <c r="BK771" s="178">
        <f t="shared" si="329"/>
        <v>0</v>
      </c>
      <c r="BL771" s="15" t="s">
        <v>1598</v>
      </c>
      <c r="BM771" s="177" t="s">
        <v>2115</v>
      </c>
    </row>
    <row r="772" spans="2:63" s="12" customFormat="1" ht="25.9" customHeight="1">
      <c r="B772" s="150"/>
      <c r="C772" s="151"/>
      <c r="D772" s="152" t="s">
        <v>69</v>
      </c>
      <c r="E772" s="153" t="s">
        <v>2116</v>
      </c>
      <c r="F772" s="153" t="s">
        <v>2117</v>
      </c>
      <c r="G772" s="151"/>
      <c r="H772" s="151"/>
      <c r="I772" s="154"/>
      <c r="J772" s="155">
        <f>BK772</f>
        <v>0</v>
      </c>
      <c r="K772" s="151"/>
      <c r="L772" s="156"/>
      <c r="M772" s="157"/>
      <c r="N772" s="158"/>
      <c r="O772" s="158"/>
      <c r="P772" s="159">
        <f>SUM(P773:P776)</f>
        <v>0</v>
      </c>
      <c r="Q772" s="158"/>
      <c r="R772" s="159">
        <f>SUM(R773:R776)</f>
        <v>0</v>
      </c>
      <c r="S772" s="158"/>
      <c r="T772" s="160">
        <f>SUM(T773:T776)</f>
        <v>0</v>
      </c>
      <c r="AR772" s="161" t="s">
        <v>152</v>
      </c>
      <c r="AT772" s="162" t="s">
        <v>69</v>
      </c>
      <c r="AU772" s="162" t="s">
        <v>70</v>
      </c>
      <c r="AY772" s="161" t="s">
        <v>145</v>
      </c>
      <c r="BK772" s="163">
        <f>SUM(BK773:BK776)</f>
        <v>0</v>
      </c>
    </row>
    <row r="773" spans="1:65" s="2" customFormat="1" ht="24.2" customHeight="1">
      <c r="A773" s="32"/>
      <c r="B773" s="33"/>
      <c r="C773" s="166">
        <v>605</v>
      </c>
      <c r="D773" s="166" t="s">
        <v>147</v>
      </c>
      <c r="E773" s="167" t="s">
        <v>2118</v>
      </c>
      <c r="F773" s="168" t="s">
        <v>2119</v>
      </c>
      <c r="G773" s="169" t="s">
        <v>161</v>
      </c>
      <c r="H773" s="170">
        <v>27</v>
      </c>
      <c r="I773" s="171"/>
      <c r="J773" s="172">
        <f aca="true" t="shared" si="330" ref="J773:J776">ROUND(I773*H773,2)</f>
        <v>0</v>
      </c>
      <c r="K773" s="168" t="s">
        <v>17</v>
      </c>
      <c r="L773" s="37"/>
      <c r="M773" s="173" t="s">
        <v>17</v>
      </c>
      <c r="N773" s="174" t="s">
        <v>41</v>
      </c>
      <c r="O773" s="62"/>
      <c r="P773" s="175">
        <f aca="true" t="shared" si="331" ref="P773:P776">O773*H773</f>
        <v>0</v>
      </c>
      <c r="Q773" s="175">
        <v>0</v>
      </c>
      <c r="R773" s="175">
        <f aca="true" t="shared" si="332" ref="R773:R776">Q773*H773</f>
        <v>0</v>
      </c>
      <c r="S773" s="175">
        <v>0</v>
      </c>
      <c r="T773" s="176">
        <f aca="true" t="shared" si="333" ref="T773:T776">S773*H773</f>
        <v>0</v>
      </c>
      <c r="U773" s="32"/>
      <c r="V773" s="32"/>
      <c r="W773" s="32"/>
      <c r="X773" s="32"/>
      <c r="Y773" s="32"/>
      <c r="Z773" s="32"/>
      <c r="AA773" s="32"/>
      <c r="AB773" s="32"/>
      <c r="AC773" s="32"/>
      <c r="AD773" s="32"/>
      <c r="AE773" s="32"/>
      <c r="AR773" s="177" t="s">
        <v>1598</v>
      </c>
      <c r="AT773" s="177" t="s">
        <v>147</v>
      </c>
      <c r="AU773" s="177" t="s">
        <v>75</v>
      </c>
      <c r="AY773" s="15" t="s">
        <v>145</v>
      </c>
      <c r="BE773" s="178">
        <f aca="true" t="shared" si="334" ref="BE773:BE776">IF(N773="základní",J773,0)</f>
        <v>0</v>
      </c>
      <c r="BF773" s="178">
        <f aca="true" t="shared" si="335" ref="BF773:BF776">IF(N773="snížená",J773,0)</f>
        <v>0</v>
      </c>
      <c r="BG773" s="178">
        <f aca="true" t="shared" si="336" ref="BG773:BG776">IF(N773="zákl. přenesená",J773,0)</f>
        <v>0</v>
      </c>
      <c r="BH773" s="178">
        <f aca="true" t="shared" si="337" ref="BH773:BH776">IF(N773="sníž. přenesená",J773,0)</f>
        <v>0</v>
      </c>
      <c r="BI773" s="178">
        <f aca="true" t="shared" si="338" ref="BI773:BI776">IF(N773="nulová",J773,0)</f>
        <v>0</v>
      </c>
      <c r="BJ773" s="15" t="s">
        <v>75</v>
      </c>
      <c r="BK773" s="178">
        <f aca="true" t="shared" si="339" ref="BK773:BK776">ROUND(I773*H773,2)</f>
        <v>0</v>
      </c>
      <c r="BL773" s="15" t="s">
        <v>1598</v>
      </c>
      <c r="BM773" s="177" t="s">
        <v>2120</v>
      </c>
    </row>
    <row r="774" spans="1:65" s="2" customFormat="1" ht="24.2" customHeight="1">
      <c r="A774" s="32"/>
      <c r="B774" s="33"/>
      <c r="C774" s="166">
        <v>606</v>
      </c>
      <c r="D774" s="166" t="s">
        <v>147</v>
      </c>
      <c r="E774" s="167" t="s">
        <v>2121</v>
      </c>
      <c r="F774" s="168" t="s">
        <v>2122</v>
      </c>
      <c r="G774" s="169" t="s">
        <v>161</v>
      </c>
      <c r="H774" s="170">
        <v>58</v>
      </c>
      <c r="I774" s="171"/>
      <c r="J774" s="172">
        <f t="shared" si="330"/>
        <v>0</v>
      </c>
      <c r="K774" s="168" t="s">
        <v>17</v>
      </c>
      <c r="L774" s="37"/>
      <c r="M774" s="173" t="s">
        <v>17</v>
      </c>
      <c r="N774" s="174" t="s">
        <v>41</v>
      </c>
      <c r="O774" s="62"/>
      <c r="P774" s="175">
        <f t="shared" si="331"/>
        <v>0</v>
      </c>
      <c r="Q774" s="175">
        <v>0</v>
      </c>
      <c r="R774" s="175">
        <f t="shared" si="332"/>
        <v>0</v>
      </c>
      <c r="S774" s="175">
        <v>0</v>
      </c>
      <c r="T774" s="176">
        <f t="shared" si="333"/>
        <v>0</v>
      </c>
      <c r="U774" s="32"/>
      <c r="V774" s="32"/>
      <c r="W774" s="32"/>
      <c r="X774" s="32"/>
      <c r="Y774" s="32"/>
      <c r="Z774" s="32"/>
      <c r="AA774" s="32"/>
      <c r="AB774" s="32"/>
      <c r="AC774" s="32"/>
      <c r="AD774" s="32"/>
      <c r="AE774" s="32"/>
      <c r="AR774" s="177" t="s">
        <v>1598</v>
      </c>
      <c r="AT774" s="177" t="s">
        <v>147</v>
      </c>
      <c r="AU774" s="177" t="s">
        <v>75</v>
      </c>
      <c r="AY774" s="15" t="s">
        <v>145</v>
      </c>
      <c r="BE774" s="178">
        <f t="shared" si="334"/>
        <v>0</v>
      </c>
      <c r="BF774" s="178">
        <f t="shared" si="335"/>
        <v>0</v>
      </c>
      <c r="BG774" s="178">
        <f t="shared" si="336"/>
        <v>0</v>
      </c>
      <c r="BH774" s="178">
        <f t="shared" si="337"/>
        <v>0</v>
      </c>
      <c r="BI774" s="178">
        <f t="shared" si="338"/>
        <v>0</v>
      </c>
      <c r="BJ774" s="15" t="s">
        <v>75</v>
      </c>
      <c r="BK774" s="178">
        <f t="shared" si="339"/>
        <v>0</v>
      </c>
      <c r="BL774" s="15" t="s">
        <v>1598</v>
      </c>
      <c r="BM774" s="177" t="s">
        <v>2123</v>
      </c>
    </row>
    <row r="775" spans="1:65" s="2" customFormat="1" ht="24.2" customHeight="1">
      <c r="A775" s="32"/>
      <c r="B775" s="33"/>
      <c r="C775" s="166">
        <v>607</v>
      </c>
      <c r="D775" s="166" t="s">
        <v>147</v>
      </c>
      <c r="E775" s="167" t="s">
        <v>2124</v>
      </c>
      <c r="F775" s="168" t="s">
        <v>2125</v>
      </c>
      <c r="G775" s="169" t="s">
        <v>227</v>
      </c>
      <c r="H775" s="170">
        <v>41</v>
      </c>
      <c r="I775" s="171"/>
      <c r="J775" s="172">
        <f t="shared" si="330"/>
        <v>0</v>
      </c>
      <c r="K775" s="168" t="s">
        <v>17</v>
      </c>
      <c r="L775" s="37"/>
      <c r="M775" s="173" t="s">
        <v>17</v>
      </c>
      <c r="N775" s="174" t="s">
        <v>41</v>
      </c>
      <c r="O775" s="62"/>
      <c r="P775" s="175">
        <f t="shared" si="331"/>
        <v>0</v>
      </c>
      <c r="Q775" s="175">
        <v>0</v>
      </c>
      <c r="R775" s="175">
        <f t="shared" si="332"/>
        <v>0</v>
      </c>
      <c r="S775" s="175">
        <v>0</v>
      </c>
      <c r="T775" s="176">
        <f t="shared" si="333"/>
        <v>0</v>
      </c>
      <c r="U775" s="32"/>
      <c r="V775" s="32"/>
      <c r="W775" s="32"/>
      <c r="X775" s="32"/>
      <c r="Y775" s="32"/>
      <c r="Z775" s="32"/>
      <c r="AA775" s="32"/>
      <c r="AB775" s="32"/>
      <c r="AC775" s="32"/>
      <c r="AD775" s="32"/>
      <c r="AE775" s="32"/>
      <c r="AR775" s="177" t="s">
        <v>1598</v>
      </c>
      <c r="AT775" s="177" t="s">
        <v>147</v>
      </c>
      <c r="AU775" s="177" t="s">
        <v>75</v>
      </c>
      <c r="AY775" s="15" t="s">
        <v>145</v>
      </c>
      <c r="BE775" s="178">
        <f t="shared" si="334"/>
        <v>0</v>
      </c>
      <c r="BF775" s="178">
        <f t="shared" si="335"/>
        <v>0</v>
      </c>
      <c r="BG775" s="178">
        <f t="shared" si="336"/>
        <v>0</v>
      </c>
      <c r="BH775" s="178">
        <f t="shared" si="337"/>
        <v>0</v>
      </c>
      <c r="BI775" s="178">
        <f t="shared" si="338"/>
        <v>0</v>
      </c>
      <c r="BJ775" s="15" t="s">
        <v>75</v>
      </c>
      <c r="BK775" s="178">
        <f t="shared" si="339"/>
        <v>0</v>
      </c>
      <c r="BL775" s="15" t="s">
        <v>1598</v>
      </c>
      <c r="BM775" s="177" t="s">
        <v>2126</v>
      </c>
    </row>
    <row r="776" spans="1:65" s="2" customFormat="1" ht="24.2" customHeight="1">
      <c r="A776" s="32"/>
      <c r="B776" s="33"/>
      <c r="C776" s="166">
        <v>608</v>
      </c>
      <c r="D776" s="166" t="s">
        <v>147</v>
      </c>
      <c r="E776" s="167" t="s">
        <v>2127</v>
      </c>
      <c r="F776" s="168" t="s">
        <v>2128</v>
      </c>
      <c r="G776" s="169" t="s">
        <v>227</v>
      </c>
      <c r="H776" s="170">
        <v>24</v>
      </c>
      <c r="I776" s="171"/>
      <c r="J776" s="172">
        <f t="shared" si="330"/>
        <v>0</v>
      </c>
      <c r="K776" s="168" t="s">
        <v>17</v>
      </c>
      <c r="L776" s="37"/>
      <c r="M776" s="173" t="s">
        <v>17</v>
      </c>
      <c r="N776" s="174" t="s">
        <v>41</v>
      </c>
      <c r="O776" s="62"/>
      <c r="P776" s="175">
        <f t="shared" si="331"/>
        <v>0</v>
      </c>
      <c r="Q776" s="175">
        <v>0</v>
      </c>
      <c r="R776" s="175">
        <f t="shared" si="332"/>
        <v>0</v>
      </c>
      <c r="S776" s="175">
        <v>0</v>
      </c>
      <c r="T776" s="176">
        <f t="shared" si="333"/>
        <v>0</v>
      </c>
      <c r="U776" s="32"/>
      <c r="V776" s="32"/>
      <c r="W776" s="32"/>
      <c r="X776" s="32"/>
      <c r="Y776" s="32"/>
      <c r="Z776" s="32"/>
      <c r="AA776" s="32"/>
      <c r="AB776" s="32"/>
      <c r="AC776" s="32"/>
      <c r="AD776" s="32"/>
      <c r="AE776" s="32"/>
      <c r="AR776" s="177" t="s">
        <v>1598</v>
      </c>
      <c r="AT776" s="177" t="s">
        <v>147</v>
      </c>
      <c r="AU776" s="177" t="s">
        <v>75</v>
      </c>
      <c r="AY776" s="15" t="s">
        <v>145</v>
      </c>
      <c r="BE776" s="178">
        <f t="shared" si="334"/>
        <v>0</v>
      </c>
      <c r="BF776" s="178">
        <f t="shared" si="335"/>
        <v>0</v>
      </c>
      <c r="BG776" s="178">
        <f t="shared" si="336"/>
        <v>0</v>
      </c>
      <c r="BH776" s="178">
        <f t="shared" si="337"/>
        <v>0</v>
      </c>
      <c r="BI776" s="178">
        <f t="shared" si="338"/>
        <v>0</v>
      </c>
      <c r="BJ776" s="15" t="s">
        <v>75</v>
      </c>
      <c r="BK776" s="178">
        <f t="shared" si="339"/>
        <v>0</v>
      </c>
      <c r="BL776" s="15" t="s">
        <v>1598</v>
      </c>
      <c r="BM776" s="177" t="s">
        <v>2129</v>
      </c>
    </row>
    <row r="777" spans="2:63" s="12" customFormat="1" ht="25.9" customHeight="1">
      <c r="B777" s="150"/>
      <c r="C777" s="151"/>
      <c r="D777" s="152" t="s">
        <v>69</v>
      </c>
      <c r="E777" s="153" t="s">
        <v>2130</v>
      </c>
      <c r="F777" s="153" t="s">
        <v>2131</v>
      </c>
      <c r="G777" s="151"/>
      <c r="H777" s="151"/>
      <c r="I777" s="154"/>
      <c r="J777" s="155">
        <f>BK777</f>
        <v>0</v>
      </c>
      <c r="K777" s="151"/>
      <c r="L777" s="156"/>
      <c r="M777" s="157"/>
      <c r="N777" s="158"/>
      <c r="O777" s="158"/>
      <c r="P777" s="159">
        <f>SUM(P778:P789)</f>
        <v>0</v>
      </c>
      <c r="Q777" s="158"/>
      <c r="R777" s="159">
        <f>SUM(R778:R789)</f>
        <v>0</v>
      </c>
      <c r="S777" s="158"/>
      <c r="T777" s="160">
        <f>SUM(T778:T789)</f>
        <v>0</v>
      </c>
      <c r="AR777" s="161" t="s">
        <v>167</v>
      </c>
      <c r="AT777" s="162" t="s">
        <v>69</v>
      </c>
      <c r="AU777" s="162" t="s">
        <v>70</v>
      </c>
      <c r="AY777" s="161" t="s">
        <v>145</v>
      </c>
      <c r="BK777" s="163">
        <f>SUM(BK778:BK789)</f>
        <v>0</v>
      </c>
    </row>
    <row r="778" spans="1:65" s="2" customFormat="1" ht="14.45" customHeight="1">
      <c r="A778" s="32"/>
      <c r="B778" s="33"/>
      <c r="C778" s="166">
        <v>609</v>
      </c>
      <c r="D778" s="166" t="s">
        <v>147</v>
      </c>
      <c r="E778" s="167" t="s">
        <v>2132</v>
      </c>
      <c r="F778" s="168" t="s">
        <v>2133</v>
      </c>
      <c r="G778" s="169" t="s">
        <v>2134</v>
      </c>
      <c r="H778" s="179"/>
      <c r="I778" s="171"/>
      <c r="J778" s="172">
        <f aca="true" t="shared" si="340" ref="J778:J789">ROUND(I778*H778,2)</f>
        <v>0</v>
      </c>
      <c r="K778" s="168" t="s">
        <v>804</v>
      </c>
      <c r="L778" s="37"/>
      <c r="M778" s="173" t="s">
        <v>17</v>
      </c>
      <c r="N778" s="174" t="s">
        <v>41</v>
      </c>
      <c r="O778" s="62"/>
      <c r="P778" s="175">
        <f aca="true" t="shared" si="341" ref="P778:P789">O778*H778</f>
        <v>0</v>
      </c>
      <c r="Q778" s="175">
        <v>0</v>
      </c>
      <c r="R778" s="175">
        <f aca="true" t="shared" si="342" ref="R778:R789">Q778*H778</f>
        <v>0</v>
      </c>
      <c r="S778" s="175">
        <v>0</v>
      </c>
      <c r="T778" s="176">
        <f aca="true" t="shared" si="343" ref="T778:T789">S778*H778</f>
        <v>0</v>
      </c>
      <c r="U778" s="32"/>
      <c r="V778" s="32"/>
      <c r="W778" s="32"/>
      <c r="X778" s="32"/>
      <c r="Y778" s="32"/>
      <c r="Z778" s="32"/>
      <c r="AA778" s="32"/>
      <c r="AB778" s="32"/>
      <c r="AC778" s="32"/>
      <c r="AD778" s="32"/>
      <c r="AE778" s="32"/>
      <c r="AR778" s="177" t="s">
        <v>2135</v>
      </c>
      <c r="AT778" s="177" t="s">
        <v>147</v>
      </c>
      <c r="AU778" s="177" t="s">
        <v>75</v>
      </c>
      <c r="AY778" s="15" t="s">
        <v>145</v>
      </c>
      <c r="BE778" s="178">
        <f aca="true" t="shared" si="344" ref="BE778:BE789">IF(N778="základní",J778,0)</f>
        <v>0</v>
      </c>
      <c r="BF778" s="178">
        <f aca="true" t="shared" si="345" ref="BF778:BF789">IF(N778="snížená",J778,0)</f>
        <v>0</v>
      </c>
      <c r="BG778" s="178">
        <f aca="true" t="shared" si="346" ref="BG778:BG789">IF(N778="zákl. přenesená",J778,0)</f>
        <v>0</v>
      </c>
      <c r="BH778" s="178">
        <f aca="true" t="shared" si="347" ref="BH778:BH789">IF(N778="sníž. přenesená",J778,0)</f>
        <v>0</v>
      </c>
      <c r="BI778" s="178">
        <f aca="true" t="shared" si="348" ref="BI778:BI789">IF(N778="nulová",J778,0)</f>
        <v>0</v>
      </c>
      <c r="BJ778" s="15" t="s">
        <v>75</v>
      </c>
      <c r="BK778" s="178">
        <f aca="true" t="shared" si="349" ref="BK778:BK789">ROUND(I778*H778,2)</f>
        <v>0</v>
      </c>
      <c r="BL778" s="15" t="s">
        <v>2135</v>
      </c>
      <c r="BM778" s="177" t="s">
        <v>2136</v>
      </c>
    </row>
    <row r="779" spans="1:65" s="2" customFormat="1" ht="14.45" customHeight="1">
      <c r="A779" s="32"/>
      <c r="B779" s="33"/>
      <c r="C779" s="166">
        <v>610</v>
      </c>
      <c r="D779" s="166" t="s">
        <v>147</v>
      </c>
      <c r="E779" s="167" t="s">
        <v>2137</v>
      </c>
      <c r="F779" s="168" t="s">
        <v>2138</v>
      </c>
      <c r="G779" s="169" t="s">
        <v>2134</v>
      </c>
      <c r="H779" s="179"/>
      <c r="I779" s="171"/>
      <c r="J779" s="172">
        <f t="shared" si="340"/>
        <v>0</v>
      </c>
      <c r="K779" s="168" t="s">
        <v>804</v>
      </c>
      <c r="L779" s="37"/>
      <c r="M779" s="173" t="s">
        <v>17</v>
      </c>
      <c r="N779" s="174" t="s">
        <v>41</v>
      </c>
      <c r="O779" s="62"/>
      <c r="P779" s="175">
        <f t="shared" si="341"/>
        <v>0</v>
      </c>
      <c r="Q779" s="175">
        <v>0</v>
      </c>
      <c r="R779" s="175">
        <f t="shared" si="342"/>
        <v>0</v>
      </c>
      <c r="S779" s="175">
        <v>0</v>
      </c>
      <c r="T779" s="176">
        <f t="shared" si="343"/>
        <v>0</v>
      </c>
      <c r="U779" s="32"/>
      <c r="V779" s="32"/>
      <c r="W779" s="32"/>
      <c r="X779" s="32"/>
      <c r="Y779" s="32"/>
      <c r="Z779" s="32"/>
      <c r="AA779" s="32"/>
      <c r="AB779" s="32"/>
      <c r="AC779" s="32"/>
      <c r="AD779" s="32"/>
      <c r="AE779" s="32"/>
      <c r="AR779" s="177" t="s">
        <v>2135</v>
      </c>
      <c r="AT779" s="177" t="s">
        <v>147</v>
      </c>
      <c r="AU779" s="177" t="s">
        <v>75</v>
      </c>
      <c r="AY779" s="15" t="s">
        <v>145</v>
      </c>
      <c r="BE779" s="178">
        <f t="shared" si="344"/>
        <v>0</v>
      </c>
      <c r="BF779" s="178">
        <f t="shared" si="345"/>
        <v>0</v>
      </c>
      <c r="BG779" s="178">
        <f t="shared" si="346"/>
        <v>0</v>
      </c>
      <c r="BH779" s="178">
        <f t="shared" si="347"/>
        <v>0</v>
      </c>
      <c r="BI779" s="178">
        <f t="shared" si="348"/>
        <v>0</v>
      </c>
      <c r="BJ779" s="15" t="s">
        <v>75</v>
      </c>
      <c r="BK779" s="178">
        <f t="shared" si="349"/>
        <v>0</v>
      </c>
      <c r="BL779" s="15" t="s">
        <v>2135</v>
      </c>
      <c r="BM779" s="177" t="s">
        <v>2139</v>
      </c>
    </row>
    <row r="780" spans="1:65" s="2" customFormat="1" ht="14.45" customHeight="1">
      <c r="A780" s="32"/>
      <c r="B780" s="33"/>
      <c r="C780" s="166">
        <v>611</v>
      </c>
      <c r="D780" s="166" t="s">
        <v>147</v>
      </c>
      <c r="E780" s="167" t="s">
        <v>2140</v>
      </c>
      <c r="F780" s="168" t="s">
        <v>2141</v>
      </c>
      <c r="G780" s="169" t="s">
        <v>2134</v>
      </c>
      <c r="H780" s="179"/>
      <c r="I780" s="171"/>
      <c r="J780" s="172">
        <f t="shared" si="340"/>
        <v>0</v>
      </c>
      <c r="K780" s="168" t="s">
        <v>804</v>
      </c>
      <c r="L780" s="37"/>
      <c r="M780" s="173" t="s">
        <v>17</v>
      </c>
      <c r="N780" s="174" t="s">
        <v>41</v>
      </c>
      <c r="O780" s="62"/>
      <c r="P780" s="175">
        <f t="shared" si="341"/>
        <v>0</v>
      </c>
      <c r="Q780" s="175">
        <v>0</v>
      </c>
      <c r="R780" s="175">
        <f t="shared" si="342"/>
        <v>0</v>
      </c>
      <c r="S780" s="175">
        <v>0</v>
      </c>
      <c r="T780" s="176">
        <f t="shared" si="343"/>
        <v>0</v>
      </c>
      <c r="U780" s="32"/>
      <c r="V780" s="32"/>
      <c r="W780" s="32"/>
      <c r="X780" s="32"/>
      <c r="Y780" s="32"/>
      <c r="Z780" s="32"/>
      <c r="AA780" s="32"/>
      <c r="AB780" s="32"/>
      <c r="AC780" s="32"/>
      <c r="AD780" s="32"/>
      <c r="AE780" s="32"/>
      <c r="AR780" s="177" t="s">
        <v>2135</v>
      </c>
      <c r="AT780" s="177" t="s">
        <v>147</v>
      </c>
      <c r="AU780" s="177" t="s">
        <v>75</v>
      </c>
      <c r="AY780" s="15" t="s">
        <v>145</v>
      </c>
      <c r="BE780" s="178">
        <f t="shared" si="344"/>
        <v>0</v>
      </c>
      <c r="BF780" s="178">
        <f t="shared" si="345"/>
        <v>0</v>
      </c>
      <c r="BG780" s="178">
        <f t="shared" si="346"/>
        <v>0</v>
      </c>
      <c r="BH780" s="178">
        <f t="shared" si="347"/>
        <v>0</v>
      </c>
      <c r="BI780" s="178">
        <f t="shared" si="348"/>
        <v>0</v>
      </c>
      <c r="BJ780" s="15" t="s">
        <v>75</v>
      </c>
      <c r="BK780" s="178">
        <f t="shared" si="349"/>
        <v>0</v>
      </c>
      <c r="BL780" s="15" t="s">
        <v>2135</v>
      </c>
      <c r="BM780" s="177" t="s">
        <v>2142</v>
      </c>
    </row>
    <row r="781" spans="1:65" s="2" customFormat="1" ht="14.45" customHeight="1">
      <c r="A781" s="32"/>
      <c r="B781" s="33"/>
      <c r="C781" s="166">
        <v>612</v>
      </c>
      <c r="D781" s="166" t="s">
        <v>147</v>
      </c>
      <c r="E781" s="167" t="s">
        <v>2143</v>
      </c>
      <c r="F781" s="168" t="s">
        <v>2144</v>
      </c>
      <c r="G781" s="169" t="s">
        <v>2134</v>
      </c>
      <c r="H781" s="179"/>
      <c r="I781" s="171"/>
      <c r="J781" s="172">
        <f t="shared" si="340"/>
        <v>0</v>
      </c>
      <c r="K781" s="168" t="s">
        <v>804</v>
      </c>
      <c r="L781" s="37"/>
      <c r="M781" s="173" t="s">
        <v>17</v>
      </c>
      <c r="N781" s="174" t="s">
        <v>41</v>
      </c>
      <c r="O781" s="62"/>
      <c r="P781" s="175">
        <f t="shared" si="341"/>
        <v>0</v>
      </c>
      <c r="Q781" s="175">
        <v>0</v>
      </c>
      <c r="R781" s="175">
        <f t="shared" si="342"/>
        <v>0</v>
      </c>
      <c r="S781" s="175">
        <v>0</v>
      </c>
      <c r="T781" s="176">
        <f t="shared" si="343"/>
        <v>0</v>
      </c>
      <c r="U781" s="32"/>
      <c r="V781" s="32"/>
      <c r="W781" s="32"/>
      <c r="X781" s="32"/>
      <c r="Y781" s="32"/>
      <c r="Z781" s="32"/>
      <c r="AA781" s="32"/>
      <c r="AB781" s="32"/>
      <c r="AC781" s="32"/>
      <c r="AD781" s="32"/>
      <c r="AE781" s="32"/>
      <c r="AR781" s="177" t="s">
        <v>2135</v>
      </c>
      <c r="AT781" s="177" t="s">
        <v>147</v>
      </c>
      <c r="AU781" s="177" t="s">
        <v>75</v>
      </c>
      <c r="AY781" s="15" t="s">
        <v>145</v>
      </c>
      <c r="BE781" s="178">
        <f t="shared" si="344"/>
        <v>0</v>
      </c>
      <c r="BF781" s="178">
        <f t="shared" si="345"/>
        <v>0</v>
      </c>
      <c r="BG781" s="178">
        <f t="shared" si="346"/>
        <v>0</v>
      </c>
      <c r="BH781" s="178">
        <f t="shared" si="347"/>
        <v>0</v>
      </c>
      <c r="BI781" s="178">
        <f t="shared" si="348"/>
        <v>0</v>
      </c>
      <c r="BJ781" s="15" t="s">
        <v>75</v>
      </c>
      <c r="BK781" s="178">
        <f t="shared" si="349"/>
        <v>0</v>
      </c>
      <c r="BL781" s="15" t="s">
        <v>2135</v>
      </c>
      <c r="BM781" s="177" t="s">
        <v>2145</v>
      </c>
    </row>
    <row r="782" spans="1:65" s="2" customFormat="1" ht="14.45" customHeight="1">
      <c r="A782" s="32"/>
      <c r="B782" s="33"/>
      <c r="C782" s="166">
        <v>613</v>
      </c>
      <c r="D782" s="166" t="s">
        <v>147</v>
      </c>
      <c r="E782" s="167" t="s">
        <v>2146</v>
      </c>
      <c r="F782" s="168" t="s">
        <v>2147</v>
      </c>
      <c r="G782" s="169" t="s">
        <v>2134</v>
      </c>
      <c r="H782" s="179"/>
      <c r="I782" s="171"/>
      <c r="J782" s="172">
        <f t="shared" si="340"/>
        <v>0</v>
      </c>
      <c r="K782" s="168" t="s">
        <v>804</v>
      </c>
      <c r="L782" s="37"/>
      <c r="M782" s="173" t="s">
        <v>17</v>
      </c>
      <c r="N782" s="174" t="s">
        <v>41</v>
      </c>
      <c r="O782" s="62"/>
      <c r="P782" s="175">
        <f t="shared" si="341"/>
        <v>0</v>
      </c>
      <c r="Q782" s="175">
        <v>0</v>
      </c>
      <c r="R782" s="175">
        <f t="shared" si="342"/>
        <v>0</v>
      </c>
      <c r="S782" s="175">
        <v>0</v>
      </c>
      <c r="T782" s="176">
        <f t="shared" si="343"/>
        <v>0</v>
      </c>
      <c r="U782" s="32"/>
      <c r="V782" s="32"/>
      <c r="W782" s="32"/>
      <c r="X782" s="32"/>
      <c r="Y782" s="32"/>
      <c r="Z782" s="32"/>
      <c r="AA782" s="32"/>
      <c r="AB782" s="32"/>
      <c r="AC782" s="32"/>
      <c r="AD782" s="32"/>
      <c r="AE782" s="32"/>
      <c r="AR782" s="177" t="s">
        <v>2135</v>
      </c>
      <c r="AT782" s="177" t="s">
        <v>147</v>
      </c>
      <c r="AU782" s="177" t="s">
        <v>75</v>
      </c>
      <c r="AY782" s="15" t="s">
        <v>145</v>
      </c>
      <c r="BE782" s="178">
        <f t="shared" si="344"/>
        <v>0</v>
      </c>
      <c r="BF782" s="178">
        <f t="shared" si="345"/>
        <v>0</v>
      </c>
      <c r="BG782" s="178">
        <f t="shared" si="346"/>
        <v>0</v>
      </c>
      <c r="BH782" s="178">
        <f t="shared" si="347"/>
        <v>0</v>
      </c>
      <c r="BI782" s="178">
        <f t="shared" si="348"/>
        <v>0</v>
      </c>
      <c r="BJ782" s="15" t="s">
        <v>75</v>
      </c>
      <c r="BK782" s="178">
        <f t="shared" si="349"/>
        <v>0</v>
      </c>
      <c r="BL782" s="15" t="s">
        <v>2135</v>
      </c>
      <c r="BM782" s="177" t="s">
        <v>2148</v>
      </c>
    </row>
    <row r="783" spans="1:65" s="2" customFormat="1" ht="14.45" customHeight="1">
      <c r="A783" s="32"/>
      <c r="B783" s="33"/>
      <c r="C783" s="166">
        <v>614</v>
      </c>
      <c r="D783" s="166" t="s">
        <v>147</v>
      </c>
      <c r="E783" s="167" t="s">
        <v>2149</v>
      </c>
      <c r="F783" s="168" t="s">
        <v>2150</v>
      </c>
      <c r="G783" s="169" t="s">
        <v>2134</v>
      </c>
      <c r="H783" s="179"/>
      <c r="I783" s="171"/>
      <c r="J783" s="172">
        <f t="shared" si="340"/>
        <v>0</v>
      </c>
      <c r="K783" s="168" t="s">
        <v>804</v>
      </c>
      <c r="L783" s="37"/>
      <c r="M783" s="173" t="s">
        <v>17</v>
      </c>
      <c r="N783" s="174" t="s">
        <v>41</v>
      </c>
      <c r="O783" s="62"/>
      <c r="P783" s="175">
        <f t="shared" si="341"/>
        <v>0</v>
      </c>
      <c r="Q783" s="175">
        <v>0</v>
      </c>
      <c r="R783" s="175">
        <f t="shared" si="342"/>
        <v>0</v>
      </c>
      <c r="S783" s="175">
        <v>0</v>
      </c>
      <c r="T783" s="176">
        <f t="shared" si="343"/>
        <v>0</v>
      </c>
      <c r="U783" s="32"/>
      <c r="V783" s="32"/>
      <c r="W783" s="32"/>
      <c r="X783" s="32"/>
      <c r="Y783" s="32"/>
      <c r="Z783" s="32"/>
      <c r="AA783" s="32"/>
      <c r="AB783" s="32"/>
      <c r="AC783" s="32"/>
      <c r="AD783" s="32"/>
      <c r="AE783" s="32"/>
      <c r="AR783" s="177" t="s">
        <v>2135</v>
      </c>
      <c r="AT783" s="177" t="s">
        <v>147</v>
      </c>
      <c r="AU783" s="177" t="s">
        <v>75</v>
      </c>
      <c r="AY783" s="15" t="s">
        <v>145</v>
      </c>
      <c r="BE783" s="178">
        <f t="shared" si="344"/>
        <v>0</v>
      </c>
      <c r="BF783" s="178">
        <f t="shared" si="345"/>
        <v>0</v>
      </c>
      <c r="BG783" s="178">
        <f t="shared" si="346"/>
        <v>0</v>
      </c>
      <c r="BH783" s="178">
        <f t="shared" si="347"/>
        <v>0</v>
      </c>
      <c r="BI783" s="178">
        <f t="shared" si="348"/>
        <v>0</v>
      </c>
      <c r="BJ783" s="15" t="s">
        <v>75</v>
      </c>
      <c r="BK783" s="178">
        <f t="shared" si="349"/>
        <v>0</v>
      </c>
      <c r="BL783" s="15" t="s">
        <v>2135</v>
      </c>
      <c r="BM783" s="177" t="s">
        <v>2151</v>
      </c>
    </row>
    <row r="784" spans="1:65" s="2" customFormat="1" ht="14.45" customHeight="1">
      <c r="A784" s="32"/>
      <c r="B784" s="33"/>
      <c r="C784" s="166">
        <v>615</v>
      </c>
      <c r="D784" s="166" t="s">
        <v>147</v>
      </c>
      <c r="E784" s="167" t="s">
        <v>2152</v>
      </c>
      <c r="F784" s="168" t="s">
        <v>2153</v>
      </c>
      <c r="G784" s="169" t="s">
        <v>2134</v>
      </c>
      <c r="H784" s="179"/>
      <c r="I784" s="171"/>
      <c r="J784" s="172">
        <f t="shared" si="340"/>
        <v>0</v>
      </c>
      <c r="K784" s="168" t="s">
        <v>804</v>
      </c>
      <c r="L784" s="37"/>
      <c r="M784" s="173" t="s">
        <v>17</v>
      </c>
      <c r="N784" s="174" t="s">
        <v>41</v>
      </c>
      <c r="O784" s="62"/>
      <c r="P784" s="175">
        <f t="shared" si="341"/>
        <v>0</v>
      </c>
      <c r="Q784" s="175">
        <v>0</v>
      </c>
      <c r="R784" s="175">
        <f t="shared" si="342"/>
        <v>0</v>
      </c>
      <c r="S784" s="175">
        <v>0</v>
      </c>
      <c r="T784" s="176">
        <f t="shared" si="343"/>
        <v>0</v>
      </c>
      <c r="U784" s="32"/>
      <c r="V784" s="32"/>
      <c r="W784" s="32"/>
      <c r="X784" s="32"/>
      <c r="Y784" s="32"/>
      <c r="Z784" s="32"/>
      <c r="AA784" s="32"/>
      <c r="AB784" s="32"/>
      <c r="AC784" s="32"/>
      <c r="AD784" s="32"/>
      <c r="AE784" s="32"/>
      <c r="AR784" s="177" t="s">
        <v>2135</v>
      </c>
      <c r="AT784" s="177" t="s">
        <v>147</v>
      </c>
      <c r="AU784" s="177" t="s">
        <v>75</v>
      </c>
      <c r="AY784" s="15" t="s">
        <v>145</v>
      </c>
      <c r="BE784" s="178">
        <f t="shared" si="344"/>
        <v>0</v>
      </c>
      <c r="BF784" s="178">
        <f t="shared" si="345"/>
        <v>0</v>
      </c>
      <c r="BG784" s="178">
        <f t="shared" si="346"/>
        <v>0</v>
      </c>
      <c r="BH784" s="178">
        <f t="shared" si="347"/>
        <v>0</v>
      </c>
      <c r="BI784" s="178">
        <f t="shared" si="348"/>
        <v>0</v>
      </c>
      <c r="BJ784" s="15" t="s">
        <v>75</v>
      </c>
      <c r="BK784" s="178">
        <f t="shared" si="349"/>
        <v>0</v>
      </c>
      <c r="BL784" s="15" t="s">
        <v>2135</v>
      </c>
      <c r="BM784" s="177" t="s">
        <v>2154</v>
      </c>
    </row>
    <row r="785" spans="1:65" s="2" customFormat="1" ht="24.2" customHeight="1">
      <c r="A785" s="32"/>
      <c r="B785" s="33"/>
      <c r="C785" s="166">
        <v>616</v>
      </c>
      <c r="D785" s="166" t="s">
        <v>147</v>
      </c>
      <c r="E785" s="167" t="s">
        <v>2155</v>
      </c>
      <c r="F785" s="168" t="s">
        <v>2156</v>
      </c>
      <c r="G785" s="169" t="s">
        <v>2134</v>
      </c>
      <c r="H785" s="179"/>
      <c r="I785" s="171"/>
      <c r="J785" s="172">
        <f t="shared" si="340"/>
        <v>0</v>
      </c>
      <c r="K785" s="168" t="s">
        <v>804</v>
      </c>
      <c r="L785" s="37"/>
      <c r="M785" s="173" t="s">
        <v>17</v>
      </c>
      <c r="N785" s="174" t="s">
        <v>41</v>
      </c>
      <c r="O785" s="62"/>
      <c r="P785" s="175">
        <f t="shared" si="341"/>
        <v>0</v>
      </c>
      <c r="Q785" s="175">
        <v>0</v>
      </c>
      <c r="R785" s="175">
        <f t="shared" si="342"/>
        <v>0</v>
      </c>
      <c r="S785" s="175">
        <v>0</v>
      </c>
      <c r="T785" s="176">
        <f t="shared" si="343"/>
        <v>0</v>
      </c>
      <c r="U785" s="32"/>
      <c r="V785" s="32"/>
      <c r="W785" s="32"/>
      <c r="X785" s="32"/>
      <c r="Y785" s="32"/>
      <c r="Z785" s="32"/>
      <c r="AA785" s="32"/>
      <c r="AB785" s="32"/>
      <c r="AC785" s="32"/>
      <c r="AD785" s="32"/>
      <c r="AE785" s="32"/>
      <c r="AR785" s="177" t="s">
        <v>2135</v>
      </c>
      <c r="AT785" s="177" t="s">
        <v>147</v>
      </c>
      <c r="AU785" s="177" t="s">
        <v>75</v>
      </c>
      <c r="AY785" s="15" t="s">
        <v>145</v>
      </c>
      <c r="BE785" s="178">
        <f t="shared" si="344"/>
        <v>0</v>
      </c>
      <c r="BF785" s="178">
        <f t="shared" si="345"/>
        <v>0</v>
      </c>
      <c r="BG785" s="178">
        <f t="shared" si="346"/>
        <v>0</v>
      </c>
      <c r="BH785" s="178">
        <f t="shared" si="347"/>
        <v>0</v>
      </c>
      <c r="BI785" s="178">
        <f t="shared" si="348"/>
        <v>0</v>
      </c>
      <c r="BJ785" s="15" t="s">
        <v>75</v>
      </c>
      <c r="BK785" s="178">
        <f t="shared" si="349"/>
        <v>0</v>
      </c>
      <c r="BL785" s="15" t="s">
        <v>2135</v>
      </c>
      <c r="BM785" s="177" t="s">
        <v>2157</v>
      </c>
    </row>
    <row r="786" spans="1:65" s="2" customFormat="1" ht="24.2" customHeight="1">
      <c r="A786" s="32"/>
      <c r="B786" s="33"/>
      <c r="C786" s="166">
        <v>617</v>
      </c>
      <c r="D786" s="166" t="s">
        <v>147</v>
      </c>
      <c r="E786" s="167" t="s">
        <v>2158</v>
      </c>
      <c r="F786" s="168" t="s">
        <v>2159</v>
      </c>
      <c r="G786" s="169" t="s">
        <v>2134</v>
      </c>
      <c r="H786" s="179"/>
      <c r="I786" s="171"/>
      <c r="J786" s="172">
        <f t="shared" si="340"/>
        <v>0</v>
      </c>
      <c r="K786" s="168" t="s">
        <v>804</v>
      </c>
      <c r="L786" s="37"/>
      <c r="M786" s="173" t="s">
        <v>17</v>
      </c>
      <c r="N786" s="174" t="s">
        <v>41</v>
      </c>
      <c r="O786" s="62"/>
      <c r="P786" s="175">
        <f t="shared" si="341"/>
        <v>0</v>
      </c>
      <c r="Q786" s="175">
        <v>0</v>
      </c>
      <c r="R786" s="175">
        <f t="shared" si="342"/>
        <v>0</v>
      </c>
      <c r="S786" s="175">
        <v>0</v>
      </c>
      <c r="T786" s="176">
        <f t="shared" si="343"/>
        <v>0</v>
      </c>
      <c r="U786" s="32"/>
      <c r="V786" s="32"/>
      <c r="W786" s="32"/>
      <c r="X786" s="32"/>
      <c r="Y786" s="32"/>
      <c r="Z786" s="32"/>
      <c r="AA786" s="32"/>
      <c r="AB786" s="32"/>
      <c r="AC786" s="32"/>
      <c r="AD786" s="32"/>
      <c r="AE786" s="32"/>
      <c r="AR786" s="177" t="s">
        <v>2135</v>
      </c>
      <c r="AT786" s="177" t="s">
        <v>147</v>
      </c>
      <c r="AU786" s="177" t="s">
        <v>75</v>
      </c>
      <c r="AY786" s="15" t="s">
        <v>145</v>
      </c>
      <c r="BE786" s="178">
        <f t="shared" si="344"/>
        <v>0</v>
      </c>
      <c r="BF786" s="178">
        <f t="shared" si="345"/>
        <v>0</v>
      </c>
      <c r="BG786" s="178">
        <f t="shared" si="346"/>
        <v>0</v>
      </c>
      <c r="BH786" s="178">
        <f t="shared" si="347"/>
        <v>0</v>
      </c>
      <c r="BI786" s="178">
        <f t="shared" si="348"/>
        <v>0</v>
      </c>
      <c r="BJ786" s="15" t="s">
        <v>75</v>
      </c>
      <c r="BK786" s="178">
        <f t="shared" si="349"/>
        <v>0</v>
      </c>
      <c r="BL786" s="15" t="s">
        <v>2135</v>
      </c>
      <c r="BM786" s="177" t="s">
        <v>2160</v>
      </c>
    </row>
    <row r="787" spans="1:65" s="2" customFormat="1" ht="14.45" customHeight="1">
      <c r="A787" s="32"/>
      <c r="B787" s="33"/>
      <c r="C787" s="166">
        <v>618</v>
      </c>
      <c r="D787" s="166" t="s">
        <v>147</v>
      </c>
      <c r="E787" s="167" t="s">
        <v>2161</v>
      </c>
      <c r="F787" s="168" t="s">
        <v>2162</v>
      </c>
      <c r="G787" s="169" t="s">
        <v>2134</v>
      </c>
      <c r="H787" s="179"/>
      <c r="I787" s="171"/>
      <c r="J787" s="172">
        <f t="shared" si="340"/>
        <v>0</v>
      </c>
      <c r="K787" s="168" t="s">
        <v>804</v>
      </c>
      <c r="L787" s="37"/>
      <c r="M787" s="173" t="s">
        <v>17</v>
      </c>
      <c r="N787" s="174" t="s">
        <v>41</v>
      </c>
      <c r="O787" s="62"/>
      <c r="P787" s="175">
        <f t="shared" si="341"/>
        <v>0</v>
      </c>
      <c r="Q787" s="175">
        <v>0</v>
      </c>
      <c r="R787" s="175">
        <f t="shared" si="342"/>
        <v>0</v>
      </c>
      <c r="S787" s="175">
        <v>0</v>
      </c>
      <c r="T787" s="176">
        <f t="shared" si="343"/>
        <v>0</v>
      </c>
      <c r="U787" s="32"/>
      <c r="V787" s="32"/>
      <c r="W787" s="32"/>
      <c r="X787" s="32"/>
      <c r="Y787" s="32"/>
      <c r="Z787" s="32"/>
      <c r="AA787" s="32"/>
      <c r="AB787" s="32"/>
      <c r="AC787" s="32"/>
      <c r="AD787" s="32"/>
      <c r="AE787" s="32"/>
      <c r="AR787" s="177" t="s">
        <v>2135</v>
      </c>
      <c r="AT787" s="177" t="s">
        <v>147</v>
      </c>
      <c r="AU787" s="177" t="s">
        <v>75</v>
      </c>
      <c r="AY787" s="15" t="s">
        <v>145</v>
      </c>
      <c r="BE787" s="178">
        <f t="shared" si="344"/>
        <v>0</v>
      </c>
      <c r="BF787" s="178">
        <f t="shared" si="345"/>
        <v>0</v>
      </c>
      <c r="BG787" s="178">
        <f t="shared" si="346"/>
        <v>0</v>
      </c>
      <c r="BH787" s="178">
        <f t="shared" si="347"/>
        <v>0</v>
      </c>
      <c r="BI787" s="178">
        <f t="shared" si="348"/>
        <v>0</v>
      </c>
      <c r="BJ787" s="15" t="s">
        <v>75</v>
      </c>
      <c r="BK787" s="178">
        <f t="shared" si="349"/>
        <v>0</v>
      </c>
      <c r="BL787" s="15" t="s">
        <v>2135</v>
      </c>
      <c r="BM787" s="177" t="s">
        <v>2163</v>
      </c>
    </row>
    <row r="788" spans="1:65" s="2" customFormat="1" ht="14.45" customHeight="1">
      <c r="A788" s="32"/>
      <c r="B788" s="33"/>
      <c r="C788" s="166">
        <v>619</v>
      </c>
      <c r="D788" s="166" t="s">
        <v>147</v>
      </c>
      <c r="E788" s="167" t="s">
        <v>2164</v>
      </c>
      <c r="F788" s="168" t="s">
        <v>2165</v>
      </c>
      <c r="G788" s="169" t="s">
        <v>2134</v>
      </c>
      <c r="H788" s="179"/>
      <c r="I788" s="171"/>
      <c r="J788" s="172">
        <f t="shared" si="340"/>
        <v>0</v>
      </c>
      <c r="K788" s="168" t="s">
        <v>804</v>
      </c>
      <c r="L788" s="37"/>
      <c r="M788" s="173" t="s">
        <v>17</v>
      </c>
      <c r="N788" s="174" t="s">
        <v>41</v>
      </c>
      <c r="O788" s="62"/>
      <c r="P788" s="175">
        <f t="shared" si="341"/>
        <v>0</v>
      </c>
      <c r="Q788" s="175">
        <v>0</v>
      </c>
      <c r="R788" s="175">
        <f t="shared" si="342"/>
        <v>0</v>
      </c>
      <c r="S788" s="175">
        <v>0</v>
      </c>
      <c r="T788" s="176">
        <f t="shared" si="343"/>
        <v>0</v>
      </c>
      <c r="U788" s="32"/>
      <c r="V788" s="32"/>
      <c r="W788" s="32"/>
      <c r="X788" s="32"/>
      <c r="Y788" s="32"/>
      <c r="Z788" s="32"/>
      <c r="AA788" s="32"/>
      <c r="AB788" s="32"/>
      <c r="AC788" s="32"/>
      <c r="AD788" s="32"/>
      <c r="AE788" s="32"/>
      <c r="AR788" s="177" t="s">
        <v>2135</v>
      </c>
      <c r="AT788" s="177" t="s">
        <v>147</v>
      </c>
      <c r="AU788" s="177" t="s">
        <v>75</v>
      </c>
      <c r="AY788" s="15" t="s">
        <v>145</v>
      </c>
      <c r="BE788" s="178">
        <f t="shared" si="344"/>
        <v>0</v>
      </c>
      <c r="BF788" s="178">
        <f t="shared" si="345"/>
        <v>0</v>
      </c>
      <c r="BG788" s="178">
        <f t="shared" si="346"/>
        <v>0</v>
      </c>
      <c r="BH788" s="178">
        <f t="shared" si="347"/>
        <v>0</v>
      </c>
      <c r="BI788" s="178">
        <f t="shared" si="348"/>
        <v>0</v>
      </c>
      <c r="BJ788" s="15" t="s">
        <v>75</v>
      </c>
      <c r="BK788" s="178">
        <f t="shared" si="349"/>
        <v>0</v>
      </c>
      <c r="BL788" s="15" t="s">
        <v>2135</v>
      </c>
      <c r="BM788" s="177" t="s">
        <v>2166</v>
      </c>
    </row>
    <row r="789" spans="1:65" s="2" customFormat="1" ht="14.45" customHeight="1">
      <c r="A789" s="32"/>
      <c r="B789" s="33"/>
      <c r="C789" s="166">
        <v>620</v>
      </c>
      <c r="D789" s="166" t="s">
        <v>147</v>
      </c>
      <c r="E789" s="167" t="s">
        <v>2167</v>
      </c>
      <c r="F789" s="168" t="s">
        <v>2168</v>
      </c>
      <c r="G789" s="169" t="s">
        <v>2134</v>
      </c>
      <c r="H789" s="179"/>
      <c r="I789" s="171"/>
      <c r="J789" s="172">
        <f t="shared" si="340"/>
        <v>0</v>
      </c>
      <c r="K789" s="168" t="s">
        <v>804</v>
      </c>
      <c r="L789" s="37"/>
      <c r="M789" s="180" t="s">
        <v>17</v>
      </c>
      <c r="N789" s="181" t="s">
        <v>41</v>
      </c>
      <c r="O789" s="182"/>
      <c r="P789" s="183">
        <f t="shared" si="341"/>
        <v>0</v>
      </c>
      <c r="Q789" s="183">
        <v>0</v>
      </c>
      <c r="R789" s="183">
        <f t="shared" si="342"/>
        <v>0</v>
      </c>
      <c r="S789" s="183">
        <v>0</v>
      </c>
      <c r="T789" s="184">
        <f t="shared" si="343"/>
        <v>0</v>
      </c>
      <c r="U789" s="32"/>
      <c r="V789" s="32"/>
      <c r="W789" s="32"/>
      <c r="X789" s="32"/>
      <c r="Y789" s="32"/>
      <c r="Z789" s="32"/>
      <c r="AA789" s="32"/>
      <c r="AB789" s="32"/>
      <c r="AC789" s="32"/>
      <c r="AD789" s="32"/>
      <c r="AE789" s="32"/>
      <c r="AR789" s="177" t="s">
        <v>2135</v>
      </c>
      <c r="AT789" s="177" t="s">
        <v>147</v>
      </c>
      <c r="AU789" s="177" t="s">
        <v>75</v>
      </c>
      <c r="AY789" s="15" t="s">
        <v>145</v>
      </c>
      <c r="BE789" s="178">
        <f t="shared" si="344"/>
        <v>0</v>
      </c>
      <c r="BF789" s="178">
        <f t="shared" si="345"/>
        <v>0</v>
      </c>
      <c r="BG789" s="178">
        <f t="shared" si="346"/>
        <v>0</v>
      </c>
      <c r="BH789" s="178">
        <f t="shared" si="347"/>
        <v>0</v>
      </c>
      <c r="BI789" s="178">
        <f t="shared" si="348"/>
        <v>0</v>
      </c>
      <c r="BJ789" s="15" t="s">
        <v>75</v>
      </c>
      <c r="BK789" s="178">
        <f t="shared" si="349"/>
        <v>0</v>
      </c>
      <c r="BL789" s="15" t="s">
        <v>2135</v>
      </c>
      <c r="BM789" s="177" t="s">
        <v>2169</v>
      </c>
    </row>
    <row r="790" spans="1:31" s="2" customFormat="1" ht="6.95" customHeight="1">
      <c r="A790" s="32"/>
      <c r="B790" s="45"/>
      <c r="C790" s="46"/>
      <c r="D790" s="46"/>
      <c r="E790" s="46"/>
      <c r="F790" s="46"/>
      <c r="G790" s="46"/>
      <c r="H790" s="46"/>
      <c r="I790" s="46"/>
      <c r="J790" s="46"/>
      <c r="K790" s="46"/>
      <c r="L790" s="37"/>
      <c r="M790" s="32"/>
      <c r="O790" s="32"/>
      <c r="P790" s="32"/>
      <c r="Q790" s="32"/>
      <c r="R790" s="32"/>
      <c r="S790" s="32"/>
      <c r="T790" s="32"/>
      <c r="U790" s="32"/>
      <c r="V790" s="32"/>
      <c r="W790" s="32"/>
      <c r="X790" s="32"/>
      <c r="Y790" s="32"/>
      <c r="Z790" s="32"/>
      <c r="AA790" s="32"/>
      <c r="AB790" s="32"/>
      <c r="AC790" s="32"/>
      <c r="AD790" s="32"/>
      <c r="AE790" s="32"/>
    </row>
  </sheetData>
  <sheetProtection algorithmName="SHA-512" hashValue="J1ueibkS0WFnaIbo7ThX7v3obs0408BeOzOqWKszm1hHKMWAMjaXKx3aYsFNgKj0GR36zjuv0pEcvXGcn8HJwQ==" saltValue="F0dhf4Ga2M9E3Xo8v+S+bQ==" spinCount="100000" sheet="1" objects="1" scenarios="1"/>
  <autoFilter ref="C120:K789"/>
  <mergeCells count="6">
    <mergeCell ref="E113:H113"/>
    <mergeCell ref="L2:V2"/>
    <mergeCell ref="E7:H7"/>
    <mergeCell ref="E16:H16"/>
    <mergeCell ref="E25:H25"/>
    <mergeCell ref="E46:H46"/>
  </mergeCells>
  <printOptions/>
  <pageMargins left="0.39375" right="0.39375" top="0.39375" bottom="0.39375" header="0" footer="0"/>
  <pageSetup blackAndWhite="1" fitToHeight="100" fitToWidth="1" horizontalDpi="600" verticalDpi="600" orientation="landscape" paperSize="9" scale="85" r:id="rId2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8"/>
  <sheetViews>
    <sheetView showGridLines="0" zoomScale="110" zoomScaleNormal="110" workbookViewId="0" topLeftCell="A223">
      <selection activeCell="H216" sqref="H216:J216"/>
    </sheetView>
  </sheetViews>
  <sheetFormatPr defaultColWidth="9.140625" defaultRowHeight="12"/>
  <cols>
    <col min="1" max="1" width="8.28125" style="185" customWidth="1"/>
    <col min="2" max="2" width="1.7109375" style="185" customWidth="1"/>
    <col min="3" max="4" width="5.00390625" style="185" customWidth="1"/>
    <col min="5" max="5" width="11.7109375" style="185" customWidth="1"/>
    <col min="6" max="6" width="9.140625" style="185" customWidth="1"/>
    <col min="7" max="7" width="5.00390625" style="185" customWidth="1"/>
    <col min="8" max="8" width="77.8515625" style="185" customWidth="1"/>
    <col min="9" max="10" width="20.00390625" style="185" customWidth="1"/>
    <col min="11" max="11" width="1.7109375" style="185" customWidth="1"/>
  </cols>
  <sheetData>
    <row r="1" s="1" customFormat="1" ht="37.5" customHeight="1"/>
    <row r="2" spans="2:11" s="1" customFormat="1" ht="7.5" customHeight="1">
      <c r="B2" s="186"/>
      <c r="C2" s="187"/>
      <c r="D2" s="187"/>
      <c r="E2" s="187"/>
      <c r="F2" s="187"/>
      <c r="G2" s="187"/>
      <c r="H2" s="187"/>
      <c r="I2" s="187"/>
      <c r="J2" s="187"/>
      <c r="K2" s="188"/>
    </row>
    <row r="3" spans="2:11" s="13" customFormat="1" ht="45" customHeight="1">
      <c r="B3" s="189"/>
      <c r="C3" s="332" t="s">
        <v>2170</v>
      </c>
      <c r="D3" s="332"/>
      <c r="E3" s="332"/>
      <c r="F3" s="332"/>
      <c r="G3" s="332"/>
      <c r="H3" s="332"/>
      <c r="I3" s="332"/>
      <c r="J3" s="332"/>
      <c r="K3" s="190"/>
    </row>
    <row r="4" spans="2:11" s="1" customFormat="1" ht="25.5" customHeight="1">
      <c r="B4" s="191"/>
      <c r="C4" s="337" t="s">
        <v>2171</v>
      </c>
      <c r="D4" s="337"/>
      <c r="E4" s="337"/>
      <c r="F4" s="337"/>
      <c r="G4" s="337"/>
      <c r="H4" s="337"/>
      <c r="I4" s="337"/>
      <c r="J4" s="337"/>
      <c r="K4" s="192"/>
    </row>
    <row r="5" spans="2:11" s="1" customFormat="1" ht="5.25" customHeight="1">
      <c r="B5" s="191"/>
      <c r="C5" s="193"/>
      <c r="D5" s="193"/>
      <c r="E5" s="193"/>
      <c r="F5" s="193"/>
      <c r="G5" s="193"/>
      <c r="H5" s="193"/>
      <c r="I5" s="193"/>
      <c r="J5" s="193"/>
      <c r="K5" s="192"/>
    </row>
    <row r="6" spans="2:11" s="1" customFormat="1" ht="15" customHeight="1">
      <c r="B6" s="191"/>
      <c r="C6" s="336" t="s">
        <v>2172</v>
      </c>
      <c r="D6" s="336"/>
      <c r="E6" s="336"/>
      <c r="F6" s="336"/>
      <c r="G6" s="336"/>
      <c r="H6" s="336"/>
      <c r="I6" s="336"/>
      <c r="J6" s="336"/>
      <c r="K6" s="192"/>
    </row>
    <row r="7" spans="2:11" s="1" customFormat="1" ht="15" customHeight="1">
      <c r="B7" s="195"/>
      <c r="C7" s="336" t="s">
        <v>2173</v>
      </c>
      <c r="D7" s="336"/>
      <c r="E7" s="336"/>
      <c r="F7" s="336"/>
      <c r="G7" s="336"/>
      <c r="H7" s="336"/>
      <c r="I7" s="336"/>
      <c r="J7" s="336"/>
      <c r="K7" s="192"/>
    </row>
    <row r="8" spans="2:11" s="1" customFormat="1" ht="12.75" customHeight="1">
      <c r="B8" s="195"/>
      <c r="C8" s="194"/>
      <c r="D8" s="194"/>
      <c r="E8" s="194"/>
      <c r="F8" s="194"/>
      <c r="G8" s="194"/>
      <c r="H8" s="194"/>
      <c r="I8" s="194"/>
      <c r="J8" s="194"/>
      <c r="K8" s="192"/>
    </row>
    <row r="9" spans="2:11" s="1" customFormat="1" ht="15" customHeight="1">
      <c r="B9" s="195"/>
      <c r="C9" s="336" t="s">
        <v>2174</v>
      </c>
      <c r="D9" s="336"/>
      <c r="E9" s="336"/>
      <c r="F9" s="336"/>
      <c r="G9" s="336"/>
      <c r="H9" s="336"/>
      <c r="I9" s="336"/>
      <c r="J9" s="336"/>
      <c r="K9" s="192"/>
    </row>
    <row r="10" spans="2:11" s="1" customFormat="1" ht="15" customHeight="1">
      <c r="B10" s="195"/>
      <c r="C10" s="194"/>
      <c r="D10" s="336" t="s">
        <v>2175</v>
      </c>
      <c r="E10" s="336"/>
      <c r="F10" s="336"/>
      <c r="G10" s="336"/>
      <c r="H10" s="336"/>
      <c r="I10" s="336"/>
      <c r="J10" s="336"/>
      <c r="K10" s="192"/>
    </row>
    <row r="11" spans="2:11" s="1" customFormat="1" ht="15" customHeight="1">
      <c r="B11" s="195"/>
      <c r="C11" s="196"/>
      <c r="D11" s="336" t="s">
        <v>2176</v>
      </c>
      <c r="E11" s="336"/>
      <c r="F11" s="336"/>
      <c r="G11" s="336"/>
      <c r="H11" s="336"/>
      <c r="I11" s="336"/>
      <c r="J11" s="336"/>
      <c r="K11" s="192"/>
    </row>
    <row r="12" spans="2:11" s="1" customFormat="1" ht="15" customHeight="1">
      <c r="B12" s="195"/>
      <c r="C12" s="196"/>
      <c r="D12" s="194"/>
      <c r="E12" s="194"/>
      <c r="F12" s="194"/>
      <c r="G12" s="194"/>
      <c r="H12" s="194"/>
      <c r="I12" s="194"/>
      <c r="J12" s="194"/>
      <c r="K12" s="192"/>
    </row>
    <row r="13" spans="2:11" s="1" customFormat="1" ht="15" customHeight="1">
      <c r="B13" s="195"/>
      <c r="C13" s="196"/>
      <c r="D13" s="197" t="s">
        <v>2177</v>
      </c>
      <c r="E13" s="194"/>
      <c r="F13" s="194"/>
      <c r="G13" s="194"/>
      <c r="H13" s="194"/>
      <c r="I13" s="194"/>
      <c r="J13" s="194"/>
      <c r="K13" s="192"/>
    </row>
    <row r="14" spans="2:11" s="1" customFormat="1" ht="12.75" customHeight="1">
      <c r="B14" s="195"/>
      <c r="C14" s="196"/>
      <c r="D14" s="196"/>
      <c r="E14" s="196"/>
      <c r="F14" s="196"/>
      <c r="G14" s="196"/>
      <c r="H14" s="196"/>
      <c r="I14" s="196"/>
      <c r="J14" s="196"/>
      <c r="K14" s="192"/>
    </row>
    <row r="15" spans="2:11" s="1" customFormat="1" ht="15" customHeight="1">
      <c r="B15" s="195"/>
      <c r="C15" s="196"/>
      <c r="D15" s="336" t="s">
        <v>2178</v>
      </c>
      <c r="E15" s="336"/>
      <c r="F15" s="336"/>
      <c r="G15" s="336"/>
      <c r="H15" s="336"/>
      <c r="I15" s="336"/>
      <c r="J15" s="336"/>
      <c r="K15" s="192"/>
    </row>
    <row r="16" spans="2:11" s="1" customFormat="1" ht="15" customHeight="1">
      <c r="B16" s="195"/>
      <c r="C16" s="196"/>
      <c r="D16" s="336" t="s">
        <v>2179</v>
      </c>
      <c r="E16" s="336"/>
      <c r="F16" s="336"/>
      <c r="G16" s="336"/>
      <c r="H16" s="336"/>
      <c r="I16" s="336"/>
      <c r="J16" s="336"/>
      <c r="K16" s="192"/>
    </row>
    <row r="17" spans="2:11" s="1" customFormat="1" ht="15" customHeight="1">
      <c r="B17" s="195"/>
      <c r="C17" s="196"/>
      <c r="D17" s="336" t="s">
        <v>2180</v>
      </c>
      <c r="E17" s="336"/>
      <c r="F17" s="336"/>
      <c r="G17" s="336"/>
      <c r="H17" s="336"/>
      <c r="I17" s="336"/>
      <c r="J17" s="336"/>
      <c r="K17" s="192"/>
    </row>
    <row r="18" spans="2:11" s="1" customFormat="1" ht="15" customHeight="1">
      <c r="B18" s="195"/>
      <c r="C18" s="196"/>
      <c r="D18" s="196"/>
      <c r="E18" s="198" t="s">
        <v>74</v>
      </c>
      <c r="F18" s="336" t="s">
        <v>2181</v>
      </c>
      <c r="G18" s="336"/>
      <c r="H18" s="336"/>
      <c r="I18" s="336"/>
      <c r="J18" s="336"/>
      <c r="K18" s="192"/>
    </row>
    <row r="19" spans="2:11" s="1" customFormat="1" ht="15" customHeight="1">
      <c r="B19" s="195"/>
      <c r="C19" s="196"/>
      <c r="D19" s="196"/>
      <c r="E19" s="198" t="s">
        <v>2182</v>
      </c>
      <c r="F19" s="336" t="s">
        <v>2183</v>
      </c>
      <c r="G19" s="336"/>
      <c r="H19" s="336"/>
      <c r="I19" s="336"/>
      <c r="J19" s="336"/>
      <c r="K19" s="192"/>
    </row>
    <row r="20" spans="2:11" s="1" customFormat="1" ht="15" customHeight="1">
      <c r="B20" s="195"/>
      <c r="C20" s="196"/>
      <c r="D20" s="196"/>
      <c r="E20" s="198" t="s">
        <v>2184</v>
      </c>
      <c r="F20" s="336" t="s">
        <v>2185</v>
      </c>
      <c r="G20" s="336"/>
      <c r="H20" s="336"/>
      <c r="I20" s="336"/>
      <c r="J20" s="336"/>
      <c r="K20" s="192"/>
    </row>
    <row r="21" spans="2:11" s="1" customFormat="1" ht="15" customHeight="1">
      <c r="B21" s="195"/>
      <c r="C21" s="196"/>
      <c r="D21" s="196"/>
      <c r="E21" s="198" t="s">
        <v>2186</v>
      </c>
      <c r="F21" s="336" t="s">
        <v>2187</v>
      </c>
      <c r="G21" s="336"/>
      <c r="H21" s="336"/>
      <c r="I21" s="336"/>
      <c r="J21" s="336"/>
      <c r="K21" s="192"/>
    </row>
    <row r="22" spans="2:11" s="1" customFormat="1" ht="15" customHeight="1">
      <c r="B22" s="195"/>
      <c r="C22" s="196"/>
      <c r="D22" s="196"/>
      <c r="E22" s="198" t="s">
        <v>2116</v>
      </c>
      <c r="F22" s="336" t="s">
        <v>2117</v>
      </c>
      <c r="G22" s="336"/>
      <c r="H22" s="336"/>
      <c r="I22" s="336"/>
      <c r="J22" s="336"/>
      <c r="K22" s="192"/>
    </row>
    <row r="23" spans="2:11" s="1" customFormat="1" ht="15" customHeight="1">
      <c r="B23" s="195"/>
      <c r="C23" s="196"/>
      <c r="D23" s="196"/>
      <c r="E23" s="198" t="s">
        <v>2188</v>
      </c>
      <c r="F23" s="336" t="s">
        <v>2189</v>
      </c>
      <c r="G23" s="336"/>
      <c r="H23" s="336"/>
      <c r="I23" s="336"/>
      <c r="J23" s="336"/>
      <c r="K23" s="192"/>
    </row>
    <row r="24" spans="2:11" s="1" customFormat="1" ht="12.75" customHeight="1">
      <c r="B24" s="195"/>
      <c r="C24" s="196"/>
      <c r="D24" s="196"/>
      <c r="E24" s="196"/>
      <c r="F24" s="196"/>
      <c r="G24" s="196"/>
      <c r="H24" s="196"/>
      <c r="I24" s="196"/>
      <c r="J24" s="196"/>
      <c r="K24" s="192"/>
    </row>
    <row r="25" spans="2:11" s="1" customFormat="1" ht="15" customHeight="1">
      <c r="B25" s="195"/>
      <c r="C25" s="336" t="s">
        <v>2190</v>
      </c>
      <c r="D25" s="336"/>
      <c r="E25" s="336"/>
      <c r="F25" s="336"/>
      <c r="G25" s="336"/>
      <c r="H25" s="336"/>
      <c r="I25" s="336"/>
      <c r="J25" s="336"/>
      <c r="K25" s="192"/>
    </row>
    <row r="26" spans="2:11" s="1" customFormat="1" ht="15" customHeight="1">
      <c r="B26" s="195"/>
      <c r="C26" s="336" t="s">
        <v>2191</v>
      </c>
      <c r="D26" s="336"/>
      <c r="E26" s="336"/>
      <c r="F26" s="336"/>
      <c r="G26" s="336"/>
      <c r="H26" s="336"/>
      <c r="I26" s="336"/>
      <c r="J26" s="336"/>
      <c r="K26" s="192"/>
    </row>
    <row r="27" spans="2:11" s="1" customFormat="1" ht="15" customHeight="1">
      <c r="B27" s="195"/>
      <c r="C27" s="194"/>
      <c r="D27" s="336" t="s">
        <v>2192</v>
      </c>
      <c r="E27" s="336"/>
      <c r="F27" s="336"/>
      <c r="G27" s="336"/>
      <c r="H27" s="336"/>
      <c r="I27" s="336"/>
      <c r="J27" s="336"/>
      <c r="K27" s="192"/>
    </row>
    <row r="28" spans="2:11" s="1" customFormat="1" ht="15" customHeight="1">
      <c r="B28" s="195"/>
      <c r="C28" s="196"/>
      <c r="D28" s="336" t="s">
        <v>2193</v>
      </c>
      <c r="E28" s="336"/>
      <c r="F28" s="336"/>
      <c r="G28" s="336"/>
      <c r="H28" s="336"/>
      <c r="I28" s="336"/>
      <c r="J28" s="336"/>
      <c r="K28" s="192"/>
    </row>
    <row r="29" spans="2:11" s="1" customFormat="1" ht="12.75" customHeight="1">
      <c r="B29" s="195"/>
      <c r="C29" s="196"/>
      <c r="D29" s="196"/>
      <c r="E29" s="196"/>
      <c r="F29" s="196"/>
      <c r="G29" s="196"/>
      <c r="H29" s="196"/>
      <c r="I29" s="196"/>
      <c r="J29" s="196"/>
      <c r="K29" s="192"/>
    </row>
    <row r="30" spans="2:11" s="1" customFormat="1" ht="15" customHeight="1">
      <c r="B30" s="195"/>
      <c r="C30" s="196"/>
      <c r="D30" s="336" t="s">
        <v>2194</v>
      </c>
      <c r="E30" s="336"/>
      <c r="F30" s="336"/>
      <c r="G30" s="336"/>
      <c r="H30" s="336"/>
      <c r="I30" s="336"/>
      <c r="J30" s="336"/>
      <c r="K30" s="192"/>
    </row>
    <row r="31" spans="2:11" s="1" customFormat="1" ht="15" customHeight="1">
      <c r="B31" s="195"/>
      <c r="C31" s="196"/>
      <c r="D31" s="336" t="s">
        <v>2195</v>
      </c>
      <c r="E31" s="336"/>
      <c r="F31" s="336"/>
      <c r="G31" s="336"/>
      <c r="H31" s="336"/>
      <c r="I31" s="336"/>
      <c r="J31" s="336"/>
      <c r="K31" s="192"/>
    </row>
    <row r="32" spans="2:11" s="1" customFormat="1" ht="12.75" customHeight="1">
      <c r="B32" s="195"/>
      <c r="C32" s="196"/>
      <c r="D32" s="196"/>
      <c r="E32" s="196"/>
      <c r="F32" s="196"/>
      <c r="G32" s="196"/>
      <c r="H32" s="196"/>
      <c r="I32" s="196"/>
      <c r="J32" s="196"/>
      <c r="K32" s="192"/>
    </row>
    <row r="33" spans="2:11" s="1" customFormat="1" ht="15" customHeight="1">
      <c r="B33" s="195"/>
      <c r="C33" s="196"/>
      <c r="D33" s="336" t="s">
        <v>2196</v>
      </c>
      <c r="E33" s="336"/>
      <c r="F33" s="336"/>
      <c r="G33" s="336"/>
      <c r="H33" s="336"/>
      <c r="I33" s="336"/>
      <c r="J33" s="336"/>
      <c r="K33" s="192"/>
    </row>
    <row r="34" spans="2:11" s="1" customFormat="1" ht="15" customHeight="1">
      <c r="B34" s="195"/>
      <c r="C34" s="196"/>
      <c r="D34" s="336" t="s">
        <v>2197</v>
      </c>
      <c r="E34" s="336"/>
      <c r="F34" s="336"/>
      <c r="G34" s="336"/>
      <c r="H34" s="336"/>
      <c r="I34" s="336"/>
      <c r="J34" s="336"/>
      <c r="K34" s="192"/>
    </row>
    <row r="35" spans="2:11" s="1" customFormat="1" ht="15" customHeight="1">
      <c r="B35" s="195"/>
      <c r="C35" s="196"/>
      <c r="D35" s="336" t="s">
        <v>2198</v>
      </c>
      <c r="E35" s="336"/>
      <c r="F35" s="336"/>
      <c r="G35" s="336"/>
      <c r="H35" s="336"/>
      <c r="I35" s="336"/>
      <c r="J35" s="336"/>
      <c r="K35" s="192"/>
    </row>
    <row r="36" spans="2:11" s="1" customFormat="1" ht="15" customHeight="1">
      <c r="B36" s="195"/>
      <c r="C36" s="196"/>
      <c r="D36" s="194"/>
      <c r="E36" s="197" t="s">
        <v>131</v>
      </c>
      <c r="F36" s="194"/>
      <c r="G36" s="336" t="s">
        <v>2199</v>
      </c>
      <c r="H36" s="336"/>
      <c r="I36" s="336"/>
      <c r="J36" s="336"/>
      <c r="K36" s="192"/>
    </row>
    <row r="37" spans="2:11" s="1" customFormat="1" ht="30.75" customHeight="1">
      <c r="B37" s="195"/>
      <c r="C37" s="196"/>
      <c r="D37" s="194"/>
      <c r="E37" s="197" t="s">
        <v>2200</v>
      </c>
      <c r="F37" s="194"/>
      <c r="G37" s="336" t="s">
        <v>2201</v>
      </c>
      <c r="H37" s="336"/>
      <c r="I37" s="336"/>
      <c r="J37" s="336"/>
      <c r="K37" s="192"/>
    </row>
    <row r="38" spans="2:11" s="1" customFormat="1" ht="15" customHeight="1">
      <c r="B38" s="195"/>
      <c r="C38" s="196"/>
      <c r="D38" s="194"/>
      <c r="E38" s="197" t="s">
        <v>51</v>
      </c>
      <c r="F38" s="194"/>
      <c r="G38" s="336" t="s">
        <v>2202</v>
      </c>
      <c r="H38" s="336"/>
      <c r="I38" s="336"/>
      <c r="J38" s="336"/>
      <c r="K38" s="192"/>
    </row>
    <row r="39" spans="2:11" s="1" customFormat="1" ht="15" customHeight="1">
      <c r="B39" s="195"/>
      <c r="C39" s="196"/>
      <c r="D39" s="194"/>
      <c r="E39" s="197" t="s">
        <v>52</v>
      </c>
      <c r="F39" s="194"/>
      <c r="G39" s="336" t="s">
        <v>2203</v>
      </c>
      <c r="H39" s="336"/>
      <c r="I39" s="336"/>
      <c r="J39" s="336"/>
      <c r="K39" s="192"/>
    </row>
    <row r="40" spans="2:11" s="1" customFormat="1" ht="15" customHeight="1">
      <c r="B40" s="195"/>
      <c r="C40" s="196"/>
      <c r="D40" s="194"/>
      <c r="E40" s="197" t="s">
        <v>132</v>
      </c>
      <c r="F40" s="194"/>
      <c r="G40" s="336" t="s">
        <v>2204</v>
      </c>
      <c r="H40" s="336"/>
      <c r="I40" s="336"/>
      <c r="J40" s="336"/>
      <c r="K40" s="192"/>
    </row>
    <row r="41" spans="2:11" s="1" customFormat="1" ht="15" customHeight="1">
      <c r="B41" s="195"/>
      <c r="C41" s="196"/>
      <c r="D41" s="194"/>
      <c r="E41" s="197" t="s">
        <v>133</v>
      </c>
      <c r="F41" s="194"/>
      <c r="G41" s="336" t="s">
        <v>2205</v>
      </c>
      <c r="H41" s="336"/>
      <c r="I41" s="336"/>
      <c r="J41" s="336"/>
      <c r="K41" s="192"/>
    </row>
    <row r="42" spans="2:11" s="1" customFormat="1" ht="15" customHeight="1">
      <c r="B42" s="195"/>
      <c r="C42" s="196"/>
      <c r="D42" s="194"/>
      <c r="E42" s="197" t="s">
        <v>2206</v>
      </c>
      <c r="F42" s="194"/>
      <c r="G42" s="336" t="s">
        <v>2207</v>
      </c>
      <c r="H42" s="336"/>
      <c r="I42" s="336"/>
      <c r="J42" s="336"/>
      <c r="K42" s="192"/>
    </row>
    <row r="43" spans="2:11" s="1" customFormat="1" ht="15" customHeight="1">
      <c r="B43" s="195"/>
      <c r="C43" s="196"/>
      <c r="D43" s="194"/>
      <c r="E43" s="197"/>
      <c r="F43" s="194"/>
      <c r="G43" s="336" t="s">
        <v>2208</v>
      </c>
      <c r="H43" s="336"/>
      <c r="I43" s="336"/>
      <c r="J43" s="336"/>
      <c r="K43" s="192"/>
    </row>
    <row r="44" spans="2:11" s="1" customFormat="1" ht="15" customHeight="1">
      <c r="B44" s="195"/>
      <c r="C44" s="196"/>
      <c r="D44" s="194"/>
      <c r="E44" s="197" t="s">
        <v>2209</v>
      </c>
      <c r="F44" s="194"/>
      <c r="G44" s="336" t="s">
        <v>2210</v>
      </c>
      <c r="H44" s="336"/>
      <c r="I44" s="336"/>
      <c r="J44" s="336"/>
      <c r="K44" s="192"/>
    </row>
    <row r="45" spans="2:11" s="1" customFormat="1" ht="15" customHeight="1">
      <c r="B45" s="195"/>
      <c r="C45" s="196"/>
      <c r="D45" s="194"/>
      <c r="E45" s="197" t="s">
        <v>135</v>
      </c>
      <c r="F45" s="194"/>
      <c r="G45" s="336" t="s">
        <v>2211</v>
      </c>
      <c r="H45" s="336"/>
      <c r="I45" s="336"/>
      <c r="J45" s="336"/>
      <c r="K45" s="192"/>
    </row>
    <row r="46" spans="2:11" s="1" customFormat="1" ht="12.75" customHeight="1">
      <c r="B46" s="195"/>
      <c r="C46" s="196"/>
      <c r="D46" s="194"/>
      <c r="E46" s="194"/>
      <c r="F46" s="194"/>
      <c r="G46" s="194"/>
      <c r="H46" s="194"/>
      <c r="I46" s="194"/>
      <c r="J46" s="194"/>
      <c r="K46" s="192"/>
    </row>
    <row r="47" spans="2:11" s="1" customFormat="1" ht="15" customHeight="1">
      <c r="B47" s="195"/>
      <c r="C47" s="196"/>
      <c r="D47" s="336" t="s">
        <v>2212</v>
      </c>
      <c r="E47" s="336"/>
      <c r="F47" s="336"/>
      <c r="G47" s="336"/>
      <c r="H47" s="336"/>
      <c r="I47" s="336"/>
      <c r="J47" s="336"/>
      <c r="K47" s="192"/>
    </row>
    <row r="48" spans="2:11" s="1" customFormat="1" ht="15" customHeight="1">
      <c r="B48" s="195"/>
      <c r="C48" s="196"/>
      <c r="D48" s="196"/>
      <c r="E48" s="336" t="s">
        <v>2213</v>
      </c>
      <c r="F48" s="336"/>
      <c r="G48" s="336"/>
      <c r="H48" s="336"/>
      <c r="I48" s="336"/>
      <c r="J48" s="336"/>
      <c r="K48" s="192"/>
    </row>
    <row r="49" spans="2:11" s="1" customFormat="1" ht="15" customHeight="1">
      <c r="B49" s="195"/>
      <c r="C49" s="196"/>
      <c r="D49" s="196"/>
      <c r="E49" s="336" t="s">
        <v>2214</v>
      </c>
      <c r="F49" s="336"/>
      <c r="G49" s="336"/>
      <c r="H49" s="336"/>
      <c r="I49" s="336"/>
      <c r="J49" s="336"/>
      <c r="K49" s="192"/>
    </row>
    <row r="50" spans="2:11" s="1" customFormat="1" ht="15" customHeight="1">
      <c r="B50" s="195"/>
      <c r="C50" s="196"/>
      <c r="D50" s="196"/>
      <c r="E50" s="336" t="s">
        <v>2215</v>
      </c>
      <c r="F50" s="336"/>
      <c r="G50" s="336"/>
      <c r="H50" s="336"/>
      <c r="I50" s="336"/>
      <c r="J50" s="336"/>
      <c r="K50" s="192"/>
    </row>
    <row r="51" spans="2:11" s="1" customFormat="1" ht="15" customHeight="1">
      <c r="B51" s="195"/>
      <c r="C51" s="196"/>
      <c r="D51" s="336" t="s">
        <v>2216</v>
      </c>
      <c r="E51" s="336"/>
      <c r="F51" s="336"/>
      <c r="G51" s="336"/>
      <c r="H51" s="336"/>
      <c r="I51" s="336"/>
      <c r="J51" s="336"/>
      <c r="K51" s="192"/>
    </row>
    <row r="52" spans="2:11" s="1" customFormat="1" ht="25.5" customHeight="1">
      <c r="B52" s="191"/>
      <c r="C52" s="337" t="s">
        <v>2217</v>
      </c>
      <c r="D52" s="337"/>
      <c r="E52" s="337"/>
      <c r="F52" s="337"/>
      <c r="G52" s="337"/>
      <c r="H52" s="337"/>
      <c r="I52" s="337"/>
      <c r="J52" s="337"/>
      <c r="K52" s="192"/>
    </row>
    <row r="53" spans="2:11" s="1" customFormat="1" ht="5.25" customHeight="1">
      <c r="B53" s="191"/>
      <c r="C53" s="193"/>
      <c r="D53" s="193"/>
      <c r="E53" s="193"/>
      <c r="F53" s="193"/>
      <c r="G53" s="193"/>
      <c r="H53" s="193"/>
      <c r="I53" s="193"/>
      <c r="J53" s="193"/>
      <c r="K53" s="192"/>
    </row>
    <row r="54" spans="2:11" s="1" customFormat="1" ht="15" customHeight="1">
      <c r="B54" s="191"/>
      <c r="C54" s="336" t="s">
        <v>2218</v>
      </c>
      <c r="D54" s="336"/>
      <c r="E54" s="336"/>
      <c r="F54" s="336"/>
      <c r="G54" s="336"/>
      <c r="H54" s="336"/>
      <c r="I54" s="336"/>
      <c r="J54" s="336"/>
      <c r="K54" s="192"/>
    </row>
    <row r="55" spans="2:11" s="1" customFormat="1" ht="15" customHeight="1">
      <c r="B55" s="191"/>
      <c r="C55" s="336" t="s">
        <v>2219</v>
      </c>
      <c r="D55" s="336"/>
      <c r="E55" s="336"/>
      <c r="F55" s="336"/>
      <c r="G55" s="336"/>
      <c r="H55" s="336"/>
      <c r="I55" s="336"/>
      <c r="J55" s="336"/>
      <c r="K55" s="192"/>
    </row>
    <row r="56" spans="2:11" s="1" customFormat="1" ht="12.75" customHeight="1">
      <c r="B56" s="191"/>
      <c r="C56" s="194"/>
      <c r="D56" s="194"/>
      <c r="E56" s="194"/>
      <c r="F56" s="194"/>
      <c r="G56" s="194"/>
      <c r="H56" s="194"/>
      <c r="I56" s="194"/>
      <c r="J56" s="194"/>
      <c r="K56" s="192"/>
    </row>
    <row r="57" spans="2:11" s="1" customFormat="1" ht="15" customHeight="1">
      <c r="B57" s="191"/>
      <c r="C57" s="336" t="s">
        <v>2220</v>
      </c>
      <c r="D57" s="336"/>
      <c r="E57" s="336"/>
      <c r="F57" s="336"/>
      <c r="G57" s="336"/>
      <c r="H57" s="336"/>
      <c r="I57" s="336"/>
      <c r="J57" s="336"/>
      <c r="K57" s="192"/>
    </row>
    <row r="58" spans="2:11" s="1" customFormat="1" ht="15" customHeight="1">
      <c r="B58" s="191"/>
      <c r="C58" s="196"/>
      <c r="D58" s="336" t="s">
        <v>2221</v>
      </c>
      <c r="E58" s="336"/>
      <c r="F58" s="336"/>
      <c r="G58" s="336"/>
      <c r="H58" s="336"/>
      <c r="I58" s="336"/>
      <c r="J58" s="336"/>
      <c r="K58" s="192"/>
    </row>
    <row r="59" spans="2:11" s="1" customFormat="1" ht="15" customHeight="1">
      <c r="B59" s="191"/>
      <c r="C59" s="196"/>
      <c r="D59" s="336" t="s">
        <v>2222</v>
      </c>
      <c r="E59" s="336"/>
      <c r="F59" s="336"/>
      <c r="G59" s="336"/>
      <c r="H59" s="336"/>
      <c r="I59" s="336"/>
      <c r="J59" s="336"/>
      <c r="K59" s="192"/>
    </row>
    <row r="60" spans="2:11" s="1" customFormat="1" ht="15" customHeight="1">
      <c r="B60" s="191"/>
      <c r="C60" s="196"/>
      <c r="D60" s="336" t="s">
        <v>2223</v>
      </c>
      <c r="E60" s="336"/>
      <c r="F60" s="336"/>
      <c r="G60" s="336"/>
      <c r="H60" s="336"/>
      <c r="I60" s="336"/>
      <c r="J60" s="336"/>
      <c r="K60" s="192"/>
    </row>
    <row r="61" spans="2:11" s="1" customFormat="1" ht="15" customHeight="1">
      <c r="B61" s="191"/>
      <c r="C61" s="196"/>
      <c r="D61" s="336" t="s">
        <v>2224</v>
      </c>
      <c r="E61" s="336"/>
      <c r="F61" s="336"/>
      <c r="G61" s="336"/>
      <c r="H61" s="336"/>
      <c r="I61" s="336"/>
      <c r="J61" s="336"/>
      <c r="K61" s="192"/>
    </row>
    <row r="62" spans="2:11" s="1" customFormat="1" ht="15" customHeight="1">
      <c r="B62" s="191"/>
      <c r="C62" s="196"/>
      <c r="D62" s="338" t="s">
        <v>2225</v>
      </c>
      <c r="E62" s="338"/>
      <c r="F62" s="338"/>
      <c r="G62" s="338"/>
      <c r="H62" s="338"/>
      <c r="I62" s="338"/>
      <c r="J62" s="338"/>
      <c r="K62" s="192"/>
    </row>
    <row r="63" spans="2:11" s="1" customFormat="1" ht="15" customHeight="1">
      <c r="B63" s="191"/>
      <c r="C63" s="196"/>
      <c r="D63" s="336" t="s">
        <v>2226</v>
      </c>
      <c r="E63" s="336"/>
      <c r="F63" s="336"/>
      <c r="G63" s="336"/>
      <c r="H63" s="336"/>
      <c r="I63" s="336"/>
      <c r="J63" s="336"/>
      <c r="K63" s="192"/>
    </row>
    <row r="64" spans="2:11" s="1" customFormat="1" ht="12.75" customHeight="1">
      <c r="B64" s="191"/>
      <c r="C64" s="196"/>
      <c r="D64" s="196"/>
      <c r="E64" s="199"/>
      <c r="F64" s="196"/>
      <c r="G64" s="196"/>
      <c r="H64" s="196"/>
      <c r="I64" s="196"/>
      <c r="J64" s="196"/>
      <c r="K64" s="192"/>
    </row>
    <row r="65" spans="2:11" s="1" customFormat="1" ht="15" customHeight="1">
      <c r="B65" s="191"/>
      <c r="C65" s="196"/>
      <c r="D65" s="336" t="s">
        <v>2227</v>
      </c>
      <c r="E65" s="336"/>
      <c r="F65" s="336"/>
      <c r="G65" s="336"/>
      <c r="H65" s="336"/>
      <c r="I65" s="336"/>
      <c r="J65" s="336"/>
      <c r="K65" s="192"/>
    </row>
    <row r="66" spans="2:11" s="1" customFormat="1" ht="15" customHeight="1">
      <c r="B66" s="191"/>
      <c r="C66" s="196"/>
      <c r="D66" s="338" t="s">
        <v>2228</v>
      </c>
      <c r="E66" s="338"/>
      <c r="F66" s="338"/>
      <c r="G66" s="338"/>
      <c r="H66" s="338"/>
      <c r="I66" s="338"/>
      <c r="J66" s="338"/>
      <c r="K66" s="192"/>
    </row>
    <row r="67" spans="2:11" s="1" customFormat="1" ht="15" customHeight="1">
      <c r="B67" s="191"/>
      <c r="C67" s="196"/>
      <c r="D67" s="336" t="s">
        <v>2229</v>
      </c>
      <c r="E67" s="336"/>
      <c r="F67" s="336"/>
      <c r="G67" s="336"/>
      <c r="H67" s="336"/>
      <c r="I67" s="336"/>
      <c r="J67" s="336"/>
      <c r="K67" s="192"/>
    </row>
    <row r="68" spans="2:11" s="1" customFormat="1" ht="15" customHeight="1">
      <c r="B68" s="191"/>
      <c r="C68" s="196"/>
      <c r="D68" s="336" t="s">
        <v>2230</v>
      </c>
      <c r="E68" s="336"/>
      <c r="F68" s="336"/>
      <c r="G68" s="336"/>
      <c r="H68" s="336"/>
      <c r="I68" s="336"/>
      <c r="J68" s="336"/>
      <c r="K68" s="192"/>
    </row>
    <row r="69" spans="2:11" s="1" customFormat="1" ht="15" customHeight="1">
      <c r="B69" s="191"/>
      <c r="C69" s="196"/>
      <c r="D69" s="336" t="s">
        <v>2231</v>
      </c>
      <c r="E69" s="336"/>
      <c r="F69" s="336"/>
      <c r="G69" s="336"/>
      <c r="H69" s="336"/>
      <c r="I69" s="336"/>
      <c r="J69" s="336"/>
      <c r="K69" s="192"/>
    </row>
    <row r="70" spans="2:11" s="1" customFormat="1" ht="15" customHeight="1">
      <c r="B70" s="191"/>
      <c r="C70" s="196"/>
      <c r="D70" s="336" t="s">
        <v>2232</v>
      </c>
      <c r="E70" s="336"/>
      <c r="F70" s="336"/>
      <c r="G70" s="336"/>
      <c r="H70" s="336"/>
      <c r="I70" s="336"/>
      <c r="J70" s="336"/>
      <c r="K70" s="192"/>
    </row>
    <row r="71" spans="2:11" s="1" customFormat="1" ht="12.75" customHeight="1">
      <c r="B71" s="200"/>
      <c r="C71" s="201"/>
      <c r="D71" s="201"/>
      <c r="E71" s="201"/>
      <c r="F71" s="201"/>
      <c r="G71" s="201"/>
      <c r="H71" s="201"/>
      <c r="I71" s="201"/>
      <c r="J71" s="201"/>
      <c r="K71" s="202"/>
    </row>
    <row r="72" spans="2:11" s="1" customFormat="1" ht="18.75" customHeight="1">
      <c r="B72" s="203"/>
      <c r="C72" s="203"/>
      <c r="D72" s="203"/>
      <c r="E72" s="203"/>
      <c r="F72" s="203"/>
      <c r="G72" s="203"/>
      <c r="H72" s="203"/>
      <c r="I72" s="203"/>
      <c r="J72" s="203"/>
      <c r="K72" s="204"/>
    </row>
    <row r="73" spans="2:11" s="1" customFormat="1" ht="18.75" customHeight="1">
      <c r="B73" s="204"/>
      <c r="C73" s="204"/>
      <c r="D73" s="204"/>
      <c r="E73" s="204"/>
      <c r="F73" s="204"/>
      <c r="G73" s="204"/>
      <c r="H73" s="204"/>
      <c r="I73" s="204"/>
      <c r="J73" s="204"/>
      <c r="K73" s="204"/>
    </row>
    <row r="74" spans="2:11" s="1" customFormat="1" ht="7.5" customHeight="1">
      <c r="B74" s="205"/>
      <c r="C74" s="206"/>
      <c r="D74" s="206"/>
      <c r="E74" s="206"/>
      <c r="F74" s="206"/>
      <c r="G74" s="206"/>
      <c r="H74" s="206"/>
      <c r="I74" s="206"/>
      <c r="J74" s="206"/>
      <c r="K74" s="207"/>
    </row>
    <row r="75" spans="2:11" s="1" customFormat="1" ht="45" customHeight="1">
      <c r="B75" s="208"/>
      <c r="C75" s="331" t="s">
        <v>2233</v>
      </c>
      <c r="D75" s="331"/>
      <c r="E75" s="331"/>
      <c r="F75" s="331"/>
      <c r="G75" s="331"/>
      <c r="H75" s="331"/>
      <c r="I75" s="331"/>
      <c r="J75" s="331"/>
      <c r="K75" s="209"/>
    </row>
    <row r="76" spans="2:11" s="1" customFormat="1" ht="17.25" customHeight="1">
      <c r="B76" s="208"/>
      <c r="C76" s="210" t="s">
        <v>2234</v>
      </c>
      <c r="D76" s="210"/>
      <c r="E76" s="210"/>
      <c r="F76" s="210" t="s">
        <v>2235</v>
      </c>
      <c r="G76" s="211"/>
      <c r="H76" s="210" t="s">
        <v>52</v>
      </c>
      <c r="I76" s="210" t="s">
        <v>55</v>
      </c>
      <c r="J76" s="210" t="s">
        <v>2236</v>
      </c>
      <c r="K76" s="209"/>
    </row>
    <row r="77" spans="2:11" s="1" customFormat="1" ht="17.25" customHeight="1">
      <c r="B77" s="208"/>
      <c r="C77" s="212" t="s">
        <v>2237</v>
      </c>
      <c r="D77" s="212"/>
      <c r="E77" s="212"/>
      <c r="F77" s="213" t="s">
        <v>2238</v>
      </c>
      <c r="G77" s="214"/>
      <c r="H77" s="212"/>
      <c r="I77" s="212"/>
      <c r="J77" s="212" t="s">
        <v>2239</v>
      </c>
      <c r="K77" s="209"/>
    </row>
    <row r="78" spans="2:11" s="1" customFormat="1" ht="5.25" customHeight="1">
      <c r="B78" s="208"/>
      <c r="C78" s="215"/>
      <c r="D78" s="215"/>
      <c r="E78" s="215"/>
      <c r="F78" s="215"/>
      <c r="G78" s="216"/>
      <c r="H78" s="215"/>
      <c r="I78" s="215"/>
      <c r="J78" s="215"/>
      <c r="K78" s="209"/>
    </row>
    <row r="79" spans="2:11" s="1" customFormat="1" ht="15" customHeight="1">
      <c r="B79" s="208"/>
      <c r="C79" s="197" t="s">
        <v>51</v>
      </c>
      <c r="D79" s="217"/>
      <c r="E79" s="217"/>
      <c r="F79" s="218" t="s">
        <v>2240</v>
      </c>
      <c r="G79" s="219"/>
      <c r="H79" s="197" t="s">
        <v>2241</v>
      </c>
      <c r="I79" s="197" t="s">
        <v>2242</v>
      </c>
      <c r="J79" s="197">
        <v>20</v>
      </c>
      <c r="K79" s="209"/>
    </row>
    <row r="80" spans="2:11" s="1" customFormat="1" ht="15" customHeight="1">
      <c r="B80" s="208"/>
      <c r="C80" s="197" t="s">
        <v>2243</v>
      </c>
      <c r="D80" s="197"/>
      <c r="E80" s="197"/>
      <c r="F80" s="218" t="s">
        <v>2240</v>
      </c>
      <c r="G80" s="219"/>
      <c r="H80" s="197" t="s">
        <v>2244</v>
      </c>
      <c r="I80" s="197" t="s">
        <v>2242</v>
      </c>
      <c r="J80" s="197">
        <v>120</v>
      </c>
      <c r="K80" s="209"/>
    </row>
    <row r="81" spans="2:11" s="1" customFormat="1" ht="15" customHeight="1">
      <c r="B81" s="220"/>
      <c r="C81" s="197" t="s">
        <v>2245</v>
      </c>
      <c r="D81" s="197"/>
      <c r="E81" s="197"/>
      <c r="F81" s="218" t="s">
        <v>2246</v>
      </c>
      <c r="G81" s="219"/>
      <c r="H81" s="197" t="s">
        <v>2247</v>
      </c>
      <c r="I81" s="197" t="s">
        <v>2242</v>
      </c>
      <c r="J81" s="197">
        <v>50</v>
      </c>
      <c r="K81" s="209"/>
    </row>
    <row r="82" spans="2:11" s="1" customFormat="1" ht="15" customHeight="1">
      <c r="B82" s="220"/>
      <c r="C82" s="197" t="s">
        <v>2248</v>
      </c>
      <c r="D82" s="197"/>
      <c r="E82" s="197"/>
      <c r="F82" s="218" t="s">
        <v>2240</v>
      </c>
      <c r="G82" s="219"/>
      <c r="H82" s="197" t="s">
        <v>2249</v>
      </c>
      <c r="I82" s="197" t="s">
        <v>2250</v>
      </c>
      <c r="J82" s="197"/>
      <c r="K82" s="209"/>
    </row>
    <row r="83" spans="2:11" s="1" customFormat="1" ht="15" customHeight="1">
      <c r="B83" s="220"/>
      <c r="C83" s="221" t="s">
        <v>2251</v>
      </c>
      <c r="D83" s="221"/>
      <c r="E83" s="221"/>
      <c r="F83" s="222" t="s">
        <v>2246</v>
      </c>
      <c r="G83" s="221"/>
      <c r="H83" s="221" t="s">
        <v>2252</v>
      </c>
      <c r="I83" s="221" t="s">
        <v>2242</v>
      </c>
      <c r="J83" s="221">
        <v>15</v>
      </c>
      <c r="K83" s="209"/>
    </row>
    <row r="84" spans="2:11" s="1" customFormat="1" ht="15" customHeight="1">
      <c r="B84" s="220"/>
      <c r="C84" s="221" t="s">
        <v>2253</v>
      </c>
      <c r="D84" s="221"/>
      <c r="E84" s="221"/>
      <c r="F84" s="222" t="s">
        <v>2246</v>
      </c>
      <c r="G84" s="221"/>
      <c r="H84" s="221" t="s">
        <v>2254</v>
      </c>
      <c r="I84" s="221" t="s">
        <v>2242</v>
      </c>
      <c r="J84" s="221">
        <v>15</v>
      </c>
      <c r="K84" s="209"/>
    </row>
    <row r="85" spans="2:11" s="1" customFormat="1" ht="15" customHeight="1">
      <c r="B85" s="220"/>
      <c r="C85" s="221" t="s">
        <v>2255</v>
      </c>
      <c r="D85" s="221"/>
      <c r="E85" s="221"/>
      <c r="F85" s="222" t="s">
        <v>2246</v>
      </c>
      <c r="G85" s="221"/>
      <c r="H85" s="221" t="s">
        <v>2256</v>
      </c>
      <c r="I85" s="221" t="s">
        <v>2242</v>
      </c>
      <c r="J85" s="221">
        <v>20</v>
      </c>
      <c r="K85" s="209"/>
    </row>
    <row r="86" spans="2:11" s="1" customFormat="1" ht="15" customHeight="1">
      <c r="B86" s="220"/>
      <c r="C86" s="221" t="s">
        <v>2257</v>
      </c>
      <c r="D86" s="221"/>
      <c r="E86" s="221"/>
      <c r="F86" s="222" t="s">
        <v>2246</v>
      </c>
      <c r="G86" s="221"/>
      <c r="H86" s="221" t="s">
        <v>2258</v>
      </c>
      <c r="I86" s="221" t="s">
        <v>2242</v>
      </c>
      <c r="J86" s="221">
        <v>20</v>
      </c>
      <c r="K86" s="209"/>
    </row>
    <row r="87" spans="2:11" s="1" customFormat="1" ht="15" customHeight="1">
      <c r="B87" s="220"/>
      <c r="C87" s="197" t="s">
        <v>2259</v>
      </c>
      <c r="D87" s="197"/>
      <c r="E87" s="197"/>
      <c r="F87" s="218" t="s">
        <v>2246</v>
      </c>
      <c r="G87" s="219"/>
      <c r="H87" s="197" t="s">
        <v>2260</v>
      </c>
      <c r="I87" s="197" t="s">
        <v>2242</v>
      </c>
      <c r="J87" s="197">
        <v>50</v>
      </c>
      <c r="K87" s="209"/>
    </row>
    <row r="88" spans="2:11" s="1" customFormat="1" ht="15" customHeight="1">
      <c r="B88" s="220"/>
      <c r="C88" s="197" t="s">
        <v>2261</v>
      </c>
      <c r="D88" s="197"/>
      <c r="E88" s="197"/>
      <c r="F88" s="218" t="s">
        <v>2246</v>
      </c>
      <c r="G88" s="219"/>
      <c r="H88" s="197" t="s">
        <v>2262</v>
      </c>
      <c r="I88" s="197" t="s">
        <v>2242</v>
      </c>
      <c r="J88" s="197">
        <v>20</v>
      </c>
      <c r="K88" s="209"/>
    </row>
    <row r="89" spans="2:11" s="1" customFormat="1" ht="15" customHeight="1">
      <c r="B89" s="220"/>
      <c r="C89" s="197" t="s">
        <v>2263</v>
      </c>
      <c r="D89" s="197"/>
      <c r="E89" s="197"/>
      <c r="F89" s="218" t="s">
        <v>2246</v>
      </c>
      <c r="G89" s="219"/>
      <c r="H89" s="197" t="s">
        <v>2264</v>
      </c>
      <c r="I89" s="197" t="s">
        <v>2242</v>
      </c>
      <c r="J89" s="197">
        <v>20</v>
      </c>
      <c r="K89" s="209"/>
    </row>
    <row r="90" spans="2:11" s="1" customFormat="1" ht="15" customHeight="1">
      <c r="B90" s="220"/>
      <c r="C90" s="197" t="s">
        <v>2265</v>
      </c>
      <c r="D90" s="197"/>
      <c r="E90" s="197"/>
      <c r="F90" s="218" t="s">
        <v>2246</v>
      </c>
      <c r="G90" s="219"/>
      <c r="H90" s="197" t="s">
        <v>2266</v>
      </c>
      <c r="I90" s="197" t="s">
        <v>2242</v>
      </c>
      <c r="J90" s="197">
        <v>50</v>
      </c>
      <c r="K90" s="209"/>
    </row>
    <row r="91" spans="2:11" s="1" customFormat="1" ht="15" customHeight="1">
      <c r="B91" s="220"/>
      <c r="C91" s="197" t="s">
        <v>2267</v>
      </c>
      <c r="D91" s="197"/>
      <c r="E91" s="197"/>
      <c r="F91" s="218" t="s">
        <v>2246</v>
      </c>
      <c r="G91" s="219"/>
      <c r="H91" s="197" t="s">
        <v>2267</v>
      </c>
      <c r="I91" s="197" t="s">
        <v>2242</v>
      </c>
      <c r="J91" s="197">
        <v>50</v>
      </c>
      <c r="K91" s="209"/>
    </row>
    <row r="92" spans="2:11" s="1" customFormat="1" ht="15" customHeight="1">
      <c r="B92" s="220"/>
      <c r="C92" s="197" t="s">
        <v>2268</v>
      </c>
      <c r="D92" s="197"/>
      <c r="E92" s="197"/>
      <c r="F92" s="218" t="s">
        <v>2246</v>
      </c>
      <c r="G92" s="219"/>
      <c r="H92" s="197" t="s">
        <v>2269</v>
      </c>
      <c r="I92" s="197" t="s">
        <v>2242</v>
      </c>
      <c r="J92" s="197">
        <v>255</v>
      </c>
      <c r="K92" s="209"/>
    </row>
    <row r="93" spans="2:11" s="1" customFormat="1" ht="15" customHeight="1">
      <c r="B93" s="220"/>
      <c r="C93" s="197" t="s">
        <v>2270</v>
      </c>
      <c r="D93" s="197"/>
      <c r="E93" s="197"/>
      <c r="F93" s="218" t="s">
        <v>2240</v>
      </c>
      <c r="G93" s="219"/>
      <c r="H93" s="197" t="s">
        <v>2271</v>
      </c>
      <c r="I93" s="197" t="s">
        <v>2272</v>
      </c>
      <c r="J93" s="197"/>
      <c r="K93" s="209"/>
    </row>
    <row r="94" spans="2:11" s="1" customFormat="1" ht="15" customHeight="1">
      <c r="B94" s="220"/>
      <c r="C94" s="197" t="s">
        <v>2273</v>
      </c>
      <c r="D94" s="197"/>
      <c r="E94" s="197"/>
      <c r="F94" s="218" t="s">
        <v>2240</v>
      </c>
      <c r="G94" s="219"/>
      <c r="H94" s="197" t="s">
        <v>2274</v>
      </c>
      <c r="I94" s="197" t="s">
        <v>2275</v>
      </c>
      <c r="J94" s="197"/>
      <c r="K94" s="209"/>
    </row>
    <row r="95" spans="2:11" s="1" customFormat="1" ht="15" customHeight="1">
      <c r="B95" s="220"/>
      <c r="C95" s="197" t="s">
        <v>2276</v>
      </c>
      <c r="D95" s="197"/>
      <c r="E95" s="197"/>
      <c r="F95" s="218" t="s">
        <v>2240</v>
      </c>
      <c r="G95" s="219"/>
      <c r="H95" s="197" t="s">
        <v>2276</v>
      </c>
      <c r="I95" s="197" t="s">
        <v>2275</v>
      </c>
      <c r="J95" s="197"/>
      <c r="K95" s="209"/>
    </row>
    <row r="96" spans="2:11" s="1" customFormat="1" ht="15" customHeight="1">
      <c r="B96" s="220"/>
      <c r="C96" s="197" t="s">
        <v>36</v>
      </c>
      <c r="D96" s="197"/>
      <c r="E96" s="197"/>
      <c r="F96" s="218" t="s">
        <v>2240</v>
      </c>
      <c r="G96" s="219"/>
      <c r="H96" s="197" t="s">
        <v>2277</v>
      </c>
      <c r="I96" s="197" t="s">
        <v>2275</v>
      </c>
      <c r="J96" s="197"/>
      <c r="K96" s="209"/>
    </row>
    <row r="97" spans="2:11" s="1" customFormat="1" ht="15" customHeight="1">
      <c r="B97" s="220"/>
      <c r="C97" s="197" t="s">
        <v>46</v>
      </c>
      <c r="D97" s="197"/>
      <c r="E97" s="197"/>
      <c r="F97" s="218" t="s">
        <v>2240</v>
      </c>
      <c r="G97" s="219"/>
      <c r="H97" s="197" t="s">
        <v>2278</v>
      </c>
      <c r="I97" s="197" t="s">
        <v>2275</v>
      </c>
      <c r="J97" s="197"/>
      <c r="K97" s="209"/>
    </row>
    <row r="98" spans="2:11" s="1" customFormat="1" ht="15" customHeight="1">
      <c r="B98" s="223"/>
      <c r="C98" s="224"/>
      <c r="D98" s="224"/>
      <c r="E98" s="224"/>
      <c r="F98" s="224"/>
      <c r="G98" s="224"/>
      <c r="H98" s="224"/>
      <c r="I98" s="224"/>
      <c r="J98" s="224"/>
      <c r="K98" s="225"/>
    </row>
    <row r="99" spans="2:11" s="1" customFormat="1" ht="18.75" customHeight="1">
      <c r="B99" s="226"/>
      <c r="C99" s="227"/>
      <c r="D99" s="227"/>
      <c r="E99" s="227"/>
      <c r="F99" s="227"/>
      <c r="G99" s="227"/>
      <c r="H99" s="227"/>
      <c r="I99" s="227"/>
      <c r="J99" s="227"/>
      <c r="K99" s="226"/>
    </row>
    <row r="100" spans="2:11" s="1" customFormat="1" ht="18.75" customHeight="1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</row>
    <row r="101" spans="2:11" s="1" customFormat="1" ht="7.5" customHeight="1">
      <c r="B101" s="205"/>
      <c r="C101" s="206"/>
      <c r="D101" s="206"/>
      <c r="E101" s="206"/>
      <c r="F101" s="206"/>
      <c r="G101" s="206"/>
      <c r="H101" s="206"/>
      <c r="I101" s="206"/>
      <c r="J101" s="206"/>
      <c r="K101" s="207"/>
    </row>
    <row r="102" spans="2:11" s="1" customFormat="1" ht="45" customHeight="1">
      <c r="B102" s="208"/>
      <c r="C102" s="331" t="s">
        <v>2279</v>
      </c>
      <c r="D102" s="331"/>
      <c r="E102" s="331"/>
      <c r="F102" s="331"/>
      <c r="G102" s="331"/>
      <c r="H102" s="331"/>
      <c r="I102" s="331"/>
      <c r="J102" s="331"/>
      <c r="K102" s="209"/>
    </row>
    <row r="103" spans="2:11" s="1" customFormat="1" ht="17.25" customHeight="1">
      <c r="B103" s="208"/>
      <c r="C103" s="210" t="s">
        <v>2234</v>
      </c>
      <c r="D103" s="210"/>
      <c r="E103" s="210"/>
      <c r="F103" s="210" t="s">
        <v>2235</v>
      </c>
      <c r="G103" s="211"/>
      <c r="H103" s="210" t="s">
        <v>52</v>
      </c>
      <c r="I103" s="210" t="s">
        <v>55</v>
      </c>
      <c r="J103" s="210" t="s">
        <v>2236</v>
      </c>
      <c r="K103" s="209"/>
    </row>
    <row r="104" spans="2:11" s="1" customFormat="1" ht="17.25" customHeight="1">
      <c r="B104" s="208"/>
      <c r="C104" s="212" t="s">
        <v>2237</v>
      </c>
      <c r="D104" s="212"/>
      <c r="E104" s="212"/>
      <c r="F104" s="213" t="s">
        <v>2238</v>
      </c>
      <c r="G104" s="214"/>
      <c r="H104" s="212"/>
      <c r="I104" s="212"/>
      <c r="J104" s="212" t="s">
        <v>2239</v>
      </c>
      <c r="K104" s="209"/>
    </row>
    <row r="105" spans="2:11" s="1" customFormat="1" ht="5.25" customHeight="1">
      <c r="B105" s="208"/>
      <c r="C105" s="210"/>
      <c r="D105" s="210"/>
      <c r="E105" s="210"/>
      <c r="F105" s="210"/>
      <c r="G105" s="228"/>
      <c r="H105" s="210"/>
      <c r="I105" s="210"/>
      <c r="J105" s="210"/>
      <c r="K105" s="209"/>
    </row>
    <row r="106" spans="2:11" s="1" customFormat="1" ht="15" customHeight="1">
      <c r="B106" s="208"/>
      <c r="C106" s="197" t="s">
        <v>51</v>
      </c>
      <c r="D106" s="217"/>
      <c r="E106" s="217"/>
      <c r="F106" s="218" t="s">
        <v>2240</v>
      </c>
      <c r="G106" s="197"/>
      <c r="H106" s="197" t="s">
        <v>2280</v>
      </c>
      <c r="I106" s="197" t="s">
        <v>2242</v>
      </c>
      <c r="J106" s="197">
        <v>20</v>
      </c>
      <c r="K106" s="209"/>
    </row>
    <row r="107" spans="2:11" s="1" customFormat="1" ht="15" customHeight="1">
      <c r="B107" s="208"/>
      <c r="C107" s="197" t="s">
        <v>2243</v>
      </c>
      <c r="D107" s="197"/>
      <c r="E107" s="197"/>
      <c r="F107" s="218" t="s">
        <v>2240</v>
      </c>
      <c r="G107" s="197"/>
      <c r="H107" s="197" t="s">
        <v>2280</v>
      </c>
      <c r="I107" s="197" t="s">
        <v>2242</v>
      </c>
      <c r="J107" s="197">
        <v>120</v>
      </c>
      <c r="K107" s="209"/>
    </row>
    <row r="108" spans="2:11" s="1" customFormat="1" ht="15" customHeight="1">
      <c r="B108" s="220"/>
      <c r="C108" s="197" t="s">
        <v>2245</v>
      </c>
      <c r="D108" s="197"/>
      <c r="E108" s="197"/>
      <c r="F108" s="218" t="s">
        <v>2246</v>
      </c>
      <c r="G108" s="197"/>
      <c r="H108" s="197" t="s">
        <v>2280</v>
      </c>
      <c r="I108" s="197" t="s">
        <v>2242</v>
      </c>
      <c r="J108" s="197">
        <v>50</v>
      </c>
      <c r="K108" s="209"/>
    </row>
    <row r="109" spans="2:11" s="1" customFormat="1" ht="15" customHeight="1">
      <c r="B109" s="220"/>
      <c r="C109" s="197" t="s">
        <v>2248</v>
      </c>
      <c r="D109" s="197"/>
      <c r="E109" s="197"/>
      <c r="F109" s="218" t="s">
        <v>2240</v>
      </c>
      <c r="G109" s="197"/>
      <c r="H109" s="197" t="s">
        <v>2280</v>
      </c>
      <c r="I109" s="197" t="s">
        <v>2250</v>
      </c>
      <c r="J109" s="197"/>
      <c r="K109" s="209"/>
    </row>
    <row r="110" spans="2:11" s="1" customFormat="1" ht="15" customHeight="1">
      <c r="B110" s="220"/>
      <c r="C110" s="197" t="s">
        <v>2259</v>
      </c>
      <c r="D110" s="197"/>
      <c r="E110" s="197"/>
      <c r="F110" s="218" t="s">
        <v>2246</v>
      </c>
      <c r="G110" s="197"/>
      <c r="H110" s="197" t="s">
        <v>2280</v>
      </c>
      <c r="I110" s="197" t="s">
        <v>2242</v>
      </c>
      <c r="J110" s="197">
        <v>50</v>
      </c>
      <c r="K110" s="209"/>
    </row>
    <row r="111" spans="2:11" s="1" customFormat="1" ht="15" customHeight="1">
      <c r="B111" s="220"/>
      <c r="C111" s="197" t="s">
        <v>2267</v>
      </c>
      <c r="D111" s="197"/>
      <c r="E111" s="197"/>
      <c r="F111" s="218" t="s">
        <v>2246</v>
      </c>
      <c r="G111" s="197"/>
      <c r="H111" s="197" t="s">
        <v>2280</v>
      </c>
      <c r="I111" s="197" t="s">
        <v>2242</v>
      </c>
      <c r="J111" s="197">
        <v>50</v>
      </c>
      <c r="K111" s="209"/>
    </row>
    <row r="112" spans="2:11" s="1" customFormat="1" ht="15" customHeight="1">
      <c r="B112" s="220"/>
      <c r="C112" s="197" t="s">
        <v>2265</v>
      </c>
      <c r="D112" s="197"/>
      <c r="E112" s="197"/>
      <c r="F112" s="218" t="s">
        <v>2246</v>
      </c>
      <c r="G112" s="197"/>
      <c r="H112" s="197" t="s">
        <v>2280</v>
      </c>
      <c r="I112" s="197" t="s">
        <v>2242</v>
      </c>
      <c r="J112" s="197">
        <v>50</v>
      </c>
      <c r="K112" s="209"/>
    </row>
    <row r="113" spans="2:11" s="1" customFormat="1" ht="15" customHeight="1">
      <c r="B113" s="220"/>
      <c r="C113" s="197" t="s">
        <v>51</v>
      </c>
      <c r="D113" s="197"/>
      <c r="E113" s="197"/>
      <c r="F113" s="218" t="s">
        <v>2240</v>
      </c>
      <c r="G113" s="197"/>
      <c r="H113" s="197" t="s">
        <v>2281</v>
      </c>
      <c r="I113" s="197" t="s">
        <v>2242</v>
      </c>
      <c r="J113" s="197">
        <v>20</v>
      </c>
      <c r="K113" s="209"/>
    </row>
    <row r="114" spans="2:11" s="1" customFormat="1" ht="15" customHeight="1">
      <c r="B114" s="220"/>
      <c r="C114" s="197" t="s">
        <v>2282</v>
      </c>
      <c r="D114" s="197"/>
      <c r="E114" s="197"/>
      <c r="F114" s="218" t="s">
        <v>2240</v>
      </c>
      <c r="G114" s="197"/>
      <c r="H114" s="197" t="s">
        <v>2283</v>
      </c>
      <c r="I114" s="197" t="s">
        <v>2242</v>
      </c>
      <c r="J114" s="197">
        <v>120</v>
      </c>
      <c r="K114" s="209"/>
    </row>
    <row r="115" spans="2:11" s="1" customFormat="1" ht="15" customHeight="1">
      <c r="B115" s="220"/>
      <c r="C115" s="197" t="s">
        <v>36</v>
      </c>
      <c r="D115" s="197"/>
      <c r="E115" s="197"/>
      <c r="F115" s="218" t="s">
        <v>2240</v>
      </c>
      <c r="G115" s="197"/>
      <c r="H115" s="197" t="s">
        <v>2284</v>
      </c>
      <c r="I115" s="197" t="s">
        <v>2275</v>
      </c>
      <c r="J115" s="197"/>
      <c r="K115" s="209"/>
    </row>
    <row r="116" spans="2:11" s="1" customFormat="1" ht="15" customHeight="1">
      <c r="B116" s="220"/>
      <c r="C116" s="197" t="s">
        <v>46</v>
      </c>
      <c r="D116" s="197"/>
      <c r="E116" s="197"/>
      <c r="F116" s="218" t="s">
        <v>2240</v>
      </c>
      <c r="G116" s="197"/>
      <c r="H116" s="197" t="s">
        <v>2285</v>
      </c>
      <c r="I116" s="197" t="s">
        <v>2275</v>
      </c>
      <c r="J116" s="197"/>
      <c r="K116" s="209"/>
    </row>
    <row r="117" spans="2:11" s="1" customFormat="1" ht="15" customHeight="1">
      <c r="B117" s="220"/>
      <c r="C117" s="197" t="s">
        <v>55</v>
      </c>
      <c r="D117" s="197"/>
      <c r="E117" s="197"/>
      <c r="F117" s="218" t="s">
        <v>2240</v>
      </c>
      <c r="G117" s="197"/>
      <c r="H117" s="197" t="s">
        <v>2286</v>
      </c>
      <c r="I117" s="197" t="s">
        <v>2287</v>
      </c>
      <c r="J117" s="197"/>
      <c r="K117" s="209"/>
    </row>
    <row r="118" spans="2:11" s="1" customFormat="1" ht="15" customHeight="1">
      <c r="B118" s="223"/>
      <c r="C118" s="229"/>
      <c r="D118" s="229"/>
      <c r="E118" s="229"/>
      <c r="F118" s="229"/>
      <c r="G118" s="229"/>
      <c r="H118" s="229"/>
      <c r="I118" s="229"/>
      <c r="J118" s="229"/>
      <c r="K118" s="225"/>
    </row>
    <row r="119" spans="2:11" s="1" customFormat="1" ht="18.75" customHeight="1">
      <c r="B119" s="230"/>
      <c r="C119" s="231"/>
      <c r="D119" s="231"/>
      <c r="E119" s="231"/>
      <c r="F119" s="232"/>
      <c r="G119" s="231"/>
      <c r="H119" s="231"/>
      <c r="I119" s="231"/>
      <c r="J119" s="231"/>
      <c r="K119" s="230"/>
    </row>
    <row r="120" spans="2:11" s="1" customFormat="1" ht="18.75" customHeight="1">
      <c r="B120" s="204"/>
      <c r="C120" s="204"/>
      <c r="D120" s="204"/>
      <c r="E120" s="204"/>
      <c r="F120" s="204"/>
      <c r="G120" s="204"/>
      <c r="H120" s="204"/>
      <c r="I120" s="204"/>
      <c r="J120" s="204"/>
      <c r="K120" s="204"/>
    </row>
    <row r="121" spans="2:11" s="1" customFormat="1" ht="7.5" customHeight="1">
      <c r="B121" s="233"/>
      <c r="C121" s="234"/>
      <c r="D121" s="234"/>
      <c r="E121" s="234"/>
      <c r="F121" s="234"/>
      <c r="G121" s="234"/>
      <c r="H121" s="234"/>
      <c r="I121" s="234"/>
      <c r="J121" s="234"/>
      <c r="K121" s="235"/>
    </row>
    <row r="122" spans="2:11" s="1" customFormat="1" ht="45" customHeight="1">
      <c r="B122" s="236"/>
      <c r="C122" s="332" t="s">
        <v>2288</v>
      </c>
      <c r="D122" s="332"/>
      <c r="E122" s="332"/>
      <c r="F122" s="332"/>
      <c r="G122" s="332"/>
      <c r="H122" s="332"/>
      <c r="I122" s="332"/>
      <c r="J122" s="332"/>
      <c r="K122" s="237"/>
    </row>
    <row r="123" spans="2:11" s="1" customFormat="1" ht="17.25" customHeight="1">
      <c r="B123" s="238"/>
      <c r="C123" s="210" t="s">
        <v>2234</v>
      </c>
      <c r="D123" s="210"/>
      <c r="E123" s="210"/>
      <c r="F123" s="210" t="s">
        <v>2235</v>
      </c>
      <c r="G123" s="211"/>
      <c r="H123" s="210" t="s">
        <v>52</v>
      </c>
      <c r="I123" s="210" t="s">
        <v>55</v>
      </c>
      <c r="J123" s="210" t="s">
        <v>2236</v>
      </c>
      <c r="K123" s="239"/>
    </row>
    <row r="124" spans="2:11" s="1" customFormat="1" ht="17.25" customHeight="1">
      <c r="B124" s="238"/>
      <c r="C124" s="212" t="s">
        <v>2237</v>
      </c>
      <c r="D124" s="212"/>
      <c r="E124" s="212"/>
      <c r="F124" s="213" t="s">
        <v>2238</v>
      </c>
      <c r="G124" s="214"/>
      <c r="H124" s="212"/>
      <c r="I124" s="212"/>
      <c r="J124" s="212" t="s">
        <v>2239</v>
      </c>
      <c r="K124" s="239"/>
    </row>
    <row r="125" spans="2:11" s="1" customFormat="1" ht="5.25" customHeight="1">
      <c r="B125" s="240"/>
      <c r="C125" s="215"/>
      <c r="D125" s="215"/>
      <c r="E125" s="215"/>
      <c r="F125" s="215"/>
      <c r="G125" s="241"/>
      <c r="H125" s="215"/>
      <c r="I125" s="215"/>
      <c r="J125" s="215"/>
      <c r="K125" s="242"/>
    </row>
    <row r="126" spans="2:11" s="1" customFormat="1" ht="15" customHeight="1">
      <c r="B126" s="240"/>
      <c r="C126" s="197" t="s">
        <v>2243</v>
      </c>
      <c r="D126" s="217"/>
      <c r="E126" s="217"/>
      <c r="F126" s="218" t="s">
        <v>2240</v>
      </c>
      <c r="G126" s="197"/>
      <c r="H126" s="197" t="s">
        <v>2280</v>
      </c>
      <c r="I126" s="197" t="s">
        <v>2242</v>
      </c>
      <c r="J126" s="197">
        <v>120</v>
      </c>
      <c r="K126" s="243"/>
    </row>
    <row r="127" spans="2:11" s="1" customFormat="1" ht="15" customHeight="1">
      <c r="B127" s="240"/>
      <c r="C127" s="197" t="s">
        <v>2289</v>
      </c>
      <c r="D127" s="197"/>
      <c r="E127" s="197"/>
      <c r="F127" s="218" t="s">
        <v>2240</v>
      </c>
      <c r="G127" s="197"/>
      <c r="H127" s="197" t="s">
        <v>2290</v>
      </c>
      <c r="I127" s="197" t="s">
        <v>2242</v>
      </c>
      <c r="J127" s="197" t="s">
        <v>2291</v>
      </c>
      <c r="K127" s="243"/>
    </row>
    <row r="128" spans="2:11" s="1" customFormat="1" ht="15" customHeight="1">
      <c r="B128" s="240"/>
      <c r="C128" s="197" t="s">
        <v>2188</v>
      </c>
      <c r="D128" s="197"/>
      <c r="E128" s="197"/>
      <c r="F128" s="218" t="s">
        <v>2240</v>
      </c>
      <c r="G128" s="197"/>
      <c r="H128" s="197" t="s">
        <v>2292</v>
      </c>
      <c r="I128" s="197" t="s">
        <v>2242</v>
      </c>
      <c r="J128" s="197" t="s">
        <v>2291</v>
      </c>
      <c r="K128" s="243"/>
    </row>
    <row r="129" spans="2:11" s="1" customFormat="1" ht="15" customHeight="1">
      <c r="B129" s="240"/>
      <c r="C129" s="197" t="s">
        <v>2251</v>
      </c>
      <c r="D129" s="197"/>
      <c r="E129" s="197"/>
      <c r="F129" s="218" t="s">
        <v>2246</v>
      </c>
      <c r="G129" s="197"/>
      <c r="H129" s="197" t="s">
        <v>2252</v>
      </c>
      <c r="I129" s="197" t="s">
        <v>2242</v>
      </c>
      <c r="J129" s="197">
        <v>15</v>
      </c>
      <c r="K129" s="243"/>
    </row>
    <row r="130" spans="2:11" s="1" customFormat="1" ht="15" customHeight="1">
      <c r="B130" s="240"/>
      <c r="C130" s="221" t="s">
        <v>2253</v>
      </c>
      <c r="D130" s="221"/>
      <c r="E130" s="221"/>
      <c r="F130" s="222" t="s">
        <v>2246</v>
      </c>
      <c r="G130" s="221"/>
      <c r="H130" s="221" t="s">
        <v>2254</v>
      </c>
      <c r="I130" s="221" t="s">
        <v>2242</v>
      </c>
      <c r="J130" s="221">
        <v>15</v>
      </c>
      <c r="K130" s="243"/>
    </row>
    <row r="131" spans="2:11" s="1" customFormat="1" ht="15" customHeight="1">
      <c r="B131" s="240"/>
      <c r="C131" s="221" t="s">
        <v>2255</v>
      </c>
      <c r="D131" s="221"/>
      <c r="E131" s="221"/>
      <c r="F131" s="222" t="s">
        <v>2246</v>
      </c>
      <c r="G131" s="221"/>
      <c r="H131" s="221" t="s">
        <v>2256</v>
      </c>
      <c r="I131" s="221" t="s">
        <v>2242</v>
      </c>
      <c r="J131" s="221">
        <v>20</v>
      </c>
      <c r="K131" s="243"/>
    </row>
    <row r="132" spans="2:11" s="1" customFormat="1" ht="15" customHeight="1">
      <c r="B132" s="240"/>
      <c r="C132" s="221" t="s">
        <v>2257</v>
      </c>
      <c r="D132" s="221"/>
      <c r="E132" s="221"/>
      <c r="F132" s="222" t="s">
        <v>2246</v>
      </c>
      <c r="G132" s="221"/>
      <c r="H132" s="221" t="s">
        <v>2258</v>
      </c>
      <c r="I132" s="221" t="s">
        <v>2242</v>
      </c>
      <c r="J132" s="221">
        <v>20</v>
      </c>
      <c r="K132" s="243"/>
    </row>
    <row r="133" spans="2:11" s="1" customFormat="1" ht="15" customHeight="1">
      <c r="B133" s="240"/>
      <c r="C133" s="197" t="s">
        <v>2245</v>
      </c>
      <c r="D133" s="197"/>
      <c r="E133" s="197"/>
      <c r="F133" s="218" t="s">
        <v>2246</v>
      </c>
      <c r="G133" s="197"/>
      <c r="H133" s="197" t="s">
        <v>2280</v>
      </c>
      <c r="I133" s="197" t="s">
        <v>2242</v>
      </c>
      <c r="J133" s="197">
        <v>50</v>
      </c>
      <c r="K133" s="243"/>
    </row>
    <row r="134" spans="2:11" s="1" customFormat="1" ht="15" customHeight="1">
      <c r="B134" s="240"/>
      <c r="C134" s="197" t="s">
        <v>2259</v>
      </c>
      <c r="D134" s="197"/>
      <c r="E134" s="197"/>
      <c r="F134" s="218" t="s">
        <v>2246</v>
      </c>
      <c r="G134" s="197"/>
      <c r="H134" s="197" t="s">
        <v>2280</v>
      </c>
      <c r="I134" s="197" t="s">
        <v>2242</v>
      </c>
      <c r="J134" s="197">
        <v>50</v>
      </c>
      <c r="K134" s="243"/>
    </row>
    <row r="135" spans="2:11" s="1" customFormat="1" ht="15" customHeight="1">
      <c r="B135" s="240"/>
      <c r="C135" s="197" t="s">
        <v>2265</v>
      </c>
      <c r="D135" s="197"/>
      <c r="E135" s="197"/>
      <c r="F135" s="218" t="s">
        <v>2246</v>
      </c>
      <c r="G135" s="197"/>
      <c r="H135" s="197" t="s">
        <v>2280</v>
      </c>
      <c r="I135" s="197" t="s">
        <v>2242</v>
      </c>
      <c r="J135" s="197">
        <v>50</v>
      </c>
      <c r="K135" s="243"/>
    </row>
    <row r="136" spans="2:11" s="1" customFormat="1" ht="15" customHeight="1">
      <c r="B136" s="240"/>
      <c r="C136" s="197" t="s">
        <v>2267</v>
      </c>
      <c r="D136" s="197"/>
      <c r="E136" s="197"/>
      <c r="F136" s="218" t="s">
        <v>2246</v>
      </c>
      <c r="G136" s="197"/>
      <c r="H136" s="197" t="s">
        <v>2280</v>
      </c>
      <c r="I136" s="197" t="s">
        <v>2242</v>
      </c>
      <c r="J136" s="197">
        <v>50</v>
      </c>
      <c r="K136" s="243"/>
    </row>
    <row r="137" spans="2:11" s="1" customFormat="1" ht="15" customHeight="1">
      <c r="B137" s="240"/>
      <c r="C137" s="197" t="s">
        <v>2268</v>
      </c>
      <c r="D137" s="197"/>
      <c r="E137" s="197"/>
      <c r="F137" s="218" t="s">
        <v>2246</v>
      </c>
      <c r="G137" s="197"/>
      <c r="H137" s="197" t="s">
        <v>2293</v>
      </c>
      <c r="I137" s="197" t="s">
        <v>2242</v>
      </c>
      <c r="J137" s="197">
        <v>255</v>
      </c>
      <c r="K137" s="243"/>
    </row>
    <row r="138" spans="2:11" s="1" customFormat="1" ht="15" customHeight="1">
      <c r="B138" s="240"/>
      <c r="C138" s="197" t="s">
        <v>2270</v>
      </c>
      <c r="D138" s="197"/>
      <c r="E138" s="197"/>
      <c r="F138" s="218" t="s">
        <v>2240</v>
      </c>
      <c r="G138" s="197"/>
      <c r="H138" s="197" t="s">
        <v>2294</v>
      </c>
      <c r="I138" s="197" t="s">
        <v>2272</v>
      </c>
      <c r="J138" s="197"/>
      <c r="K138" s="243"/>
    </row>
    <row r="139" spans="2:11" s="1" customFormat="1" ht="15" customHeight="1">
      <c r="B139" s="240"/>
      <c r="C139" s="197" t="s">
        <v>2273</v>
      </c>
      <c r="D139" s="197"/>
      <c r="E139" s="197"/>
      <c r="F139" s="218" t="s">
        <v>2240</v>
      </c>
      <c r="G139" s="197"/>
      <c r="H139" s="197" t="s">
        <v>2295</v>
      </c>
      <c r="I139" s="197" t="s">
        <v>2275</v>
      </c>
      <c r="J139" s="197"/>
      <c r="K139" s="243"/>
    </row>
    <row r="140" spans="2:11" s="1" customFormat="1" ht="15" customHeight="1">
      <c r="B140" s="240"/>
      <c r="C140" s="197" t="s">
        <v>2276</v>
      </c>
      <c r="D140" s="197"/>
      <c r="E140" s="197"/>
      <c r="F140" s="218" t="s">
        <v>2240</v>
      </c>
      <c r="G140" s="197"/>
      <c r="H140" s="197" t="s">
        <v>2276</v>
      </c>
      <c r="I140" s="197" t="s">
        <v>2275</v>
      </c>
      <c r="J140" s="197"/>
      <c r="K140" s="243"/>
    </row>
    <row r="141" spans="2:11" s="1" customFormat="1" ht="15" customHeight="1">
      <c r="B141" s="240"/>
      <c r="C141" s="197" t="s">
        <v>36</v>
      </c>
      <c r="D141" s="197"/>
      <c r="E141" s="197"/>
      <c r="F141" s="218" t="s">
        <v>2240</v>
      </c>
      <c r="G141" s="197"/>
      <c r="H141" s="197" t="s">
        <v>2296</v>
      </c>
      <c r="I141" s="197" t="s">
        <v>2275</v>
      </c>
      <c r="J141" s="197"/>
      <c r="K141" s="243"/>
    </row>
    <row r="142" spans="2:11" s="1" customFormat="1" ht="15" customHeight="1">
      <c r="B142" s="240"/>
      <c r="C142" s="197" t="s">
        <v>2297</v>
      </c>
      <c r="D142" s="197"/>
      <c r="E142" s="197"/>
      <c r="F142" s="218" t="s">
        <v>2240</v>
      </c>
      <c r="G142" s="197"/>
      <c r="H142" s="197" t="s">
        <v>2298</v>
      </c>
      <c r="I142" s="197" t="s">
        <v>2275</v>
      </c>
      <c r="J142" s="197"/>
      <c r="K142" s="243"/>
    </row>
    <row r="143" spans="2:11" s="1" customFormat="1" ht="15" customHeight="1">
      <c r="B143" s="244"/>
      <c r="C143" s="245"/>
      <c r="D143" s="245"/>
      <c r="E143" s="245"/>
      <c r="F143" s="245"/>
      <c r="G143" s="245"/>
      <c r="H143" s="245"/>
      <c r="I143" s="245"/>
      <c r="J143" s="245"/>
      <c r="K143" s="246"/>
    </row>
    <row r="144" spans="2:11" s="1" customFormat="1" ht="18.75" customHeight="1">
      <c r="B144" s="231"/>
      <c r="C144" s="231"/>
      <c r="D144" s="231"/>
      <c r="E144" s="231"/>
      <c r="F144" s="232"/>
      <c r="G144" s="231"/>
      <c r="H144" s="231"/>
      <c r="I144" s="231"/>
      <c r="J144" s="231"/>
      <c r="K144" s="231"/>
    </row>
    <row r="145" spans="2:11" s="1" customFormat="1" ht="18.75" customHeight="1">
      <c r="B145" s="204"/>
      <c r="C145" s="204"/>
      <c r="D145" s="204"/>
      <c r="E145" s="204"/>
      <c r="F145" s="204"/>
      <c r="G145" s="204"/>
      <c r="H145" s="204"/>
      <c r="I145" s="204"/>
      <c r="J145" s="204"/>
      <c r="K145" s="204"/>
    </row>
    <row r="146" spans="2:11" s="1" customFormat="1" ht="7.5" customHeight="1">
      <c r="B146" s="205"/>
      <c r="C146" s="206"/>
      <c r="D146" s="206"/>
      <c r="E146" s="206"/>
      <c r="F146" s="206"/>
      <c r="G146" s="206"/>
      <c r="H146" s="206"/>
      <c r="I146" s="206"/>
      <c r="J146" s="206"/>
      <c r="K146" s="207"/>
    </row>
    <row r="147" spans="2:11" s="1" customFormat="1" ht="45" customHeight="1">
      <c r="B147" s="208"/>
      <c r="C147" s="331" t="s">
        <v>2299</v>
      </c>
      <c r="D147" s="331"/>
      <c r="E147" s="331"/>
      <c r="F147" s="331"/>
      <c r="G147" s="331"/>
      <c r="H147" s="331"/>
      <c r="I147" s="331"/>
      <c r="J147" s="331"/>
      <c r="K147" s="209"/>
    </row>
    <row r="148" spans="2:11" s="1" customFormat="1" ht="17.25" customHeight="1">
      <c r="B148" s="208"/>
      <c r="C148" s="210" t="s">
        <v>2234</v>
      </c>
      <c r="D148" s="210"/>
      <c r="E148" s="210"/>
      <c r="F148" s="210" t="s">
        <v>2235</v>
      </c>
      <c r="G148" s="211"/>
      <c r="H148" s="210" t="s">
        <v>52</v>
      </c>
      <c r="I148" s="210" t="s">
        <v>55</v>
      </c>
      <c r="J148" s="210" t="s">
        <v>2236</v>
      </c>
      <c r="K148" s="209"/>
    </row>
    <row r="149" spans="2:11" s="1" customFormat="1" ht="17.25" customHeight="1">
      <c r="B149" s="208"/>
      <c r="C149" s="212" t="s">
        <v>2237</v>
      </c>
      <c r="D149" s="212"/>
      <c r="E149" s="212"/>
      <c r="F149" s="213" t="s">
        <v>2238</v>
      </c>
      <c r="G149" s="214"/>
      <c r="H149" s="212"/>
      <c r="I149" s="212"/>
      <c r="J149" s="212" t="s">
        <v>2239</v>
      </c>
      <c r="K149" s="209"/>
    </row>
    <row r="150" spans="2:11" s="1" customFormat="1" ht="5.25" customHeight="1">
      <c r="B150" s="220"/>
      <c r="C150" s="215"/>
      <c r="D150" s="215"/>
      <c r="E150" s="215"/>
      <c r="F150" s="215"/>
      <c r="G150" s="216"/>
      <c r="H150" s="215"/>
      <c r="I150" s="215"/>
      <c r="J150" s="215"/>
      <c r="K150" s="243"/>
    </row>
    <row r="151" spans="2:11" s="1" customFormat="1" ht="15" customHeight="1">
      <c r="B151" s="220"/>
      <c r="C151" s="247" t="s">
        <v>2243</v>
      </c>
      <c r="D151" s="197"/>
      <c r="E151" s="197"/>
      <c r="F151" s="248" t="s">
        <v>2240</v>
      </c>
      <c r="G151" s="197"/>
      <c r="H151" s="247" t="s">
        <v>2280</v>
      </c>
      <c r="I151" s="247" t="s">
        <v>2242</v>
      </c>
      <c r="J151" s="247">
        <v>120</v>
      </c>
      <c r="K151" s="243"/>
    </row>
    <row r="152" spans="2:11" s="1" customFormat="1" ht="15" customHeight="1">
      <c r="B152" s="220"/>
      <c r="C152" s="247" t="s">
        <v>2289</v>
      </c>
      <c r="D152" s="197"/>
      <c r="E152" s="197"/>
      <c r="F152" s="248" t="s">
        <v>2240</v>
      </c>
      <c r="G152" s="197"/>
      <c r="H152" s="247" t="s">
        <v>2300</v>
      </c>
      <c r="I152" s="247" t="s">
        <v>2242</v>
      </c>
      <c r="J152" s="247" t="s">
        <v>2291</v>
      </c>
      <c r="K152" s="243"/>
    </row>
    <row r="153" spans="2:11" s="1" customFormat="1" ht="15" customHeight="1">
      <c r="B153" s="220"/>
      <c r="C153" s="247" t="s">
        <v>2188</v>
      </c>
      <c r="D153" s="197"/>
      <c r="E153" s="197"/>
      <c r="F153" s="248" t="s">
        <v>2240</v>
      </c>
      <c r="G153" s="197"/>
      <c r="H153" s="247" t="s">
        <v>2301</v>
      </c>
      <c r="I153" s="247" t="s">
        <v>2242</v>
      </c>
      <c r="J153" s="247" t="s">
        <v>2291</v>
      </c>
      <c r="K153" s="243"/>
    </row>
    <row r="154" spans="2:11" s="1" customFormat="1" ht="15" customHeight="1">
      <c r="B154" s="220"/>
      <c r="C154" s="247" t="s">
        <v>2245</v>
      </c>
      <c r="D154" s="197"/>
      <c r="E154" s="197"/>
      <c r="F154" s="248" t="s">
        <v>2246</v>
      </c>
      <c r="G154" s="197"/>
      <c r="H154" s="247" t="s">
        <v>2280</v>
      </c>
      <c r="I154" s="247" t="s">
        <v>2242</v>
      </c>
      <c r="J154" s="247">
        <v>50</v>
      </c>
      <c r="K154" s="243"/>
    </row>
    <row r="155" spans="2:11" s="1" customFormat="1" ht="15" customHeight="1">
      <c r="B155" s="220"/>
      <c r="C155" s="247" t="s">
        <v>2248</v>
      </c>
      <c r="D155" s="197"/>
      <c r="E155" s="197"/>
      <c r="F155" s="248" t="s">
        <v>2240</v>
      </c>
      <c r="G155" s="197"/>
      <c r="H155" s="247" t="s">
        <v>2280</v>
      </c>
      <c r="I155" s="247" t="s">
        <v>2250</v>
      </c>
      <c r="J155" s="247"/>
      <c r="K155" s="243"/>
    </row>
    <row r="156" spans="2:11" s="1" customFormat="1" ht="15" customHeight="1">
      <c r="B156" s="220"/>
      <c r="C156" s="247" t="s">
        <v>2259</v>
      </c>
      <c r="D156" s="197"/>
      <c r="E156" s="197"/>
      <c r="F156" s="248" t="s">
        <v>2246</v>
      </c>
      <c r="G156" s="197"/>
      <c r="H156" s="247" t="s">
        <v>2280</v>
      </c>
      <c r="I156" s="247" t="s">
        <v>2242</v>
      </c>
      <c r="J156" s="247">
        <v>50</v>
      </c>
      <c r="K156" s="243"/>
    </row>
    <row r="157" spans="2:11" s="1" customFormat="1" ht="15" customHeight="1">
      <c r="B157" s="220"/>
      <c r="C157" s="247" t="s">
        <v>2267</v>
      </c>
      <c r="D157" s="197"/>
      <c r="E157" s="197"/>
      <c r="F157" s="248" t="s">
        <v>2246</v>
      </c>
      <c r="G157" s="197"/>
      <c r="H157" s="247" t="s">
        <v>2280</v>
      </c>
      <c r="I157" s="247" t="s">
        <v>2242</v>
      </c>
      <c r="J157" s="247">
        <v>50</v>
      </c>
      <c r="K157" s="243"/>
    </row>
    <row r="158" spans="2:11" s="1" customFormat="1" ht="15" customHeight="1">
      <c r="B158" s="220"/>
      <c r="C158" s="247" t="s">
        <v>2265</v>
      </c>
      <c r="D158" s="197"/>
      <c r="E158" s="197"/>
      <c r="F158" s="248" t="s">
        <v>2246</v>
      </c>
      <c r="G158" s="197"/>
      <c r="H158" s="247" t="s">
        <v>2280</v>
      </c>
      <c r="I158" s="247" t="s">
        <v>2242</v>
      </c>
      <c r="J158" s="247">
        <v>50</v>
      </c>
      <c r="K158" s="243"/>
    </row>
    <row r="159" spans="2:11" s="1" customFormat="1" ht="15" customHeight="1">
      <c r="B159" s="220"/>
      <c r="C159" s="247" t="s">
        <v>79</v>
      </c>
      <c r="D159" s="197"/>
      <c r="E159" s="197"/>
      <c r="F159" s="248" t="s">
        <v>2240</v>
      </c>
      <c r="G159" s="197"/>
      <c r="H159" s="247" t="s">
        <v>2302</v>
      </c>
      <c r="I159" s="247" t="s">
        <v>2242</v>
      </c>
      <c r="J159" s="247" t="s">
        <v>2303</v>
      </c>
      <c r="K159" s="243"/>
    </row>
    <row r="160" spans="2:11" s="1" customFormat="1" ht="15" customHeight="1">
      <c r="B160" s="220"/>
      <c r="C160" s="247" t="s">
        <v>2304</v>
      </c>
      <c r="D160" s="197"/>
      <c r="E160" s="197"/>
      <c r="F160" s="248" t="s">
        <v>2240</v>
      </c>
      <c r="G160" s="197"/>
      <c r="H160" s="247" t="s">
        <v>2305</v>
      </c>
      <c r="I160" s="247" t="s">
        <v>2275</v>
      </c>
      <c r="J160" s="247"/>
      <c r="K160" s="243"/>
    </row>
    <row r="161" spans="2:11" s="1" customFormat="1" ht="15" customHeight="1">
      <c r="B161" s="249"/>
      <c r="C161" s="229"/>
      <c r="D161" s="229"/>
      <c r="E161" s="229"/>
      <c r="F161" s="229"/>
      <c r="G161" s="229"/>
      <c r="H161" s="229"/>
      <c r="I161" s="229"/>
      <c r="J161" s="229"/>
      <c r="K161" s="250"/>
    </row>
    <row r="162" spans="2:11" s="1" customFormat="1" ht="18.75" customHeight="1">
      <c r="B162" s="231"/>
      <c r="C162" s="241"/>
      <c r="D162" s="241"/>
      <c r="E162" s="241"/>
      <c r="F162" s="251"/>
      <c r="G162" s="241"/>
      <c r="H162" s="241"/>
      <c r="I162" s="241"/>
      <c r="J162" s="241"/>
      <c r="K162" s="231"/>
    </row>
    <row r="163" spans="2:11" s="1" customFormat="1" ht="18.75" customHeight="1">
      <c r="B163" s="204"/>
      <c r="C163" s="204"/>
      <c r="D163" s="204"/>
      <c r="E163" s="204"/>
      <c r="F163" s="204"/>
      <c r="G163" s="204"/>
      <c r="H163" s="204"/>
      <c r="I163" s="204"/>
      <c r="J163" s="204"/>
      <c r="K163" s="204"/>
    </row>
    <row r="164" spans="2:11" s="1" customFormat="1" ht="7.5" customHeight="1">
      <c r="B164" s="186"/>
      <c r="C164" s="187"/>
      <c r="D164" s="187"/>
      <c r="E164" s="187"/>
      <c r="F164" s="187"/>
      <c r="G164" s="187"/>
      <c r="H164" s="187"/>
      <c r="I164" s="187"/>
      <c r="J164" s="187"/>
      <c r="K164" s="188"/>
    </row>
    <row r="165" spans="2:11" s="1" customFormat="1" ht="45" customHeight="1">
      <c r="B165" s="189"/>
      <c r="C165" s="332" t="s">
        <v>2306</v>
      </c>
      <c r="D165" s="332"/>
      <c r="E165" s="332"/>
      <c r="F165" s="332"/>
      <c r="G165" s="332"/>
      <c r="H165" s="332"/>
      <c r="I165" s="332"/>
      <c r="J165" s="332"/>
      <c r="K165" s="190"/>
    </row>
    <row r="166" spans="2:11" s="1" customFormat="1" ht="17.25" customHeight="1">
      <c r="B166" s="189"/>
      <c r="C166" s="210" t="s">
        <v>2234</v>
      </c>
      <c r="D166" s="210"/>
      <c r="E166" s="210"/>
      <c r="F166" s="210" t="s">
        <v>2235</v>
      </c>
      <c r="G166" s="252"/>
      <c r="H166" s="253" t="s">
        <v>52</v>
      </c>
      <c r="I166" s="253" t="s">
        <v>55</v>
      </c>
      <c r="J166" s="210" t="s">
        <v>2236</v>
      </c>
      <c r="K166" s="190"/>
    </row>
    <row r="167" spans="2:11" s="1" customFormat="1" ht="17.25" customHeight="1">
      <c r="B167" s="191"/>
      <c r="C167" s="212" t="s">
        <v>2237</v>
      </c>
      <c r="D167" s="212"/>
      <c r="E167" s="212"/>
      <c r="F167" s="213" t="s">
        <v>2238</v>
      </c>
      <c r="G167" s="254"/>
      <c r="H167" s="255"/>
      <c r="I167" s="255"/>
      <c r="J167" s="212" t="s">
        <v>2239</v>
      </c>
      <c r="K167" s="192"/>
    </row>
    <row r="168" spans="2:11" s="1" customFormat="1" ht="5.25" customHeight="1">
      <c r="B168" s="220"/>
      <c r="C168" s="215"/>
      <c r="D168" s="215"/>
      <c r="E168" s="215"/>
      <c r="F168" s="215"/>
      <c r="G168" s="216"/>
      <c r="H168" s="215"/>
      <c r="I168" s="215"/>
      <c r="J168" s="215"/>
      <c r="K168" s="243"/>
    </row>
    <row r="169" spans="2:11" s="1" customFormat="1" ht="15" customHeight="1">
      <c r="B169" s="220"/>
      <c r="C169" s="197" t="s">
        <v>2243</v>
      </c>
      <c r="D169" s="197"/>
      <c r="E169" s="197"/>
      <c r="F169" s="218" t="s">
        <v>2240</v>
      </c>
      <c r="G169" s="197"/>
      <c r="H169" s="197" t="s">
        <v>2280</v>
      </c>
      <c r="I169" s="197" t="s">
        <v>2242</v>
      </c>
      <c r="J169" s="197">
        <v>120</v>
      </c>
      <c r="K169" s="243"/>
    </row>
    <row r="170" spans="2:11" s="1" customFormat="1" ht="15" customHeight="1">
      <c r="B170" s="220"/>
      <c r="C170" s="197" t="s">
        <v>2289</v>
      </c>
      <c r="D170" s="197"/>
      <c r="E170" s="197"/>
      <c r="F170" s="218" t="s">
        <v>2240</v>
      </c>
      <c r="G170" s="197"/>
      <c r="H170" s="197" t="s">
        <v>2290</v>
      </c>
      <c r="I170" s="197" t="s">
        <v>2242</v>
      </c>
      <c r="J170" s="197" t="s">
        <v>2291</v>
      </c>
      <c r="K170" s="243"/>
    </row>
    <row r="171" spans="2:11" s="1" customFormat="1" ht="15" customHeight="1">
      <c r="B171" s="220"/>
      <c r="C171" s="197" t="s">
        <v>2188</v>
      </c>
      <c r="D171" s="197"/>
      <c r="E171" s="197"/>
      <c r="F171" s="218" t="s">
        <v>2240</v>
      </c>
      <c r="G171" s="197"/>
      <c r="H171" s="197" t="s">
        <v>2307</v>
      </c>
      <c r="I171" s="197" t="s">
        <v>2242</v>
      </c>
      <c r="J171" s="197" t="s">
        <v>2291</v>
      </c>
      <c r="K171" s="243"/>
    </row>
    <row r="172" spans="2:11" s="1" customFormat="1" ht="15" customHeight="1">
      <c r="B172" s="220"/>
      <c r="C172" s="197" t="s">
        <v>2245</v>
      </c>
      <c r="D172" s="197"/>
      <c r="E172" s="197"/>
      <c r="F172" s="218" t="s">
        <v>2246</v>
      </c>
      <c r="G172" s="197"/>
      <c r="H172" s="197" t="s">
        <v>2307</v>
      </c>
      <c r="I172" s="197" t="s">
        <v>2242</v>
      </c>
      <c r="J172" s="197">
        <v>50</v>
      </c>
      <c r="K172" s="243"/>
    </row>
    <row r="173" spans="2:11" s="1" customFormat="1" ht="15" customHeight="1">
      <c r="B173" s="220"/>
      <c r="C173" s="197" t="s">
        <v>2248</v>
      </c>
      <c r="D173" s="197"/>
      <c r="E173" s="197"/>
      <c r="F173" s="218" t="s">
        <v>2240</v>
      </c>
      <c r="G173" s="197"/>
      <c r="H173" s="197" t="s">
        <v>2307</v>
      </c>
      <c r="I173" s="197" t="s">
        <v>2250</v>
      </c>
      <c r="J173" s="197"/>
      <c r="K173" s="243"/>
    </row>
    <row r="174" spans="2:11" s="1" customFormat="1" ht="15" customHeight="1">
      <c r="B174" s="220"/>
      <c r="C174" s="197" t="s">
        <v>2259</v>
      </c>
      <c r="D174" s="197"/>
      <c r="E174" s="197"/>
      <c r="F174" s="218" t="s">
        <v>2246</v>
      </c>
      <c r="G174" s="197"/>
      <c r="H174" s="197" t="s">
        <v>2307</v>
      </c>
      <c r="I174" s="197" t="s">
        <v>2242</v>
      </c>
      <c r="J174" s="197">
        <v>50</v>
      </c>
      <c r="K174" s="243"/>
    </row>
    <row r="175" spans="2:11" s="1" customFormat="1" ht="15" customHeight="1">
      <c r="B175" s="220"/>
      <c r="C175" s="197" t="s">
        <v>2267</v>
      </c>
      <c r="D175" s="197"/>
      <c r="E175" s="197"/>
      <c r="F175" s="218" t="s">
        <v>2246</v>
      </c>
      <c r="G175" s="197"/>
      <c r="H175" s="197" t="s">
        <v>2307</v>
      </c>
      <c r="I175" s="197" t="s">
        <v>2242</v>
      </c>
      <c r="J175" s="197">
        <v>50</v>
      </c>
      <c r="K175" s="243"/>
    </row>
    <row r="176" spans="2:11" s="1" customFormat="1" ht="15" customHeight="1">
      <c r="B176" s="220"/>
      <c r="C176" s="197" t="s">
        <v>2265</v>
      </c>
      <c r="D176" s="197"/>
      <c r="E176" s="197"/>
      <c r="F176" s="218" t="s">
        <v>2246</v>
      </c>
      <c r="G176" s="197"/>
      <c r="H176" s="197" t="s">
        <v>2307</v>
      </c>
      <c r="I176" s="197" t="s">
        <v>2242</v>
      </c>
      <c r="J176" s="197">
        <v>50</v>
      </c>
      <c r="K176" s="243"/>
    </row>
    <row r="177" spans="2:11" s="1" customFormat="1" ht="15" customHeight="1">
      <c r="B177" s="220"/>
      <c r="C177" s="197" t="s">
        <v>131</v>
      </c>
      <c r="D177" s="197"/>
      <c r="E177" s="197"/>
      <c r="F177" s="218" t="s">
        <v>2240</v>
      </c>
      <c r="G177" s="197"/>
      <c r="H177" s="197" t="s">
        <v>2308</v>
      </c>
      <c r="I177" s="197" t="s">
        <v>2309</v>
      </c>
      <c r="J177" s="197"/>
      <c r="K177" s="243"/>
    </row>
    <row r="178" spans="2:11" s="1" customFormat="1" ht="15" customHeight="1">
      <c r="B178" s="220"/>
      <c r="C178" s="197" t="s">
        <v>55</v>
      </c>
      <c r="D178" s="197"/>
      <c r="E178" s="197"/>
      <c r="F178" s="218" t="s">
        <v>2240</v>
      </c>
      <c r="G178" s="197"/>
      <c r="H178" s="197" t="s">
        <v>2310</v>
      </c>
      <c r="I178" s="197" t="s">
        <v>2311</v>
      </c>
      <c r="J178" s="197">
        <v>1</v>
      </c>
      <c r="K178" s="243"/>
    </row>
    <row r="179" spans="2:11" s="1" customFormat="1" ht="15" customHeight="1">
      <c r="B179" s="220"/>
      <c r="C179" s="197" t="s">
        <v>51</v>
      </c>
      <c r="D179" s="197"/>
      <c r="E179" s="197"/>
      <c r="F179" s="218" t="s">
        <v>2240</v>
      </c>
      <c r="G179" s="197"/>
      <c r="H179" s="197" t="s">
        <v>2312</v>
      </c>
      <c r="I179" s="197" t="s">
        <v>2242</v>
      </c>
      <c r="J179" s="197">
        <v>20</v>
      </c>
      <c r="K179" s="243"/>
    </row>
    <row r="180" spans="2:11" s="1" customFormat="1" ht="15" customHeight="1">
      <c r="B180" s="220"/>
      <c r="C180" s="197" t="s">
        <v>52</v>
      </c>
      <c r="D180" s="197"/>
      <c r="E180" s="197"/>
      <c r="F180" s="218" t="s">
        <v>2240</v>
      </c>
      <c r="G180" s="197"/>
      <c r="H180" s="197" t="s">
        <v>2313</v>
      </c>
      <c r="I180" s="197" t="s">
        <v>2242</v>
      </c>
      <c r="J180" s="197">
        <v>255</v>
      </c>
      <c r="K180" s="243"/>
    </row>
    <row r="181" spans="2:11" s="1" customFormat="1" ht="15" customHeight="1">
      <c r="B181" s="220"/>
      <c r="C181" s="197" t="s">
        <v>132</v>
      </c>
      <c r="D181" s="197"/>
      <c r="E181" s="197"/>
      <c r="F181" s="218" t="s">
        <v>2240</v>
      </c>
      <c r="G181" s="197"/>
      <c r="H181" s="197" t="s">
        <v>2204</v>
      </c>
      <c r="I181" s="197" t="s">
        <v>2242</v>
      </c>
      <c r="J181" s="197">
        <v>10</v>
      </c>
      <c r="K181" s="243"/>
    </row>
    <row r="182" spans="2:11" s="1" customFormat="1" ht="15" customHeight="1">
      <c r="B182" s="220"/>
      <c r="C182" s="197" t="s">
        <v>133</v>
      </c>
      <c r="D182" s="197"/>
      <c r="E182" s="197"/>
      <c r="F182" s="218" t="s">
        <v>2240</v>
      </c>
      <c r="G182" s="197"/>
      <c r="H182" s="197" t="s">
        <v>2314</v>
      </c>
      <c r="I182" s="197" t="s">
        <v>2275</v>
      </c>
      <c r="J182" s="197"/>
      <c r="K182" s="243"/>
    </row>
    <row r="183" spans="2:11" s="1" customFormat="1" ht="15" customHeight="1">
      <c r="B183" s="220"/>
      <c r="C183" s="197" t="s">
        <v>2315</v>
      </c>
      <c r="D183" s="197"/>
      <c r="E183" s="197"/>
      <c r="F183" s="218" t="s">
        <v>2240</v>
      </c>
      <c r="G183" s="197"/>
      <c r="H183" s="197" t="s">
        <v>2316</v>
      </c>
      <c r="I183" s="197" t="s">
        <v>2275</v>
      </c>
      <c r="J183" s="197"/>
      <c r="K183" s="243"/>
    </row>
    <row r="184" spans="2:11" s="1" customFormat="1" ht="15" customHeight="1">
      <c r="B184" s="220"/>
      <c r="C184" s="197" t="s">
        <v>2304</v>
      </c>
      <c r="D184" s="197"/>
      <c r="E184" s="197"/>
      <c r="F184" s="218" t="s">
        <v>2240</v>
      </c>
      <c r="G184" s="197"/>
      <c r="H184" s="197" t="s">
        <v>2317</v>
      </c>
      <c r="I184" s="197" t="s">
        <v>2275</v>
      </c>
      <c r="J184" s="197"/>
      <c r="K184" s="243"/>
    </row>
    <row r="185" spans="2:11" s="1" customFormat="1" ht="15" customHeight="1">
      <c r="B185" s="220"/>
      <c r="C185" s="197" t="s">
        <v>135</v>
      </c>
      <c r="D185" s="197"/>
      <c r="E185" s="197"/>
      <c r="F185" s="218" t="s">
        <v>2246</v>
      </c>
      <c r="G185" s="197"/>
      <c r="H185" s="197" t="s">
        <v>2318</v>
      </c>
      <c r="I185" s="197" t="s">
        <v>2242</v>
      </c>
      <c r="J185" s="197">
        <v>50</v>
      </c>
      <c r="K185" s="243"/>
    </row>
    <row r="186" spans="2:11" s="1" customFormat="1" ht="15" customHeight="1">
      <c r="B186" s="220"/>
      <c r="C186" s="197" t="s">
        <v>2319</v>
      </c>
      <c r="D186" s="197"/>
      <c r="E186" s="197"/>
      <c r="F186" s="218" t="s">
        <v>2246</v>
      </c>
      <c r="G186" s="197"/>
      <c r="H186" s="197" t="s">
        <v>2320</v>
      </c>
      <c r="I186" s="197" t="s">
        <v>2321</v>
      </c>
      <c r="J186" s="197"/>
      <c r="K186" s="243"/>
    </row>
    <row r="187" spans="2:11" s="1" customFormat="1" ht="15" customHeight="1">
      <c r="B187" s="220"/>
      <c r="C187" s="197" t="s">
        <v>2322</v>
      </c>
      <c r="D187" s="197"/>
      <c r="E187" s="197"/>
      <c r="F187" s="218" t="s">
        <v>2246</v>
      </c>
      <c r="G187" s="197"/>
      <c r="H187" s="197" t="s">
        <v>2323</v>
      </c>
      <c r="I187" s="197" t="s">
        <v>2321</v>
      </c>
      <c r="J187" s="197"/>
      <c r="K187" s="243"/>
    </row>
    <row r="188" spans="2:11" s="1" customFormat="1" ht="15" customHeight="1">
      <c r="B188" s="220"/>
      <c r="C188" s="197" t="s">
        <v>2324</v>
      </c>
      <c r="D188" s="197"/>
      <c r="E188" s="197"/>
      <c r="F188" s="218" t="s">
        <v>2246</v>
      </c>
      <c r="G188" s="197"/>
      <c r="H188" s="197" t="s">
        <v>2325</v>
      </c>
      <c r="I188" s="197" t="s">
        <v>2321</v>
      </c>
      <c r="J188" s="197"/>
      <c r="K188" s="243"/>
    </row>
    <row r="189" spans="2:11" s="1" customFormat="1" ht="15" customHeight="1">
      <c r="B189" s="220"/>
      <c r="C189" s="256" t="s">
        <v>2326</v>
      </c>
      <c r="D189" s="197"/>
      <c r="E189" s="197"/>
      <c r="F189" s="218" t="s">
        <v>2246</v>
      </c>
      <c r="G189" s="197"/>
      <c r="H189" s="197" t="s">
        <v>2327</v>
      </c>
      <c r="I189" s="197" t="s">
        <v>2328</v>
      </c>
      <c r="J189" s="257" t="s">
        <v>2329</v>
      </c>
      <c r="K189" s="243"/>
    </row>
    <row r="190" spans="2:11" s="1" customFormat="1" ht="15" customHeight="1">
      <c r="B190" s="220"/>
      <c r="C190" s="256" t="s">
        <v>40</v>
      </c>
      <c r="D190" s="197"/>
      <c r="E190" s="197"/>
      <c r="F190" s="218" t="s">
        <v>2240</v>
      </c>
      <c r="G190" s="197"/>
      <c r="H190" s="194" t="s">
        <v>2330</v>
      </c>
      <c r="I190" s="197" t="s">
        <v>2331</v>
      </c>
      <c r="J190" s="197"/>
      <c r="K190" s="243"/>
    </row>
    <row r="191" spans="2:11" s="1" customFormat="1" ht="15" customHeight="1">
      <c r="B191" s="220"/>
      <c r="C191" s="256" t="s">
        <v>2332</v>
      </c>
      <c r="D191" s="197"/>
      <c r="E191" s="197"/>
      <c r="F191" s="218" t="s">
        <v>2240</v>
      </c>
      <c r="G191" s="197"/>
      <c r="H191" s="197" t="s">
        <v>2333</v>
      </c>
      <c r="I191" s="197" t="s">
        <v>2275</v>
      </c>
      <c r="J191" s="197"/>
      <c r="K191" s="243"/>
    </row>
    <row r="192" spans="2:11" s="1" customFormat="1" ht="15" customHeight="1">
      <c r="B192" s="220"/>
      <c r="C192" s="256" t="s">
        <v>2334</v>
      </c>
      <c r="D192" s="197"/>
      <c r="E192" s="197"/>
      <c r="F192" s="218" t="s">
        <v>2240</v>
      </c>
      <c r="G192" s="197"/>
      <c r="H192" s="197" t="s">
        <v>2335</v>
      </c>
      <c r="I192" s="197" t="s">
        <v>2275</v>
      </c>
      <c r="J192" s="197"/>
      <c r="K192" s="243"/>
    </row>
    <row r="193" spans="2:11" s="1" customFormat="1" ht="15" customHeight="1">
      <c r="B193" s="220"/>
      <c r="C193" s="256" t="s">
        <v>2336</v>
      </c>
      <c r="D193" s="197"/>
      <c r="E193" s="197"/>
      <c r="F193" s="218" t="s">
        <v>2246</v>
      </c>
      <c r="G193" s="197"/>
      <c r="H193" s="197" t="s">
        <v>2337</v>
      </c>
      <c r="I193" s="197" t="s">
        <v>2275</v>
      </c>
      <c r="J193" s="197"/>
      <c r="K193" s="243"/>
    </row>
    <row r="194" spans="2:11" s="1" customFormat="1" ht="15" customHeight="1">
      <c r="B194" s="249"/>
      <c r="C194" s="258"/>
      <c r="D194" s="229"/>
      <c r="E194" s="229"/>
      <c r="F194" s="229"/>
      <c r="G194" s="229"/>
      <c r="H194" s="229"/>
      <c r="I194" s="229"/>
      <c r="J194" s="229"/>
      <c r="K194" s="250"/>
    </row>
    <row r="195" spans="2:11" s="1" customFormat="1" ht="18.75" customHeight="1">
      <c r="B195" s="231"/>
      <c r="C195" s="241"/>
      <c r="D195" s="241"/>
      <c r="E195" s="241"/>
      <c r="F195" s="251"/>
      <c r="G195" s="241"/>
      <c r="H195" s="241"/>
      <c r="I195" s="241"/>
      <c r="J195" s="241"/>
      <c r="K195" s="231"/>
    </row>
    <row r="196" spans="2:11" s="1" customFormat="1" ht="18.75" customHeight="1">
      <c r="B196" s="231"/>
      <c r="C196" s="241"/>
      <c r="D196" s="241"/>
      <c r="E196" s="241"/>
      <c r="F196" s="251"/>
      <c r="G196" s="241"/>
      <c r="H196" s="241"/>
      <c r="I196" s="241"/>
      <c r="J196" s="241"/>
      <c r="K196" s="231"/>
    </row>
    <row r="197" spans="2:11" s="1" customFormat="1" ht="18.75" customHeight="1">
      <c r="B197" s="204"/>
      <c r="C197" s="204"/>
      <c r="D197" s="204"/>
      <c r="E197" s="204"/>
      <c r="F197" s="204"/>
      <c r="G197" s="204"/>
      <c r="H197" s="204"/>
      <c r="I197" s="204"/>
      <c r="J197" s="204"/>
      <c r="K197" s="204"/>
    </row>
    <row r="198" spans="2:11" s="1" customFormat="1" ht="13.5">
      <c r="B198" s="186"/>
      <c r="C198" s="187"/>
      <c r="D198" s="187"/>
      <c r="E198" s="187"/>
      <c r="F198" s="187"/>
      <c r="G198" s="187"/>
      <c r="H198" s="187"/>
      <c r="I198" s="187"/>
      <c r="J198" s="187"/>
      <c r="K198" s="188"/>
    </row>
    <row r="199" spans="2:11" s="1" customFormat="1" ht="21">
      <c r="B199" s="189"/>
      <c r="C199" s="332" t="s">
        <v>2338</v>
      </c>
      <c r="D199" s="332"/>
      <c r="E199" s="332"/>
      <c r="F199" s="332"/>
      <c r="G199" s="332"/>
      <c r="H199" s="332"/>
      <c r="I199" s="332"/>
      <c r="J199" s="332"/>
      <c r="K199" s="190"/>
    </row>
    <row r="200" spans="2:11" s="1" customFormat="1" ht="25.5" customHeight="1">
      <c r="B200" s="189"/>
      <c r="C200" s="259" t="s">
        <v>2339</v>
      </c>
      <c r="D200" s="259"/>
      <c r="E200" s="259"/>
      <c r="F200" s="259" t="s">
        <v>2340</v>
      </c>
      <c r="G200" s="260"/>
      <c r="H200" s="333" t="s">
        <v>2341</v>
      </c>
      <c r="I200" s="333"/>
      <c r="J200" s="333"/>
      <c r="K200" s="190"/>
    </row>
    <row r="201" spans="2:11" s="1" customFormat="1" ht="5.25" customHeight="1">
      <c r="B201" s="220"/>
      <c r="C201" s="215"/>
      <c r="D201" s="215"/>
      <c r="E201" s="215"/>
      <c r="F201" s="215"/>
      <c r="G201" s="241"/>
      <c r="H201" s="215"/>
      <c r="I201" s="215"/>
      <c r="J201" s="215"/>
      <c r="K201" s="243"/>
    </row>
    <row r="202" spans="2:11" s="1" customFormat="1" ht="15" customHeight="1">
      <c r="B202" s="220"/>
      <c r="C202" s="197" t="s">
        <v>2331</v>
      </c>
      <c r="D202" s="197"/>
      <c r="E202" s="197"/>
      <c r="F202" s="218" t="s">
        <v>41</v>
      </c>
      <c r="G202" s="197"/>
      <c r="H202" s="334" t="s">
        <v>2342</v>
      </c>
      <c r="I202" s="334"/>
      <c r="J202" s="334"/>
      <c r="K202" s="243"/>
    </row>
    <row r="203" spans="2:11" s="1" customFormat="1" ht="15" customHeight="1">
      <c r="B203" s="220"/>
      <c r="C203" s="197"/>
      <c r="D203" s="197"/>
      <c r="E203" s="197"/>
      <c r="F203" s="218" t="s">
        <v>42</v>
      </c>
      <c r="G203" s="197"/>
      <c r="H203" s="334" t="s">
        <v>2343</v>
      </c>
      <c r="I203" s="334"/>
      <c r="J203" s="334"/>
      <c r="K203" s="243"/>
    </row>
    <row r="204" spans="2:11" s="1" customFormat="1" ht="15" customHeight="1">
      <c r="B204" s="220"/>
      <c r="C204" s="197"/>
      <c r="D204" s="197"/>
      <c r="E204" s="197"/>
      <c r="F204" s="218" t="s">
        <v>45</v>
      </c>
      <c r="G204" s="197"/>
      <c r="H204" s="334" t="s">
        <v>2344</v>
      </c>
      <c r="I204" s="334"/>
      <c r="J204" s="334"/>
      <c r="K204" s="243"/>
    </row>
    <row r="205" spans="2:11" s="1" customFormat="1" ht="15" customHeight="1">
      <c r="B205" s="220"/>
      <c r="C205" s="197"/>
      <c r="D205" s="197"/>
      <c r="E205" s="197"/>
      <c r="F205" s="218" t="s">
        <v>43</v>
      </c>
      <c r="G205" s="197"/>
      <c r="H205" s="334" t="s">
        <v>2345</v>
      </c>
      <c r="I205" s="334"/>
      <c r="J205" s="334"/>
      <c r="K205" s="243"/>
    </row>
    <row r="206" spans="2:11" s="1" customFormat="1" ht="15" customHeight="1">
      <c r="B206" s="220"/>
      <c r="C206" s="197"/>
      <c r="D206" s="197"/>
      <c r="E206" s="197"/>
      <c r="F206" s="218" t="s">
        <v>44</v>
      </c>
      <c r="G206" s="197"/>
      <c r="H206" s="334" t="s">
        <v>2346</v>
      </c>
      <c r="I206" s="334"/>
      <c r="J206" s="334"/>
      <c r="K206" s="243"/>
    </row>
    <row r="207" spans="2:11" s="1" customFormat="1" ht="15" customHeight="1">
      <c r="B207" s="220"/>
      <c r="C207" s="197"/>
      <c r="D207" s="197"/>
      <c r="E207" s="197"/>
      <c r="F207" s="218"/>
      <c r="G207" s="197"/>
      <c r="H207" s="197"/>
      <c r="I207" s="197"/>
      <c r="J207" s="197"/>
      <c r="K207" s="243"/>
    </row>
    <row r="208" spans="2:11" s="1" customFormat="1" ht="15" customHeight="1">
      <c r="B208" s="220"/>
      <c r="C208" s="197" t="s">
        <v>2287</v>
      </c>
      <c r="D208" s="197"/>
      <c r="E208" s="197"/>
      <c r="F208" s="218" t="s">
        <v>74</v>
      </c>
      <c r="G208" s="197"/>
      <c r="H208" s="334" t="s">
        <v>2347</v>
      </c>
      <c r="I208" s="334"/>
      <c r="J208" s="334"/>
      <c r="K208" s="243"/>
    </row>
    <row r="209" spans="2:11" s="1" customFormat="1" ht="15" customHeight="1">
      <c r="B209" s="220"/>
      <c r="C209" s="197"/>
      <c r="D209" s="197"/>
      <c r="E209" s="197"/>
      <c r="F209" s="218" t="s">
        <v>2184</v>
      </c>
      <c r="G209" s="197"/>
      <c r="H209" s="334" t="s">
        <v>2185</v>
      </c>
      <c r="I209" s="334"/>
      <c r="J209" s="334"/>
      <c r="K209" s="243"/>
    </row>
    <row r="210" spans="2:11" s="1" customFormat="1" ht="15" customHeight="1">
      <c r="B210" s="220"/>
      <c r="C210" s="197"/>
      <c r="D210" s="197"/>
      <c r="E210" s="197"/>
      <c r="F210" s="218" t="s">
        <v>2182</v>
      </c>
      <c r="G210" s="197"/>
      <c r="H210" s="334" t="s">
        <v>2348</v>
      </c>
      <c r="I210" s="334"/>
      <c r="J210" s="334"/>
      <c r="K210" s="243"/>
    </row>
    <row r="211" spans="2:11" s="1" customFormat="1" ht="15" customHeight="1">
      <c r="B211" s="261"/>
      <c r="C211" s="197"/>
      <c r="D211" s="197"/>
      <c r="E211" s="197"/>
      <c r="F211" s="218" t="s">
        <v>2186</v>
      </c>
      <c r="G211" s="256"/>
      <c r="H211" s="335" t="s">
        <v>2187</v>
      </c>
      <c r="I211" s="335"/>
      <c r="J211" s="335"/>
      <c r="K211" s="262"/>
    </row>
    <row r="212" spans="2:11" s="1" customFormat="1" ht="15" customHeight="1">
      <c r="B212" s="261"/>
      <c r="C212" s="197"/>
      <c r="D212" s="197"/>
      <c r="E212" s="197"/>
      <c r="F212" s="218" t="s">
        <v>2116</v>
      </c>
      <c r="G212" s="256"/>
      <c r="H212" s="335" t="s">
        <v>2349</v>
      </c>
      <c r="I212" s="335"/>
      <c r="J212" s="335"/>
      <c r="K212" s="262"/>
    </row>
    <row r="213" spans="2:11" s="1" customFormat="1" ht="15" customHeight="1">
      <c r="B213" s="261"/>
      <c r="C213" s="197"/>
      <c r="D213" s="197"/>
      <c r="E213" s="197"/>
      <c r="F213" s="218"/>
      <c r="G213" s="256"/>
      <c r="H213" s="247"/>
      <c r="I213" s="247"/>
      <c r="J213" s="247"/>
      <c r="K213" s="262"/>
    </row>
    <row r="214" spans="2:11" s="1" customFormat="1" ht="15" customHeight="1">
      <c r="B214" s="261"/>
      <c r="C214" s="197" t="s">
        <v>2311</v>
      </c>
      <c r="D214" s="197"/>
      <c r="E214" s="197"/>
      <c r="F214" s="218">
        <v>1</v>
      </c>
      <c r="G214" s="256"/>
      <c r="H214" s="335" t="s">
        <v>2350</v>
      </c>
      <c r="I214" s="335"/>
      <c r="J214" s="335"/>
      <c r="K214" s="262"/>
    </row>
    <row r="215" spans="2:11" s="1" customFormat="1" ht="15" customHeight="1">
      <c r="B215" s="261"/>
      <c r="C215" s="197"/>
      <c r="D215" s="197"/>
      <c r="E215" s="197"/>
      <c r="F215" s="218">
        <v>2</v>
      </c>
      <c r="G215" s="256"/>
      <c r="H215" s="335" t="s">
        <v>2351</v>
      </c>
      <c r="I215" s="335"/>
      <c r="J215" s="335"/>
      <c r="K215" s="262"/>
    </row>
    <row r="216" spans="2:11" s="1" customFormat="1" ht="15" customHeight="1">
      <c r="B216" s="261"/>
      <c r="C216" s="197"/>
      <c r="D216" s="197"/>
      <c r="E216" s="197"/>
      <c r="F216" s="218">
        <v>3</v>
      </c>
      <c r="G216" s="256"/>
      <c r="H216" s="335" t="s">
        <v>2352</v>
      </c>
      <c r="I216" s="335"/>
      <c r="J216" s="335"/>
      <c r="K216" s="262"/>
    </row>
    <row r="217" spans="2:11" s="1" customFormat="1" ht="15" customHeight="1">
      <c r="B217" s="261"/>
      <c r="C217" s="197"/>
      <c r="D217" s="197"/>
      <c r="E217" s="197"/>
      <c r="F217" s="218">
        <v>4</v>
      </c>
      <c r="G217" s="256"/>
      <c r="H217" s="335" t="s">
        <v>2353</v>
      </c>
      <c r="I217" s="335"/>
      <c r="J217" s="335"/>
      <c r="K217" s="262"/>
    </row>
    <row r="218" spans="2:11" s="1" customFormat="1" ht="12.75" customHeight="1">
      <c r="B218" s="263"/>
      <c r="C218" s="264"/>
      <c r="D218" s="264"/>
      <c r="E218" s="264"/>
      <c r="F218" s="264"/>
      <c r="G218" s="264"/>
      <c r="H218" s="264"/>
      <c r="I218" s="264"/>
      <c r="J218" s="264"/>
      <c r="K218" s="265"/>
    </row>
  </sheetData>
  <sheetProtection algorithmName="SHA-512" hashValue="cyemfe/IHgXcuas8l6vJ4Vt0QtLmr6E/OflHjauxkHRUCLnOnfwKwlrxh8prPYv7QXeduKyHhD1FK/dYCQLZsw==" saltValue="D/kIw3myLokrgfZjpl1UiQ==" spinCount="100000" sheet="1"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Zbyněk Jarolím</dc:creator>
  <cp:keywords/>
  <dc:description/>
  <cp:lastModifiedBy>Matějka Ondřej Ing.</cp:lastModifiedBy>
  <cp:lastPrinted>2022-08-08T11:40:51Z</cp:lastPrinted>
  <dcterms:created xsi:type="dcterms:W3CDTF">2020-07-31T10:04:01Z</dcterms:created>
  <dcterms:modified xsi:type="dcterms:W3CDTF">2022-08-08T13:58:59Z</dcterms:modified>
  <cp:category/>
  <cp:version/>
  <cp:contentType/>
  <cp:contentStatus/>
</cp:coreProperties>
</file>