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\dfs\home\Svobodovab\Daniela\ROK 2023\Přechod Hudcov + chodníky Duchcovská\"/>
    </mc:Choice>
  </mc:AlternateContent>
  <bookViews>
    <workbookView xWindow="0" yWindow="0" windowWidth="28800" windowHeight="12300"/>
  </bookViews>
  <sheets>
    <sheet name="Rekapitulace stavby" sheetId="1" r:id="rId1"/>
    <sheet name="SO 101 - Komunikace a zpe..." sheetId="2" r:id="rId2"/>
    <sheet name="SO 101s - Sanace zemní pláně" sheetId="3" r:id="rId3"/>
    <sheet name="SO 401 - Veřejné osvětlení" sheetId="4" r:id="rId4"/>
    <sheet name="VRN - Vedlejší rozpočtové..." sheetId="5" r:id="rId5"/>
    <sheet name="SO 101 - Komunikace a zpe..._01" sheetId="6" r:id="rId6"/>
    <sheet name="SO 101s - Sanace zemní pláně_01" sheetId="7" r:id="rId7"/>
    <sheet name="SO 402 - Nová kabelová př..." sheetId="8" r:id="rId8"/>
    <sheet name="VRN - Vedlejší rozpočtové..._01" sheetId="9" r:id="rId9"/>
  </sheets>
  <definedNames>
    <definedName name="_xlnm._FilterDatabase" localSheetId="1" hidden="1">'SO 101 - Komunikace a zpe...'!$C$136:$K$685</definedName>
    <definedName name="_xlnm._FilterDatabase" localSheetId="5" hidden="1">'SO 101 - Komunikace a zpe..._01'!$C$126:$K$349</definedName>
    <definedName name="_xlnm._FilterDatabase" localSheetId="2" hidden="1">'SO 101s - Sanace zemní pláně'!$C$124:$K$159</definedName>
    <definedName name="_xlnm._FilterDatabase" localSheetId="6" hidden="1">'SO 101s - Sanace zemní pláně_01'!$C$124:$K$151</definedName>
    <definedName name="_xlnm._FilterDatabase" localSheetId="3" hidden="1">'SO 401 - Veřejné osvětlení'!$C$124:$K$244</definedName>
    <definedName name="_xlnm._FilterDatabase" localSheetId="7" hidden="1">'SO 402 - Nová kabelová př...'!$C$124:$K$225</definedName>
    <definedName name="_xlnm._FilterDatabase" localSheetId="4" hidden="1">'VRN - Vedlejší rozpočtové...'!$C$123:$K$142</definedName>
    <definedName name="_xlnm._FilterDatabase" localSheetId="8" hidden="1">'VRN - Vedlejší rozpočtové..._01'!$C$123:$K$142</definedName>
    <definedName name="_xlnm.Print_Titles" localSheetId="0">'Rekapitulace stavby'!$92:$92</definedName>
    <definedName name="_xlnm.Print_Titles" localSheetId="1">'SO 101 - Komunikace a zpe...'!$136:$136</definedName>
    <definedName name="_xlnm.Print_Titles" localSheetId="5">'SO 101 - Komunikace a zpe..._01'!$126:$126</definedName>
    <definedName name="_xlnm.Print_Titles" localSheetId="2">'SO 101s - Sanace zemní pláně'!$124:$124</definedName>
    <definedName name="_xlnm.Print_Titles" localSheetId="6">'SO 101s - Sanace zemní pláně_01'!$124:$124</definedName>
    <definedName name="_xlnm.Print_Titles" localSheetId="3">'SO 401 - Veřejné osvětlení'!$124:$124</definedName>
    <definedName name="_xlnm.Print_Titles" localSheetId="7">'SO 402 - Nová kabelová př...'!$124:$124</definedName>
    <definedName name="_xlnm.Print_Titles" localSheetId="4">'VRN - Vedlejší rozpočtové...'!$123:$123</definedName>
    <definedName name="_xlnm.Print_Titles" localSheetId="8">'VRN - Vedlejší rozpočtové..._01'!$123:$123</definedName>
    <definedName name="_xlnm.Print_Area" localSheetId="0">'Rekapitulace stavby'!$D$4:$AO$76,'Rekapitulace stavby'!$C$82:$AQ$105</definedName>
    <definedName name="_xlnm.Print_Area" localSheetId="1">'SO 101 - Komunikace a zpe...'!$C$4:$J$76,'SO 101 - Komunikace a zpe...'!$C$122:$K$685</definedName>
    <definedName name="_xlnm.Print_Area" localSheetId="5">'SO 101 - Komunikace a zpe..._01'!$C$4:$J$76,'SO 101 - Komunikace a zpe..._01'!$C$112:$K$349</definedName>
    <definedName name="_xlnm.Print_Area" localSheetId="2">'SO 101s - Sanace zemní pláně'!$C$4:$J$76,'SO 101s - Sanace zemní pláně'!$C$110:$K$159</definedName>
    <definedName name="_xlnm.Print_Area" localSheetId="6">'SO 101s - Sanace zemní pláně_01'!$C$4:$J$76,'SO 101s - Sanace zemní pláně_01'!$C$110:$K$151</definedName>
    <definedName name="_xlnm.Print_Area" localSheetId="3">'SO 401 - Veřejné osvětlení'!$C$4:$J$76,'SO 401 - Veřejné osvětlení'!$C$110:$K$244</definedName>
    <definedName name="_xlnm.Print_Area" localSheetId="7">'SO 402 - Nová kabelová př...'!$C$4:$J$76,'SO 402 - Nová kabelová př...'!$C$110:$K$225</definedName>
    <definedName name="_xlnm.Print_Area" localSheetId="4">'VRN - Vedlejší rozpočtové...'!$C$4:$J$76,'VRN - Vedlejší rozpočtové...'!$C$109:$K$142</definedName>
    <definedName name="_xlnm.Print_Area" localSheetId="8">'VRN - Vedlejší rozpočtové..._01'!$C$4:$J$76,'VRN - Vedlejší rozpočtové..._01'!$C$109:$K$142</definedName>
  </definedNames>
  <calcPr calcId="162913"/>
</workbook>
</file>

<file path=xl/calcChain.xml><?xml version="1.0" encoding="utf-8"?>
<calcChain xmlns="http://schemas.openxmlformats.org/spreadsheetml/2006/main">
  <c r="J39" i="9" l="1"/>
  <c r="J38" i="9"/>
  <c r="AY104" i="1"/>
  <c r="J37" i="9"/>
  <c r="AX104" i="1"/>
  <c r="BI141" i="9"/>
  <c r="BH141" i="9"/>
  <c r="BG141" i="9"/>
  <c r="BF141" i="9"/>
  <c r="T141" i="9"/>
  <c r="R141" i="9"/>
  <c r="P141" i="9"/>
  <c r="BI139" i="9"/>
  <c r="BH139" i="9"/>
  <c r="BG139" i="9"/>
  <c r="BF139" i="9"/>
  <c r="T139" i="9"/>
  <c r="R139" i="9"/>
  <c r="P139" i="9"/>
  <c r="BI137" i="9"/>
  <c r="BH137" i="9"/>
  <c r="BG137" i="9"/>
  <c r="BF137" i="9"/>
  <c r="T137" i="9"/>
  <c r="R137" i="9"/>
  <c r="P137" i="9"/>
  <c r="BI135" i="9"/>
  <c r="BH135" i="9"/>
  <c r="BG135" i="9"/>
  <c r="BF135" i="9"/>
  <c r="T135" i="9"/>
  <c r="R135" i="9"/>
  <c r="P135" i="9"/>
  <c r="BI132" i="9"/>
  <c r="BH132" i="9"/>
  <c r="BG132" i="9"/>
  <c r="BF132" i="9"/>
  <c r="T132" i="9"/>
  <c r="T131" i="9"/>
  <c r="R132" i="9"/>
  <c r="R131" i="9"/>
  <c r="P132" i="9"/>
  <c r="P131" i="9"/>
  <c r="BI129" i="9"/>
  <c r="BH129" i="9"/>
  <c r="BG129" i="9"/>
  <c r="BF129" i="9"/>
  <c r="T129" i="9"/>
  <c r="R129" i="9"/>
  <c r="P129" i="9"/>
  <c r="BI127" i="9"/>
  <c r="BH127" i="9"/>
  <c r="BG127" i="9"/>
  <c r="BF127" i="9"/>
  <c r="T127" i="9"/>
  <c r="R127" i="9"/>
  <c r="P127" i="9"/>
  <c r="J120" i="9"/>
  <c r="F118" i="9"/>
  <c r="E116" i="9"/>
  <c r="J93" i="9"/>
  <c r="F91" i="9"/>
  <c r="E89" i="9"/>
  <c r="J26" i="9"/>
  <c r="E26" i="9"/>
  <c r="J121" i="9"/>
  <c r="J25" i="9"/>
  <c r="J20" i="9"/>
  <c r="E20" i="9"/>
  <c r="F121" i="9"/>
  <c r="J19" i="9"/>
  <c r="J17" i="9"/>
  <c r="E17" i="9"/>
  <c r="F120" i="9"/>
  <c r="J16" i="9"/>
  <c r="J14" i="9"/>
  <c r="J118" i="9"/>
  <c r="E7" i="9"/>
  <c r="E112" i="9"/>
  <c r="J39" i="8"/>
  <c r="J38" i="8"/>
  <c r="AY103" i="1"/>
  <c r="J37" i="8"/>
  <c r="AX103" i="1" s="1"/>
  <c r="BI222" i="8"/>
  <c r="BH222" i="8"/>
  <c r="BG222" i="8"/>
  <c r="BF222" i="8"/>
  <c r="T222" i="8"/>
  <c r="R222" i="8"/>
  <c r="P222" i="8"/>
  <c r="BI219" i="8"/>
  <c r="BH219" i="8"/>
  <c r="BG219" i="8"/>
  <c r="BF219" i="8"/>
  <c r="T219" i="8"/>
  <c r="R219" i="8"/>
  <c r="P219" i="8"/>
  <c r="BI216" i="8"/>
  <c r="BH216" i="8"/>
  <c r="BG216" i="8"/>
  <c r="BF216" i="8"/>
  <c r="T216" i="8"/>
  <c r="R216" i="8"/>
  <c r="P216" i="8"/>
  <c r="BI213" i="8"/>
  <c r="BH213" i="8"/>
  <c r="BG213" i="8"/>
  <c r="BF213" i="8"/>
  <c r="T213" i="8"/>
  <c r="R213" i="8"/>
  <c r="P213" i="8"/>
  <c r="BI210" i="8"/>
  <c r="BH210" i="8"/>
  <c r="BG210" i="8"/>
  <c r="BF210" i="8"/>
  <c r="T210" i="8"/>
  <c r="R210" i="8"/>
  <c r="P210" i="8"/>
  <c r="BI207" i="8"/>
  <c r="BH207" i="8"/>
  <c r="BG207" i="8"/>
  <c r="BF207" i="8"/>
  <c r="T207" i="8"/>
  <c r="R207" i="8"/>
  <c r="P207" i="8"/>
  <c r="BI204" i="8"/>
  <c r="BH204" i="8"/>
  <c r="BG204" i="8"/>
  <c r="BF204" i="8"/>
  <c r="T204" i="8"/>
  <c r="R204" i="8"/>
  <c r="P204" i="8"/>
  <c r="BI201" i="8"/>
  <c r="BH201" i="8"/>
  <c r="BG201" i="8"/>
  <c r="BF201" i="8"/>
  <c r="T201" i="8"/>
  <c r="R201" i="8"/>
  <c r="P201" i="8"/>
  <c r="BI198" i="8"/>
  <c r="BH198" i="8"/>
  <c r="BG198" i="8"/>
  <c r="BF198" i="8"/>
  <c r="T198" i="8"/>
  <c r="R198" i="8"/>
  <c r="P198" i="8"/>
  <c r="BI195" i="8"/>
  <c r="BH195" i="8"/>
  <c r="BG195" i="8"/>
  <c r="BF195" i="8"/>
  <c r="T195" i="8"/>
  <c r="R195" i="8"/>
  <c r="P195" i="8"/>
  <c r="BI192" i="8"/>
  <c r="BH192" i="8"/>
  <c r="BG192" i="8"/>
  <c r="BF192" i="8"/>
  <c r="T192" i="8"/>
  <c r="R192" i="8"/>
  <c r="P192" i="8"/>
  <c r="BI189" i="8"/>
  <c r="BH189" i="8"/>
  <c r="BG189" i="8"/>
  <c r="BF189" i="8"/>
  <c r="T189" i="8"/>
  <c r="R189" i="8"/>
  <c r="P189" i="8"/>
  <c r="BI186" i="8"/>
  <c r="BH186" i="8"/>
  <c r="BG186" i="8"/>
  <c r="BF186" i="8"/>
  <c r="T186" i="8"/>
  <c r="R186" i="8"/>
  <c r="P186" i="8"/>
  <c r="BI183" i="8"/>
  <c r="BH183" i="8"/>
  <c r="BG183" i="8"/>
  <c r="BF183" i="8"/>
  <c r="T183" i="8"/>
  <c r="R183" i="8"/>
  <c r="P183" i="8"/>
  <c r="BI179" i="8"/>
  <c r="BH179" i="8"/>
  <c r="BG179" i="8"/>
  <c r="BF179" i="8"/>
  <c r="T179" i="8"/>
  <c r="R179" i="8"/>
  <c r="P179" i="8"/>
  <c r="BI177" i="8"/>
  <c r="BH177" i="8"/>
  <c r="BG177" i="8"/>
  <c r="BF177" i="8"/>
  <c r="T177" i="8"/>
  <c r="R177" i="8"/>
  <c r="P177" i="8"/>
  <c r="BI175" i="8"/>
  <c r="BH175" i="8"/>
  <c r="BG175" i="8"/>
  <c r="BF175" i="8"/>
  <c r="T175" i="8"/>
  <c r="R175" i="8"/>
  <c r="P175" i="8"/>
  <c r="BI173" i="8"/>
  <c r="BH173" i="8"/>
  <c r="BG173" i="8"/>
  <c r="BF173" i="8"/>
  <c r="T173" i="8"/>
  <c r="R173" i="8"/>
  <c r="P173" i="8"/>
  <c r="BI171" i="8"/>
  <c r="BH171" i="8"/>
  <c r="BG171" i="8"/>
  <c r="BF171" i="8"/>
  <c r="T171" i="8"/>
  <c r="R171" i="8"/>
  <c r="P171" i="8"/>
  <c r="BI169" i="8"/>
  <c r="BH169" i="8"/>
  <c r="BG169" i="8"/>
  <c r="BF169" i="8"/>
  <c r="T169" i="8"/>
  <c r="R169" i="8"/>
  <c r="P169" i="8"/>
  <c r="BI167" i="8"/>
  <c r="BH167" i="8"/>
  <c r="BG167" i="8"/>
  <c r="BF167" i="8"/>
  <c r="T167" i="8"/>
  <c r="R167" i="8"/>
  <c r="P167" i="8"/>
  <c r="BI165" i="8"/>
  <c r="BH165" i="8"/>
  <c r="BG165" i="8"/>
  <c r="BF165" i="8"/>
  <c r="T165" i="8"/>
  <c r="R165" i="8"/>
  <c r="P165" i="8"/>
  <c r="BI163" i="8"/>
  <c r="BH163" i="8"/>
  <c r="BG163" i="8"/>
  <c r="BF163" i="8"/>
  <c r="T163" i="8"/>
  <c r="R163" i="8"/>
  <c r="P163" i="8"/>
  <c r="BI161" i="8"/>
  <c r="BH161" i="8"/>
  <c r="BG161" i="8"/>
  <c r="BF161" i="8"/>
  <c r="T161" i="8"/>
  <c r="R161" i="8"/>
  <c r="P161" i="8"/>
  <c r="BI158" i="8"/>
  <c r="BH158" i="8"/>
  <c r="BG158" i="8"/>
  <c r="BF158" i="8"/>
  <c r="T158" i="8"/>
  <c r="R158" i="8"/>
  <c r="P158" i="8"/>
  <c r="BI156" i="8"/>
  <c r="BH156" i="8"/>
  <c r="BG156" i="8"/>
  <c r="BF156" i="8"/>
  <c r="T156" i="8"/>
  <c r="R156" i="8"/>
  <c r="P156" i="8"/>
  <c r="BI154" i="8"/>
  <c r="BH154" i="8"/>
  <c r="BG154" i="8"/>
  <c r="BF154" i="8"/>
  <c r="T154" i="8"/>
  <c r="R154" i="8"/>
  <c r="P154" i="8"/>
  <c r="BI152" i="8"/>
  <c r="BH152" i="8"/>
  <c r="BG152" i="8"/>
  <c r="BF152" i="8"/>
  <c r="T152" i="8"/>
  <c r="R152" i="8"/>
  <c r="P152" i="8"/>
  <c r="BI150" i="8"/>
  <c r="BH150" i="8"/>
  <c r="BG150" i="8"/>
  <c r="BF150" i="8"/>
  <c r="T150" i="8"/>
  <c r="R150" i="8"/>
  <c r="P150" i="8"/>
  <c r="BI148" i="8"/>
  <c r="BH148" i="8"/>
  <c r="BG148" i="8"/>
  <c r="BF148" i="8"/>
  <c r="T148" i="8"/>
  <c r="R148" i="8"/>
  <c r="P148" i="8"/>
  <c r="BI145" i="8"/>
  <c r="BH145" i="8"/>
  <c r="BG145" i="8"/>
  <c r="BF145" i="8"/>
  <c r="T145" i="8"/>
  <c r="R145" i="8"/>
  <c r="P145" i="8"/>
  <c r="BI143" i="8"/>
  <c r="BH143" i="8"/>
  <c r="BG143" i="8"/>
  <c r="BF143" i="8"/>
  <c r="T143" i="8"/>
  <c r="R143" i="8"/>
  <c r="P143" i="8"/>
  <c r="BI141" i="8"/>
  <c r="BH141" i="8"/>
  <c r="BG141" i="8"/>
  <c r="BF141" i="8"/>
  <c r="T141" i="8"/>
  <c r="R141" i="8"/>
  <c r="P141" i="8"/>
  <c r="BI139" i="8"/>
  <c r="BH139" i="8"/>
  <c r="BG139" i="8"/>
  <c r="BF139" i="8"/>
  <c r="T139" i="8"/>
  <c r="R139" i="8"/>
  <c r="P139" i="8"/>
  <c r="BI137" i="8"/>
  <c r="BH137" i="8"/>
  <c r="BG137" i="8"/>
  <c r="BF137" i="8"/>
  <c r="T137" i="8"/>
  <c r="R137" i="8"/>
  <c r="P137" i="8"/>
  <c r="BI135" i="8"/>
  <c r="BH135" i="8"/>
  <c r="BG135" i="8"/>
  <c r="BF135" i="8"/>
  <c r="T135" i="8"/>
  <c r="R135" i="8"/>
  <c r="P135" i="8"/>
  <c r="BI133" i="8"/>
  <c r="BH133" i="8"/>
  <c r="BG133" i="8"/>
  <c r="BF133" i="8"/>
  <c r="T133" i="8"/>
  <c r="R133" i="8"/>
  <c r="P133" i="8"/>
  <c r="BI131" i="8"/>
  <c r="BH131" i="8"/>
  <c r="BG131" i="8"/>
  <c r="BF131" i="8"/>
  <c r="T131" i="8"/>
  <c r="R131" i="8"/>
  <c r="P131" i="8"/>
  <c r="BI129" i="8"/>
  <c r="BH129" i="8"/>
  <c r="BG129" i="8"/>
  <c r="BF129" i="8"/>
  <c r="T129" i="8"/>
  <c r="R129" i="8"/>
  <c r="P129" i="8"/>
  <c r="BI127" i="8"/>
  <c r="BH127" i="8"/>
  <c r="BG127" i="8"/>
  <c r="BF127" i="8"/>
  <c r="T127" i="8"/>
  <c r="R127" i="8"/>
  <c r="P127" i="8"/>
  <c r="F119" i="8"/>
  <c r="E117" i="8"/>
  <c r="F91" i="8"/>
  <c r="E89" i="8"/>
  <c r="J26" i="8"/>
  <c r="E26" i="8"/>
  <c r="J94" i="8"/>
  <c r="J25" i="8"/>
  <c r="J23" i="8"/>
  <c r="E23" i="8"/>
  <c r="J121" i="8"/>
  <c r="J22" i="8"/>
  <c r="J20" i="8"/>
  <c r="E20" i="8"/>
  <c r="F122" i="8"/>
  <c r="J19" i="8"/>
  <c r="J17" i="8"/>
  <c r="E17" i="8"/>
  <c r="F93" i="8"/>
  <c r="J16" i="8"/>
  <c r="J14" i="8"/>
  <c r="J119" i="8"/>
  <c r="E7" i="8"/>
  <c r="E85" i="8" s="1"/>
  <c r="J39" i="7"/>
  <c r="J38" i="7"/>
  <c r="AY102" i="1"/>
  <c r="J37" i="7"/>
  <c r="AX102" i="1"/>
  <c r="BI150" i="7"/>
  <c r="BH150" i="7"/>
  <c r="BG150" i="7"/>
  <c r="BF150" i="7"/>
  <c r="T150" i="7"/>
  <c r="T149" i="7"/>
  <c r="R150" i="7"/>
  <c r="R149" i="7" s="1"/>
  <c r="P150" i="7"/>
  <c r="P149" i="7"/>
  <c r="BI146" i="7"/>
  <c r="BH146" i="7"/>
  <c r="BG146" i="7"/>
  <c r="BF146" i="7"/>
  <c r="T146" i="7"/>
  <c r="T145" i="7" s="1"/>
  <c r="R146" i="7"/>
  <c r="R145" i="7"/>
  <c r="P146" i="7"/>
  <c r="P145" i="7" s="1"/>
  <c r="BI141" i="7"/>
  <c r="BH141" i="7"/>
  <c r="BG141" i="7"/>
  <c r="BF141" i="7"/>
  <c r="T141" i="7"/>
  <c r="T140" i="7"/>
  <c r="R141" i="7"/>
  <c r="R140" i="7" s="1"/>
  <c r="P141" i="7"/>
  <c r="P140" i="7"/>
  <c r="BI136" i="7"/>
  <c r="BH136" i="7"/>
  <c r="BG136" i="7"/>
  <c r="BF136" i="7"/>
  <c r="T136" i="7"/>
  <c r="R136" i="7"/>
  <c r="P136" i="7"/>
  <c r="BI132" i="7"/>
  <c r="BH132" i="7"/>
  <c r="BG132" i="7"/>
  <c r="BF132" i="7"/>
  <c r="T132" i="7"/>
  <c r="R132" i="7"/>
  <c r="P132" i="7"/>
  <c r="BI128" i="7"/>
  <c r="BH128" i="7"/>
  <c r="BG128" i="7"/>
  <c r="BF128" i="7"/>
  <c r="T128" i="7"/>
  <c r="R128" i="7"/>
  <c r="P128" i="7"/>
  <c r="J121" i="7"/>
  <c r="F119" i="7"/>
  <c r="E117" i="7"/>
  <c r="J93" i="7"/>
  <c r="F91" i="7"/>
  <c r="E89" i="7"/>
  <c r="J26" i="7"/>
  <c r="E26" i="7"/>
  <c r="J94" i="7" s="1"/>
  <c r="J25" i="7"/>
  <c r="J20" i="7"/>
  <c r="E20" i="7"/>
  <c r="F94" i="7" s="1"/>
  <c r="J19" i="7"/>
  <c r="J17" i="7"/>
  <c r="E17" i="7"/>
  <c r="F121" i="7" s="1"/>
  <c r="J16" i="7"/>
  <c r="J14" i="7"/>
  <c r="J91" i="7" s="1"/>
  <c r="E7" i="7"/>
  <c r="E113" i="7"/>
  <c r="J39" i="6"/>
  <c r="J38" i="6"/>
  <c r="AY101" i="1"/>
  <c r="J37" i="6"/>
  <c r="AX101" i="1"/>
  <c r="BI348" i="6"/>
  <c r="BH348" i="6"/>
  <c r="BG348" i="6"/>
  <c r="BF348" i="6"/>
  <c r="T348" i="6"/>
  <c r="T347" i="6"/>
  <c r="R348" i="6"/>
  <c r="R347" i="6"/>
  <c r="P348" i="6"/>
  <c r="P347" i="6"/>
  <c r="BI344" i="6"/>
  <c r="BH344" i="6"/>
  <c r="BG344" i="6"/>
  <c r="BF344" i="6"/>
  <c r="T344" i="6"/>
  <c r="R344" i="6"/>
  <c r="P344" i="6"/>
  <c r="BI340" i="6"/>
  <c r="BH340" i="6"/>
  <c r="BG340" i="6"/>
  <c r="BF340" i="6"/>
  <c r="T340" i="6"/>
  <c r="R340" i="6"/>
  <c r="P340" i="6"/>
  <c r="BI336" i="6"/>
  <c r="BH336" i="6"/>
  <c r="BG336" i="6"/>
  <c r="BF336" i="6"/>
  <c r="T336" i="6"/>
  <c r="R336" i="6"/>
  <c r="P336" i="6"/>
  <c r="BI332" i="6"/>
  <c r="BH332" i="6"/>
  <c r="BG332" i="6"/>
  <c r="BF332" i="6"/>
  <c r="T332" i="6"/>
  <c r="R332" i="6"/>
  <c r="P332" i="6"/>
  <c r="BI329" i="6"/>
  <c r="BH329" i="6"/>
  <c r="BG329" i="6"/>
  <c r="BF329" i="6"/>
  <c r="T329" i="6"/>
  <c r="R329" i="6"/>
  <c r="P329" i="6"/>
  <c r="BI324" i="6"/>
  <c r="BH324" i="6"/>
  <c r="BG324" i="6"/>
  <c r="BF324" i="6"/>
  <c r="T324" i="6"/>
  <c r="R324" i="6"/>
  <c r="P324" i="6"/>
  <c r="BI321" i="6"/>
  <c r="BH321" i="6"/>
  <c r="BG321" i="6"/>
  <c r="BF321" i="6"/>
  <c r="T321" i="6"/>
  <c r="R321" i="6"/>
  <c r="P321" i="6"/>
  <c r="BI317" i="6"/>
  <c r="BH317" i="6"/>
  <c r="BG317" i="6"/>
  <c r="BF317" i="6"/>
  <c r="T317" i="6"/>
  <c r="R317" i="6"/>
  <c r="P317" i="6"/>
  <c r="BI313" i="6"/>
  <c r="BH313" i="6"/>
  <c r="BG313" i="6"/>
  <c r="BF313" i="6"/>
  <c r="T313" i="6"/>
  <c r="R313" i="6"/>
  <c r="P313" i="6"/>
  <c r="BI310" i="6"/>
  <c r="BH310" i="6"/>
  <c r="BG310" i="6"/>
  <c r="BF310" i="6"/>
  <c r="T310" i="6"/>
  <c r="R310" i="6"/>
  <c r="P310" i="6"/>
  <c r="BI306" i="6"/>
  <c r="BH306" i="6"/>
  <c r="BG306" i="6"/>
  <c r="BF306" i="6"/>
  <c r="T306" i="6"/>
  <c r="R306" i="6"/>
  <c r="P306" i="6"/>
  <c r="BI303" i="6"/>
  <c r="BH303" i="6"/>
  <c r="BG303" i="6"/>
  <c r="BF303" i="6"/>
  <c r="T303" i="6"/>
  <c r="R303" i="6"/>
  <c r="P303" i="6"/>
  <c r="BI297" i="6"/>
  <c r="BH297" i="6"/>
  <c r="BG297" i="6"/>
  <c r="BF297" i="6"/>
  <c r="T297" i="6"/>
  <c r="R297" i="6"/>
  <c r="P297" i="6"/>
  <c r="BI293" i="6"/>
  <c r="BH293" i="6"/>
  <c r="BG293" i="6"/>
  <c r="BF293" i="6"/>
  <c r="T293" i="6"/>
  <c r="R293" i="6"/>
  <c r="P293" i="6"/>
  <c r="BI288" i="6"/>
  <c r="BH288" i="6"/>
  <c r="BG288" i="6"/>
  <c r="BF288" i="6"/>
  <c r="T288" i="6"/>
  <c r="R288" i="6"/>
  <c r="P288" i="6"/>
  <c r="BI282" i="6"/>
  <c r="BH282" i="6"/>
  <c r="BG282" i="6"/>
  <c r="BF282" i="6"/>
  <c r="T282" i="6"/>
  <c r="R282" i="6"/>
  <c r="P282" i="6"/>
  <c r="BI277" i="6"/>
  <c r="BH277" i="6"/>
  <c r="BG277" i="6"/>
  <c r="BF277" i="6"/>
  <c r="T277" i="6"/>
  <c r="R277" i="6"/>
  <c r="P277" i="6"/>
  <c r="BI271" i="6"/>
  <c r="BH271" i="6"/>
  <c r="BG271" i="6"/>
  <c r="BF271" i="6"/>
  <c r="T271" i="6"/>
  <c r="R271" i="6"/>
  <c r="P271" i="6"/>
  <c r="BI268" i="6"/>
  <c r="BH268" i="6"/>
  <c r="BG268" i="6"/>
  <c r="BF268" i="6"/>
  <c r="T268" i="6"/>
  <c r="R268" i="6"/>
  <c r="P268" i="6"/>
  <c r="BI265" i="6"/>
  <c r="BH265" i="6"/>
  <c r="BG265" i="6"/>
  <c r="BF265" i="6"/>
  <c r="T265" i="6"/>
  <c r="R265" i="6"/>
  <c r="P265" i="6"/>
  <c r="BI259" i="6"/>
  <c r="BH259" i="6"/>
  <c r="BG259" i="6"/>
  <c r="BF259" i="6"/>
  <c r="T259" i="6"/>
  <c r="R259" i="6"/>
  <c r="P259" i="6"/>
  <c r="BI256" i="6"/>
  <c r="BH256" i="6"/>
  <c r="BG256" i="6"/>
  <c r="BF256" i="6"/>
  <c r="T256" i="6"/>
  <c r="R256" i="6"/>
  <c r="P256" i="6"/>
  <c r="BI253" i="6"/>
  <c r="BH253" i="6"/>
  <c r="BG253" i="6"/>
  <c r="BF253" i="6"/>
  <c r="T253" i="6"/>
  <c r="R253" i="6"/>
  <c r="P253" i="6"/>
  <c r="BI248" i="6"/>
  <c r="BH248" i="6"/>
  <c r="BG248" i="6"/>
  <c r="BF248" i="6"/>
  <c r="T248" i="6"/>
  <c r="R248" i="6"/>
  <c r="P248" i="6"/>
  <c r="BI244" i="6"/>
  <c r="BH244" i="6"/>
  <c r="BG244" i="6"/>
  <c r="BF244" i="6"/>
  <c r="T244" i="6"/>
  <c r="R244" i="6"/>
  <c r="P244" i="6"/>
  <c r="BI240" i="6"/>
  <c r="BH240" i="6"/>
  <c r="BG240" i="6"/>
  <c r="BF240" i="6"/>
  <c r="T240" i="6"/>
  <c r="R240" i="6"/>
  <c r="P240" i="6"/>
  <c r="BI236" i="6"/>
  <c r="BH236" i="6"/>
  <c r="BG236" i="6"/>
  <c r="BF236" i="6"/>
  <c r="T236" i="6"/>
  <c r="R236" i="6"/>
  <c r="P236" i="6"/>
  <c r="BI232" i="6"/>
  <c r="BH232" i="6"/>
  <c r="BG232" i="6"/>
  <c r="BF232" i="6"/>
  <c r="T232" i="6"/>
  <c r="R232" i="6"/>
  <c r="P232" i="6"/>
  <c r="BI227" i="6"/>
  <c r="BH227" i="6"/>
  <c r="BG227" i="6"/>
  <c r="BF227" i="6"/>
  <c r="T227" i="6"/>
  <c r="R227" i="6"/>
  <c r="P227" i="6"/>
  <c r="BI223" i="6"/>
  <c r="BH223" i="6"/>
  <c r="BG223" i="6"/>
  <c r="BF223" i="6"/>
  <c r="T223" i="6"/>
  <c r="R223" i="6"/>
  <c r="P223" i="6"/>
  <c r="BI219" i="6"/>
  <c r="BH219" i="6"/>
  <c r="BG219" i="6"/>
  <c r="BF219" i="6"/>
  <c r="T219" i="6"/>
  <c r="R219" i="6"/>
  <c r="P219" i="6"/>
  <c r="BI216" i="6"/>
  <c r="BH216" i="6"/>
  <c r="BG216" i="6"/>
  <c r="BF216" i="6"/>
  <c r="T216" i="6"/>
  <c r="R216" i="6"/>
  <c r="P216" i="6"/>
  <c r="BI212" i="6"/>
  <c r="BH212" i="6"/>
  <c r="BG212" i="6"/>
  <c r="BF212" i="6"/>
  <c r="T212" i="6"/>
  <c r="R212" i="6"/>
  <c r="P212" i="6"/>
  <c r="BI209" i="6"/>
  <c r="BH209" i="6"/>
  <c r="BG209" i="6"/>
  <c r="BF209" i="6"/>
  <c r="T209" i="6"/>
  <c r="R209" i="6"/>
  <c r="P209" i="6"/>
  <c r="BI206" i="6"/>
  <c r="BH206" i="6"/>
  <c r="BG206" i="6"/>
  <c r="BF206" i="6"/>
  <c r="T206" i="6"/>
  <c r="R206" i="6"/>
  <c r="P206" i="6"/>
  <c r="BI203" i="6"/>
  <c r="BH203" i="6"/>
  <c r="BG203" i="6"/>
  <c r="BF203" i="6"/>
  <c r="T203" i="6"/>
  <c r="R203" i="6"/>
  <c r="P203" i="6"/>
  <c r="BI200" i="6"/>
  <c r="BH200" i="6"/>
  <c r="BG200" i="6"/>
  <c r="BF200" i="6"/>
  <c r="T200" i="6"/>
  <c r="R200" i="6"/>
  <c r="P200" i="6"/>
  <c r="BI197" i="6"/>
  <c r="BH197" i="6"/>
  <c r="BG197" i="6"/>
  <c r="BF197" i="6"/>
  <c r="T197" i="6"/>
  <c r="R197" i="6"/>
  <c r="P197" i="6"/>
  <c r="BI193" i="6"/>
  <c r="BH193" i="6"/>
  <c r="BG193" i="6"/>
  <c r="BF193" i="6"/>
  <c r="T193" i="6"/>
  <c r="R193" i="6"/>
  <c r="P193" i="6"/>
  <c r="BI190" i="6"/>
  <c r="BH190" i="6"/>
  <c r="BG190" i="6"/>
  <c r="BF190" i="6"/>
  <c r="T190" i="6"/>
  <c r="R190" i="6"/>
  <c r="P190" i="6"/>
  <c r="BI187" i="6"/>
  <c r="BH187" i="6"/>
  <c r="BG187" i="6"/>
  <c r="BF187" i="6"/>
  <c r="T187" i="6"/>
  <c r="R187" i="6"/>
  <c r="P187" i="6"/>
  <c r="BI184" i="6"/>
  <c r="BH184" i="6"/>
  <c r="BG184" i="6"/>
  <c r="BF184" i="6"/>
  <c r="T184" i="6"/>
  <c r="R184" i="6"/>
  <c r="P184" i="6"/>
  <c r="BI181" i="6"/>
  <c r="BH181" i="6"/>
  <c r="BG181" i="6"/>
  <c r="BF181" i="6"/>
  <c r="T181" i="6"/>
  <c r="R181" i="6"/>
  <c r="P181" i="6"/>
  <c r="BI178" i="6"/>
  <c r="BH178" i="6"/>
  <c r="BG178" i="6"/>
  <c r="BF178" i="6"/>
  <c r="T178" i="6"/>
  <c r="R178" i="6"/>
  <c r="P178" i="6"/>
  <c r="BI175" i="6"/>
  <c r="BH175" i="6"/>
  <c r="BG175" i="6"/>
  <c r="BF175" i="6"/>
  <c r="T175" i="6"/>
  <c r="R175" i="6"/>
  <c r="P175" i="6"/>
  <c r="BI172" i="6"/>
  <c r="BH172" i="6"/>
  <c r="BG172" i="6"/>
  <c r="BF172" i="6"/>
  <c r="T172" i="6"/>
  <c r="R172" i="6"/>
  <c r="P172" i="6"/>
  <c r="BI166" i="6"/>
  <c r="BH166" i="6"/>
  <c r="BG166" i="6"/>
  <c r="BF166" i="6"/>
  <c r="T166" i="6"/>
  <c r="R166" i="6"/>
  <c r="P166" i="6"/>
  <c r="BI163" i="6"/>
  <c r="BH163" i="6"/>
  <c r="BG163" i="6"/>
  <c r="BF163" i="6"/>
  <c r="T163" i="6"/>
  <c r="R163" i="6"/>
  <c r="P163" i="6"/>
  <c r="BI160" i="6"/>
  <c r="BH160" i="6"/>
  <c r="BG160" i="6"/>
  <c r="BF160" i="6"/>
  <c r="T160" i="6"/>
  <c r="R160" i="6"/>
  <c r="P160" i="6"/>
  <c r="BI157" i="6"/>
  <c r="BH157" i="6"/>
  <c r="BG157" i="6"/>
  <c r="BF157" i="6"/>
  <c r="T157" i="6"/>
  <c r="R157" i="6"/>
  <c r="P157" i="6"/>
  <c r="BI153" i="6"/>
  <c r="BH153" i="6"/>
  <c r="BG153" i="6"/>
  <c r="BF153" i="6"/>
  <c r="T153" i="6"/>
  <c r="R153" i="6"/>
  <c r="P153" i="6"/>
  <c r="BI149" i="6"/>
  <c r="BH149" i="6"/>
  <c r="BG149" i="6"/>
  <c r="BF149" i="6"/>
  <c r="T149" i="6"/>
  <c r="R149" i="6"/>
  <c r="P149" i="6"/>
  <c r="BI145" i="6"/>
  <c r="BH145" i="6"/>
  <c r="BG145" i="6"/>
  <c r="BF145" i="6"/>
  <c r="T145" i="6"/>
  <c r="R145" i="6"/>
  <c r="P145" i="6"/>
  <c r="BI140" i="6"/>
  <c r="BH140" i="6"/>
  <c r="BG140" i="6"/>
  <c r="BF140" i="6"/>
  <c r="T140" i="6"/>
  <c r="R140" i="6"/>
  <c r="P140" i="6"/>
  <c r="BI133" i="6"/>
  <c r="BH133" i="6"/>
  <c r="BG133" i="6"/>
  <c r="BF133" i="6"/>
  <c r="T133" i="6"/>
  <c r="R133" i="6"/>
  <c r="P133" i="6"/>
  <c r="BI130" i="6"/>
  <c r="BH130" i="6"/>
  <c r="BG130" i="6"/>
  <c r="BF130" i="6"/>
  <c r="T130" i="6"/>
  <c r="R130" i="6"/>
  <c r="P130" i="6"/>
  <c r="J123" i="6"/>
  <c r="F121" i="6"/>
  <c r="E119" i="6"/>
  <c r="J93" i="6"/>
  <c r="F91" i="6"/>
  <c r="E89" i="6"/>
  <c r="J26" i="6"/>
  <c r="E26" i="6"/>
  <c r="J94" i="6"/>
  <c r="J25" i="6"/>
  <c r="J20" i="6"/>
  <c r="E20" i="6"/>
  <c r="F94" i="6"/>
  <c r="J19" i="6"/>
  <c r="J17" i="6"/>
  <c r="E17" i="6"/>
  <c r="F123" i="6"/>
  <c r="J16" i="6"/>
  <c r="J14" i="6"/>
  <c r="J91" i="6"/>
  <c r="E7" i="6"/>
  <c r="E85" i="6"/>
  <c r="J39" i="5"/>
  <c r="J38" i="5"/>
  <c r="AY99" i="1"/>
  <c r="J37" i="5"/>
  <c r="AX99" i="1" s="1"/>
  <c r="BI141" i="5"/>
  <c r="BH141" i="5"/>
  <c r="BG141" i="5"/>
  <c r="BF141" i="5"/>
  <c r="T141" i="5"/>
  <c r="R141" i="5"/>
  <c r="P141" i="5"/>
  <c r="BI139" i="5"/>
  <c r="BH139" i="5"/>
  <c r="BG139" i="5"/>
  <c r="BF139" i="5"/>
  <c r="T139" i="5"/>
  <c r="R139" i="5"/>
  <c r="P139" i="5"/>
  <c r="BI135" i="5"/>
  <c r="BH135" i="5"/>
  <c r="BG135" i="5"/>
  <c r="BF135" i="5"/>
  <c r="T135" i="5"/>
  <c r="R135" i="5"/>
  <c r="P135" i="5"/>
  <c r="BI132" i="5"/>
  <c r="BH132" i="5"/>
  <c r="BG132" i="5"/>
  <c r="BF132" i="5"/>
  <c r="T132" i="5"/>
  <c r="R132" i="5"/>
  <c r="P132" i="5"/>
  <c r="BI130" i="5"/>
  <c r="BH130" i="5"/>
  <c r="BG130" i="5"/>
  <c r="BF130" i="5"/>
  <c r="T130" i="5"/>
  <c r="R130" i="5"/>
  <c r="P130" i="5"/>
  <c r="BI127" i="5"/>
  <c r="BH127" i="5"/>
  <c r="BG127" i="5"/>
  <c r="BF127" i="5"/>
  <c r="T127" i="5"/>
  <c r="T126" i="5"/>
  <c r="R127" i="5"/>
  <c r="R126" i="5"/>
  <c r="P127" i="5"/>
  <c r="P126" i="5"/>
  <c r="J120" i="5"/>
  <c r="F118" i="5"/>
  <c r="E116" i="5"/>
  <c r="J93" i="5"/>
  <c r="F91" i="5"/>
  <c r="E89" i="5"/>
  <c r="J26" i="5"/>
  <c r="E26" i="5"/>
  <c r="J94" i="5"/>
  <c r="J25" i="5"/>
  <c r="J20" i="5"/>
  <c r="E20" i="5"/>
  <c r="F121" i="5"/>
  <c r="J19" i="5"/>
  <c r="J17" i="5"/>
  <c r="E17" i="5"/>
  <c r="F93" i="5"/>
  <c r="J16" i="5"/>
  <c r="J14" i="5"/>
  <c r="J118" i="5"/>
  <c r="E7" i="5"/>
  <c r="E112" i="5"/>
  <c r="J39" i="4"/>
  <c r="J38" i="4"/>
  <c r="AY98" i="1"/>
  <c r="J37" i="4"/>
  <c r="AX98" i="1" s="1"/>
  <c r="BI243" i="4"/>
  <c r="BH243" i="4"/>
  <c r="BG243" i="4"/>
  <c r="BF243" i="4"/>
  <c r="T243" i="4"/>
  <c r="R243" i="4"/>
  <c r="P243" i="4"/>
  <c r="BI241" i="4"/>
  <c r="BH241" i="4"/>
  <c r="BG241" i="4"/>
  <c r="BF241" i="4"/>
  <c r="T241" i="4"/>
  <c r="R241" i="4"/>
  <c r="P241" i="4"/>
  <c r="BI239" i="4"/>
  <c r="BH239" i="4"/>
  <c r="BG239" i="4"/>
  <c r="BF239" i="4"/>
  <c r="T239" i="4"/>
  <c r="R239" i="4"/>
  <c r="P239" i="4"/>
  <c r="BI237" i="4"/>
  <c r="BH237" i="4"/>
  <c r="BG237" i="4"/>
  <c r="BF237" i="4"/>
  <c r="T237" i="4"/>
  <c r="R237" i="4"/>
  <c r="P237" i="4"/>
  <c r="BI235" i="4"/>
  <c r="BH235" i="4"/>
  <c r="BG235" i="4"/>
  <c r="BF235" i="4"/>
  <c r="T235" i="4"/>
  <c r="R235" i="4"/>
  <c r="P235" i="4"/>
  <c r="BI233" i="4"/>
  <c r="BH233" i="4"/>
  <c r="BG233" i="4"/>
  <c r="BF233" i="4"/>
  <c r="T233" i="4"/>
  <c r="R233" i="4"/>
  <c r="P233" i="4"/>
  <c r="BI231" i="4"/>
  <c r="BH231" i="4"/>
  <c r="BG231" i="4"/>
  <c r="BF231" i="4"/>
  <c r="T231" i="4"/>
  <c r="R231" i="4"/>
  <c r="P231" i="4"/>
  <c r="BI229" i="4"/>
  <c r="BH229" i="4"/>
  <c r="BG229" i="4"/>
  <c r="BF229" i="4"/>
  <c r="T229" i="4"/>
  <c r="R229" i="4"/>
  <c r="P229" i="4"/>
  <c r="BI227" i="4"/>
  <c r="BH227" i="4"/>
  <c r="BG227" i="4"/>
  <c r="BF227" i="4"/>
  <c r="T227" i="4"/>
  <c r="R227" i="4"/>
  <c r="P227" i="4"/>
  <c r="BI225" i="4"/>
  <c r="BH225" i="4"/>
  <c r="BG225" i="4"/>
  <c r="BF225" i="4"/>
  <c r="T225" i="4"/>
  <c r="R225" i="4"/>
  <c r="P225" i="4"/>
  <c r="BI223" i="4"/>
  <c r="BH223" i="4"/>
  <c r="BG223" i="4"/>
  <c r="BF223" i="4"/>
  <c r="T223" i="4"/>
  <c r="R223" i="4"/>
  <c r="P223" i="4"/>
  <c r="BI221" i="4"/>
  <c r="BH221" i="4"/>
  <c r="BG221" i="4"/>
  <c r="BF221" i="4"/>
  <c r="T221" i="4"/>
  <c r="R221" i="4"/>
  <c r="P221" i="4"/>
  <c r="BI219" i="4"/>
  <c r="BH219" i="4"/>
  <c r="BG219" i="4"/>
  <c r="BF219" i="4"/>
  <c r="T219" i="4"/>
  <c r="R219" i="4"/>
  <c r="P219" i="4"/>
  <c r="BI217" i="4"/>
  <c r="BH217" i="4"/>
  <c r="BG217" i="4"/>
  <c r="BF217" i="4"/>
  <c r="T217" i="4"/>
  <c r="R217" i="4"/>
  <c r="P217" i="4"/>
  <c r="BI215" i="4"/>
  <c r="BH215" i="4"/>
  <c r="BG215" i="4"/>
  <c r="BF215" i="4"/>
  <c r="T215" i="4"/>
  <c r="R215" i="4"/>
  <c r="P215" i="4"/>
  <c r="BI213" i="4"/>
  <c r="BH213" i="4"/>
  <c r="BG213" i="4"/>
  <c r="BF213" i="4"/>
  <c r="T213" i="4"/>
  <c r="R213" i="4"/>
  <c r="P213" i="4"/>
  <c r="BI211" i="4"/>
  <c r="BH211" i="4"/>
  <c r="BG211" i="4"/>
  <c r="BF211" i="4"/>
  <c r="T211" i="4"/>
  <c r="R211" i="4"/>
  <c r="P211" i="4"/>
  <c r="BI209" i="4"/>
  <c r="BH209" i="4"/>
  <c r="BG209" i="4"/>
  <c r="BF209" i="4"/>
  <c r="T209" i="4"/>
  <c r="R209" i="4"/>
  <c r="P209" i="4"/>
  <c r="BI207" i="4"/>
  <c r="BH207" i="4"/>
  <c r="BG207" i="4"/>
  <c r="BF207" i="4"/>
  <c r="T207" i="4"/>
  <c r="R207" i="4"/>
  <c r="P207" i="4"/>
  <c r="BI204" i="4"/>
  <c r="BH204" i="4"/>
  <c r="BG204" i="4"/>
  <c r="BF204" i="4"/>
  <c r="T204" i="4"/>
  <c r="R204" i="4"/>
  <c r="P204" i="4"/>
  <c r="BI202" i="4"/>
  <c r="BH202" i="4"/>
  <c r="BG202" i="4"/>
  <c r="BF202" i="4"/>
  <c r="T202" i="4"/>
  <c r="R202" i="4"/>
  <c r="P202" i="4"/>
  <c r="BI200" i="4"/>
  <c r="BH200" i="4"/>
  <c r="BG200" i="4"/>
  <c r="BF200" i="4"/>
  <c r="T200" i="4"/>
  <c r="R200" i="4"/>
  <c r="P200" i="4"/>
  <c r="BI198" i="4"/>
  <c r="BH198" i="4"/>
  <c r="BG198" i="4"/>
  <c r="BF198" i="4"/>
  <c r="T198" i="4"/>
  <c r="R198" i="4"/>
  <c r="P198" i="4"/>
  <c r="BI196" i="4"/>
  <c r="BH196" i="4"/>
  <c r="BG196" i="4"/>
  <c r="BF196" i="4"/>
  <c r="T196" i="4"/>
  <c r="R196" i="4"/>
  <c r="P196" i="4"/>
  <c r="BI194" i="4"/>
  <c r="BH194" i="4"/>
  <c r="BG194" i="4"/>
  <c r="BF194" i="4"/>
  <c r="T194" i="4"/>
  <c r="R194" i="4"/>
  <c r="P194" i="4"/>
  <c r="BI192" i="4"/>
  <c r="BH192" i="4"/>
  <c r="BG192" i="4"/>
  <c r="BF192" i="4"/>
  <c r="T192" i="4"/>
  <c r="R192" i="4"/>
  <c r="P192" i="4"/>
  <c r="BI190" i="4"/>
  <c r="BH190" i="4"/>
  <c r="BG190" i="4"/>
  <c r="BF190" i="4"/>
  <c r="T190" i="4"/>
  <c r="R190" i="4"/>
  <c r="P190" i="4"/>
  <c r="BI188" i="4"/>
  <c r="BH188" i="4"/>
  <c r="BG188" i="4"/>
  <c r="BF188" i="4"/>
  <c r="T188" i="4"/>
  <c r="R188" i="4"/>
  <c r="P188" i="4"/>
  <c r="BI186" i="4"/>
  <c r="BH186" i="4"/>
  <c r="BG186" i="4"/>
  <c r="BF186" i="4"/>
  <c r="T186" i="4"/>
  <c r="R186" i="4"/>
  <c r="P186" i="4"/>
  <c r="BI184" i="4"/>
  <c r="BH184" i="4"/>
  <c r="BG184" i="4"/>
  <c r="BF184" i="4"/>
  <c r="T184" i="4"/>
  <c r="R184" i="4"/>
  <c r="P184" i="4"/>
  <c r="BI182" i="4"/>
  <c r="BH182" i="4"/>
  <c r="BG182" i="4"/>
  <c r="BF182" i="4"/>
  <c r="T182" i="4"/>
  <c r="R182" i="4"/>
  <c r="P182" i="4"/>
  <c r="BI180" i="4"/>
  <c r="BH180" i="4"/>
  <c r="BG180" i="4"/>
  <c r="BF180" i="4"/>
  <c r="T180" i="4"/>
  <c r="R180" i="4"/>
  <c r="P180" i="4"/>
  <c r="BI178" i="4"/>
  <c r="BH178" i="4"/>
  <c r="BG178" i="4"/>
  <c r="BF178" i="4"/>
  <c r="T178" i="4"/>
  <c r="R178" i="4"/>
  <c r="P178" i="4"/>
  <c r="BI176" i="4"/>
  <c r="BH176" i="4"/>
  <c r="BG176" i="4"/>
  <c r="BF176" i="4"/>
  <c r="T176" i="4"/>
  <c r="R176" i="4"/>
  <c r="P176" i="4"/>
  <c r="BI174" i="4"/>
  <c r="BH174" i="4"/>
  <c r="BG174" i="4"/>
  <c r="BF174" i="4"/>
  <c r="T174" i="4"/>
  <c r="R174" i="4"/>
  <c r="P174" i="4"/>
  <c r="BI172" i="4"/>
  <c r="BH172" i="4"/>
  <c r="BG172" i="4"/>
  <c r="BF172" i="4"/>
  <c r="T172" i="4"/>
  <c r="R172" i="4"/>
  <c r="P172" i="4"/>
  <c r="BI170" i="4"/>
  <c r="BH170" i="4"/>
  <c r="BG170" i="4"/>
  <c r="BF170" i="4"/>
  <c r="T170" i="4"/>
  <c r="R170" i="4"/>
  <c r="P170" i="4"/>
  <c r="BI168" i="4"/>
  <c r="BH168" i="4"/>
  <c r="BG168" i="4"/>
  <c r="BF168" i="4"/>
  <c r="T168" i="4"/>
  <c r="R168" i="4"/>
  <c r="P168" i="4"/>
  <c r="BI165" i="4"/>
  <c r="BH165" i="4"/>
  <c r="BG165" i="4"/>
  <c r="BF165" i="4"/>
  <c r="T165" i="4"/>
  <c r="R165" i="4"/>
  <c r="P165" i="4"/>
  <c r="BI163" i="4"/>
  <c r="BH163" i="4"/>
  <c r="BG163" i="4"/>
  <c r="BF163" i="4"/>
  <c r="T163" i="4"/>
  <c r="R163" i="4"/>
  <c r="P163" i="4"/>
  <c r="BI161" i="4"/>
  <c r="BH161" i="4"/>
  <c r="BG161" i="4"/>
  <c r="BF161" i="4"/>
  <c r="T161" i="4"/>
  <c r="R161" i="4"/>
  <c r="P161" i="4"/>
  <c r="BI158" i="4"/>
  <c r="BH158" i="4"/>
  <c r="BG158" i="4"/>
  <c r="BF158" i="4"/>
  <c r="T158" i="4"/>
  <c r="R158" i="4"/>
  <c r="P158" i="4"/>
  <c r="BI156" i="4"/>
  <c r="BH156" i="4"/>
  <c r="BG156" i="4"/>
  <c r="BF156" i="4"/>
  <c r="T156" i="4"/>
  <c r="R156" i="4"/>
  <c r="P156" i="4"/>
  <c r="BI154" i="4"/>
  <c r="BH154" i="4"/>
  <c r="BG154" i="4"/>
  <c r="BF154" i="4"/>
  <c r="T154" i="4"/>
  <c r="R154" i="4"/>
  <c r="P154" i="4"/>
  <c r="BI152" i="4"/>
  <c r="BH152" i="4"/>
  <c r="BG152" i="4"/>
  <c r="BF152" i="4"/>
  <c r="T152" i="4"/>
  <c r="R152" i="4"/>
  <c r="P152" i="4"/>
  <c r="BI150" i="4"/>
  <c r="BH150" i="4"/>
  <c r="BG150" i="4"/>
  <c r="BF150" i="4"/>
  <c r="T150" i="4"/>
  <c r="R150" i="4"/>
  <c r="P150" i="4"/>
  <c r="BI148" i="4"/>
  <c r="BH148" i="4"/>
  <c r="BG148" i="4"/>
  <c r="BF148" i="4"/>
  <c r="T148" i="4"/>
  <c r="R148" i="4"/>
  <c r="P148" i="4"/>
  <c r="BI146" i="4"/>
  <c r="BH146" i="4"/>
  <c r="BG146" i="4"/>
  <c r="BF146" i="4"/>
  <c r="T146" i="4"/>
  <c r="R146" i="4"/>
  <c r="P146" i="4"/>
  <c r="BI144" i="4"/>
  <c r="BH144" i="4"/>
  <c r="BG144" i="4"/>
  <c r="BF144" i="4"/>
  <c r="T144" i="4"/>
  <c r="R144" i="4"/>
  <c r="P144" i="4"/>
  <c r="BI142" i="4"/>
  <c r="BH142" i="4"/>
  <c r="BG142" i="4"/>
  <c r="BF142" i="4"/>
  <c r="T142" i="4"/>
  <c r="R142" i="4"/>
  <c r="P142" i="4"/>
  <c r="BI140" i="4"/>
  <c r="BH140" i="4"/>
  <c r="BG140" i="4"/>
  <c r="BF140" i="4"/>
  <c r="T140" i="4"/>
  <c r="R140" i="4"/>
  <c r="P140" i="4"/>
  <c r="BI138" i="4"/>
  <c r="BH138" i="4"/>
  <c r="BG138" i="4"/>
  <c r="BF138" i="4"/>
  <c r="T138" i="4"/>
  <c r="R138" i="4"/>
  <c r="P138" i="4"/>
  <c r="BI136" i="4"/>
  <c r="BH136" i="4"/>
  <c r="BG136" i="4"/>
  <c r="BF136" i="4"/>
  <c r="T136" i="4"/>
  <c r="R136" i="4"/>
  <c r="P136" i="4"/>
  <c r="BI134" i="4"/>
  <c r="BH134" i="4"/>
  <c r="BG134" i="4"/>
  <c r="BF134" i="4"/>
  <c r="T134" i="4"/>
  <c r="R134" i="4"/>
  <c r="P134" i="4"/>
  <c r="BI132" i="4"/>
  <c r="BH132" i="4"/>
  <c r="BG132" i="4"/>
  <c r="BF132" i="4"/>
  <c r="T132" i="4"/>
  <c r="R132" i="4"/>
  <c r="P132" i="4"/>
  <c r="BI130" i="4"/>
  <c r="BH130" i="4"/>
  <c r="BG130" i="4"/>
  <c r="BF130" i="4"/>
  <c r="T130" i="4"/>
  <c r="R130" i="4"/>
  <c r="P130" i="4"/>
  <c r="BI128" i="4"/>
  <c r="BH128" i="4"/>
  <c r="BG128" i="4"/>
  <c r="BF128" i="4"/>
  <c r="T128" i="4"/>
  <c r="R128" i="4"/>
  <c r="P128" i="4"/>
  <c r="J121" i="4"/>
  <c r="F119" i="4"/>
  <c r="E117" i="4"/>
  <c r="J93" i="4"/>
  <c r="F91" i="4"/>
  <c r="E89" i="4"/>
  <c r="J26" i="4"/>
  <c r="E26" i="4"/>
  <c r="J94" i="4" s="1"/>
  <c r="J25" i="4"/>
  <c r="J20" i="4"/>
  <c r="E20" i="4"/>
  <c r="F122" i="4" s="1"/>
  <c r="J19" i="4"/>
  <c r="J17" i="4"/>
  <c r="E17" i="4"/>
  <c r="F121" i="4" s="1"/>
  <c r="J16" i="4"/>
  <c r="J14" i="4"/>
  <c r="J119" i="4"/>
  <c r="E7" i="4"/>
  <c r="E85" i="4"/>
  <c r="J39" i="3"/>
  <c r="J38" i="3"/>
  <c r="AY97" i="1" s="1"/>
  <c r="J37" i="3"/>
  <c r="AX97" i="1"/>
  <c r="BI158" i="3"/>
  <c r="BH158" i="3"/>
  <c r="BG158" i="3"/>
  <c r="BF158" i="3"/>
  <c r="T158" i="3"/>
  <c r="T157" i="3" s="1"/>
  <c r="R158" i="3"/>
  <c r="R157" i="3"/>
  <c r="P158" i="3"/>
  <c r="P157" i="3" s="1"/>
  <c r="BI154" i="3"/>
  <c r="BH154" i="3"/>
  <c r="BG154" i="3"/>
  <c r="BF154" i="3"/>
  <c r="T154" i="3"/>
  <c r="T153" i="3"/>
  <c r="R154" i="3"/>
  <c r="R153" i="3" s="1"/>
  <c r="P154" i="3"/>
  <c r="P153" i="3"/>
  <c r="BI148" i="3"/>
  <c r="BH148" i="3"/>
  <c r="BG148" i="3"/>
  <c r="BF148" i="3"/>
  <c r="T148" i="3"/>
  <c r="R148" i="3"/>
  <c r="P148" i="3"/>
  <c r="BI144" i="3"/>
  <c r="BH144" i="3"/>
  <c r="BG144" i="3"/>
  <c r="BF144" i="3"/>
  <c r="T144" i="3"/>
  <c r="T143" i="3" s="1"/>
  <c r="R144" i="3"/>
  <c r="R143" i="3" s="1"/>
  <c r="P144" i="3"/>
  <c r="P143" i="3" s="1"/>
  <c r="BI139" i="3"/>
  <c r="BH139" i="3"/>
  <c r="BG139" i="3"/>
  <c r="BF139" i="3"/>
  <c r="T139" i="3"/>
  <c r="R139" i="3"/>
  <c r="P139" i="3"/>
  <c r="BI135" i="3"/>
  <c r="BH135" i="3"/>
  <c r="BG135" i="3"/>
  <c r="BF135" i="3"/>
  <c r="T135" i="3"/>
  <c r="R135" i="3"/>
  <c r="P135" i="3"/>
  <c r="BI128" i="3"/>
  <c r="BH128" i="3"/>
  <c r="BG128" i="3"/>
  <c r="BF128" i="3"/>
  <c r="T128" i="3"/>
  <c r="R128" i="3"/>
  <c r="P128" i="3"/>
  <c r="J121" i="3"/>
  <c r="F119" i="3"/>
  <c r="E117" i="3"/>
  <c r="J93" i="3"/>
  <c r="F91" i="3"/>
  <c r="E89" i="3"/>
  <c r="J26" i="3"/>
  <c r="E26" i="3"/>
  <c r="J122" i="3"/>
  <c r="J25" i="3"/>
  <c r="J20" i="3"/>
  <c r="E20" i="3"/>
  <c r="F122" i="3"/>
  <c r="J19" i="3"/>
  <c r="J17" i="3"/>
  <c r="E17" i="3"/>
  <c r="F121" i="3"/>
  <c r="J16" i="3"/>
  <c r="J14" i="3"/>
  <c r="J119" i="3" s="1"/>
  <c r="E7" i="3"/>
  <c r="E113" i="3"/>
  <c r="J39" i="2"/>
  <c r="J38" i="2"/>
  <c r="AY96" i="1"/>
  <c r="J37" i="2"/>
  <c r="AX96" i="1"/>
  <c r="BI683" i="2"/>
  <c r="BH683" i="2"/>
  <c r="BG683" i="2"/>
  <c r="BF683" i="2"/>
  <c r="T683" i="2"/>
  <c r="T682" i="2"/>
  <c r="R683" i="2"/>
  <c r="R682" i="2"/>
  <c r="P683" i="2"/>
  <c r="P682" i="2"/>
  <c r="BI678" i="2"/>
  <c r="BH678" i="2"/>
  <c r="BG678" i="2"/>
  <c r="BF678" i="2"/>
  <c r="T678" i="2"/>
  <c r="R678" i="2"/>
  <c r="P678" i="2"/>
  <c r="BI675" i="2"/>
  <c r="BH675" i="2"/>
  <c r="BG675" i="2"/>
  <c r="BF675" i="2"/>
  <c r="T675" i="2"/>
  <c r="R675" i="2"/>
  <c r="P675" i="2"/>
  <c r="BI672" i="2"/>
  <c r="BH672" i="2"/>
  <c r="BG672" i="2"/>
  <c r="BF672" i="2"/>
  <c r="T672" i="2"/>
  <c r="R672" i="2"/>
  <c r="P672" i="2"/>
  <c r="BI665" i="2"/>
  <c r="BH665" i="2"/>
  <c r="BG665" i="2"/>
  <c r="BF665" i="2"/>
  <c r="T665" i="2"/>
  <c r="T664" i="2" s="1"/>
  <c r="R665" i="2"/>
  <c r="R664" i="2"/>
  <c r="P665" i="2"/>
  <c r="P664" i="2" s="1"/>
  <c r="BI662" i="2"/>
  <c r="BH662" i="2"/>
  <c r="BG662" i="2"/>
  <c r="BF662" i="2"/>
  <c r="T662" i="2"/>
  <c r="R662" i="2"/>
  <c r="P662" i="2"/>
  <c r="BI659" i="2"/>
  <c r="BH659" i="2"/>
  <c r="BG659" i="2"/>
  <c r="BF659" i="2"/>
  <c r="T659" i="2"/>
  <c r="R659" i="2"/>
  <c r="P659" i="2"/>
  <c r="BI653" i="2"/>
  <c r="BH653" i="2"/>
  <c r="BG653" i="2"/>
  <c r="BF653" i="2"/>
  <c r="T653" i="2"/>
  <c r="R653" i="2"/>
  <c r="P653" i="2"/>
  <c r="BI649" i="2"/>
  <c r="BH649" i="2"/>
  <c r="BG649" i="2"/>
  <c r="BF649" i="2"/>
  <c r="T649" i="2"/>
  <c r="R649" i="2"/>
  <c r="P649" i="2"/>
  <c r="BI645" i="2"/>
  <c r="BH645" i="2"/>
  <c r="BG645" i="2"/>
  <c r="BF645" i="2"/>
  <c r="T645" i="2"/>
  <c r="R645" i="2"/>
  <c r="P645" i="2"/>
  <c r="BI642" i="2"/>
  <c r="BH642" i="2"/>
  <c r="BG642" i="2"/>
  <c r="BF642" i="2"/>
  <c r="T642" i="2"/>
  <c r="R642" i="2"/>
  <c r="P642" i="2"/>
  <c r="BI638" i="2"/>
  <c r="BH638" i="2"/>
  <c r="BG638" i="2"/>
  <c r="BF638" i="2"/>
  <c r="T638" i="2"/>
  <c r="R638" i="2"/>
  <c r="P638" i="2"/>
  <c r="BI634" i="2"/>
  <c r="BH634" i="2"/>
  <c r="BG634" i="2"/>
  <c r="BF634" i="2"/>
  <c r="T634" i="2"/>
  <c r="T633" i="2"/>
  <c r="R634" i="2"/>
  <c r="R633" i="2"/>
  <c r="P634" i="2"/>
  <c r="P633" i="2"/>
  <c r="BI629" i="2"/>
  <c r="BH629" i="2"/>
  <c r="BG629" i="2"/>
  <c r="BF629" i="2"/>
  <c r="T629" i="2"/>
  <c r="R629" i="2"/>
  <c r="P629" i="2"/>
  <c r="BI624" i="2"/>
  <c r="BH624" i="2"/>
  <c r="BG624" i="2"/>
  <c r="BF624" i="2"/>
  <c r="T624" i="2"/>
  <c r="R624" i="2"/>
  <c r="P624" i="2"/>
  <c r="BI621" i="2"/>
  <c r="BH621" i="2"/>
  <c r="BG621" i="2"/>
  <c r="BF621" i="2"/>
  <c r="T621" i="2"/>
  <c r="R621" i="2"/>
  <c r="P621" i="2"/>
  <c r="BI618" i="2"/>
  <c r="BH618" i="2"/>
  <c r="BG618" i="2"/>
  <c r="BF618" i="2"/>
  <c r="T618" i="2"/>
  <c r="R618" i="2"/>
  <c r="P618" i="2"/>
  <c r="BI614" i="2"/>
  <c r="BH614" i="2"/>
  <c r="BG614" i="2"/>
  <c r="BF614" i="2"/>
  <c r="T614" i="2"/>
  <c r="R614" i="2"/>
  <c r="P614" i="2"/>
  <c r="BI611" i="2"/>
  <c r="BH611" i="2"/>
  <c r="BG611" i="2"/>
  <c r="BF611" i="2"/>
  <c r="T611" i="2"/>
  <c r="R611" i="2"/>
  <c r="P611" i="2"/>
  <c r="BI608" i="2"/>
  <c r="BH608" i="2"/>
  <c r="BG608" i="2"/>
  <c r="BF608" i="2"/>
  <c r="T608" i="2"/>
  <c r="R608" i="2"/>
  <c r="P608" i="2"/>
  <c r="BI602" i="2"/>
  <c r="BH602" i="2"/>
  <c r="BG602" i="2"/>
  <c r="BF602" i="2"/>
  <c r="T602" i="2"/>
  <c r="R602" i="2"/>
  <c r="P602" i="2"/>
  <c r="BI597" i="2"/>
  <c r="BH597" i="2"/>
  <c r="BG597" i="2"/>
  <c r="BF597" i="2"/>
  <c r="T597" i="2"/>
  <c r="R597" i="2"/>
  <c r="P597" i="2"/>
  <c r="BI590" i="2"/>
  <c r="BH590" i="2"/>
  <c r="BG590" i="2"/>
  <c r="BF590" i="2"/>
  <c r="T590" i="2"/>
  <c r="R590" i="2"/>
  <c r="P590" i="2"/>
  <c r="BI584" i="2"/>
  <c r="BH584" i="2"/>
  <c r="BG584" i="2"/>
  <c r="BF584" i="2"/>
  <c r="T584" i="2"/>
  <c r="R584" i="2"/>
  <c r="P584" i="2"/>
  <c r="BI578" i="2"/>
  <c r="BH578" i="2"/>
  <c r="BG578" i="2"/>
  <c r="BF578" i="2"/>
  <c r="T578" i="2"/>
  <c r="R578" i="2"/>
  <c r="P578" i="2"/>
  <c r="BI575" i="2"/>
  <c r="BH575" i="2"/>
  <c r="BG575" i="2"/>
  <c r="BF575" i="2"/>
  <c r="T575" i="2"/>
  <c r="R575" i="2"/>
  <c r="P575" i="2"/>
  <c r="BI572" i="2"/>
  <c r="BH572" i="2"/>
  <c r="BG572" i="2"/>
  <c r="BF572" i="2"/>
  <c r="T572" i="2"/>
  <c r="R572" i="2"/>
  <c r="P572" i="2"/>
  <c r="BI561" i="2"/>
  <c r="BH561" i="2"/>
  <c r="BG561" i="2"/>
  <c r="BF561" i="2"/>
  <c r="T561" i="2"/>
  <c r="R561" i="2"/>
  <c r="P561" i="2"/>
  <c r="BI557" i="2"/>
  <c r="BH557" i="2"/>
  <c r="BG557" i="2"/>
  <c r="BF557" i="2"/>
  <c r="T557" i="2"/>
  <c r="R557" i="2"/>
  <c r="P557" i="2"/>
  <c r="BI554" i="2"/>
  <c r="BH554" i="2"/>
  <c r="BG554" i="2"/>
  <c r="BF554" i="2"/>
  <c r="T554" i="2"/>
  <c r="R554" i="2"/>
  <c r="P554" i="2"/>
  <c r="BI551" i="2"/>
  <c r="BH551" i="2"/>
  <c r="BG551" i="2"/>
  <c r="BF551" i="2"/>
  <c r="T551" i="2"/>
  <c r="R551" i="2"/>
  <c r="P551" i="2"/>
  <c r="BI548" i="2"/>
  <c r="BH548" i="2"/>
  <c r="BG548" i="2"/>
  <c r="BF548" i="2"/>
  <c r="T548" i="2"/>
  <c r="R548" i="2"/>
  <c r="P548" i="2"/>
  <c r="BI541" i="2"/>
  <c r="BH541" i="2"/>
  <c r="BG541" i="2"/>
  <c r="BF541" i="2"/>
  <c r="T541" i="2"/>
  <c r="R541" i="2"/>
  <c r="P541" i="2"/>
  <c r="BI537" i="2"/>
  <c r="BH537" i="2"/>
  <c r="BG537" i="2"/>
  <c r="BF537" i="2"/>
  <c r="T537" i="2"/>
  <c r="R537" i="2"/>
  <c r="P537" i="2"/>
  <c r="BI534" i="2"/>
  <c r="BH534" i="2"/>
  <c r="BG534" i="2"/>
  <c r="BF534" i="2"/>
  <c r="T534" i="2"/>
  <c r="R534" i="2"/>
  <c r="P534" i="2"/>
  <c r="BI531" i="2"/>
  <c r="BH531" i="2"/>
  <c r="BG531" i="2"/>
  <c r="BF531" i="2"/>
  <c r="T531" i="2"/>
  <c r="R531" i="2"/>
  <c r="P531" i="2"/>
  <c r="BI524" i="2"/>
  <c r="BH524" i="2"/>
  <c r="BG524" i="2"/>
  <c r="BF524" i="2"/>
  <c r="T524" i="2"/>
  <c r="R524" i="2"/>
  <c r="P524" i="2"/>
  <c r="BI521" i="2"/>
  <c r="BH521" i="2"/>
  <c r="BG521" i="2"/>
  <c r="BF521" i="2"/>
  <c r="T521" i="2"/>
  <c r="R521" i="2"/>
  <c r="P521" i="2"/>
  <c r="BI518" i="2"/>
  <c r="BH518" i="2"/>
  <c r="BG518" i="2"/>
  <c r="BF518" i="2"/>
  <c r="T518" i="2"/>
  <c r="R518" i="2"/>
  <c r="P518" i="2"/>
  <c r="BI515" i="2"/>
  <c r="BH515" i="2"/>
  <c r="BG515" i="2"/>
  <c r="BF515" i="2"/>
  <c r="T515" i="2"/>
  <c r="R515" i="2"/>
  <c r="P515" i="2"/>
  <c r="BI510" i="2"/>
  <c r="BH510" i="2"/>
  <c r="BG510" i="2"/>
  <c r="BF510" i="2"/>
  <c r="T510" i="2"/>
  <c r="R510" i="2"/>
  <c r="P510" i="2"/>
  <c r="BI507" i="2"/>
  <c r="BH507" i="2"/>
  <c r="BG507" i="2"/>
  <c r="BF507" i="2"/>
  <c r="T507" i="2"/>
  <c r="R507" i="2"/>
  <c r="P507" i="2"/>
  <c r="BI504" i="2"/>
  <c r="BH504" i="2"/>
  <c r="BG504" i="2"/>
  <c r="BF504" i="2"/>
  <c r="T504" i="2"/>
  <c r="R504" i="2"/>
  <c r="P504" i="2"/>
  <c r="BI499" i="2"/>
  <c r="BH499" i="2"/>
  <c r="BG499" i="2"/>
  <c r="BF499" i="2"/>
  <c r="T499" i="2"/>
  <c r="R499" i="2"/>
  <c r="P499" i="2"/>
  <c r="BI492" i="2"/>
  <c r="BH492" i="2"/>
  <c r="BG492" i="2"/>
  <c r="BF492" i="2"/>
  <c r="T492" i="2"/>
  <c r="R492" i="2"/>
  <c r="P492" i="2"/>
  <c r="BI489" i="2"/>
  <c r="BH489" i="2"/>
  <c r="BG489" i="2"/>
  <c r="BF489" i="2"/>
  <c r="T489" i="2"/>
  <c r="R489" i="2"/>
  <c r="P489" i="2"/>
  <c r="BI485" i="2"/>
  <c r="BH485" i="2"/>
  <c r="BG485" i="2"/>
  <c r="BF485" i="2"/>
  <c r="T485" i="2"/>
  <c r="R485" i="2"/>
  <c r="P485" i="2"/>
  <c r="BI482" i="2"/>
  <c r="BH482" i="2"/>
  <c r="BG482" i="2"/>
  <c r="BF482" i="2"/>
  <c r="T482" i="2"/>
  <c r="R482" i="2"/>
  <c r="P482" i="2"/>
  <c r="BI478" i="2"/>
  <c r="BH478" i="2"/>
  <c r="BG478" i="2"/>
  <c r="BF478" i="2"/>
  <c r="T478" i="2"/>
  <c r="R478" i="2"/>
  <c r="P478" i="2"/>
  <c r="BI474" i="2"/>
  <c r="BH474" i="2"/>
  <c r="BG474" i="2"/>
  <c r="BF474" i="2"/>
  <c r="T474" i="2"/>
  <c r="R474" i="2"/>
  <c r="P474" i="2"/>
  <c r="BI471" i="2"/>
  <c r="BH471" i="2"/>
  <c r="BG471" i="2"/>
  <c r="BF471" i="2"/>
  <c r="T471" i="2"/>
  <c r="R471" i="2"/>
  <c r="P471" i="2"/>
  <c r="BI467" i="2"/>
  <c r="BH467" i="2"/>
  <c r="BG467" i="2"/>
  <c r="BF467" i="2"/>
  <c r="T467" i="2"/>
  <c r="R467" i="2"/>
  <c r="P467" i="2"/>
  <c r="BI461" i="2"/>
  <c r="BH461" i="2"/>
  <c r="BG461" i="2"/>
  <c r="BF461" i="2"/>
  <c r="T461" i="2"/>
  <c r="R461" i="2"/>
  <c r="P461" i="2"/>
  <c r="BI457" i="2"/>
  <c r="BH457" i="2"/>
  <c r="BG457" i="2"/>
  <c r="BF457" i="2"/>
  <c r="T457" i="2"/>
  <c r="R457" i="2"/>
  <c r="P457" i="2"/>
  <c r="BI452" i="2"/>
  <c r="BH452" i="2"/>
  <c r="BG452" i="2"/>
  <c r="BF452" i="2"/>
  <c r="T452" i="2"/>
  <c r="R452" i="2"/>
  <c r="P452" i="2"/>
  <c r="BI447" i="2"/>
  <c r="BH447" i="2"/>
  <c r="BG447" i="2"/>
  <c r="BF447" i="2"/>
  <c r="T447" i="2"/>
  <c r="R447" i="2"/>
  <c r="P447" i="2"/>
  <c r="BI440" i="2"/>
  <c r="BH440" i="2"/>
  <c r="BG440" i="2"/>
  <c r="BF440" i="2"/>
  <c r="T440" i="2"/>
  <c r="R440" i="2"/>
  <c r="P440" i="2"/>
  <c r="BI437" i="2"/>
  <c r="BH437" i="2"/>
  <c r="BG437" i="2"/>
  <c r="BF437" i="2"/>
  <c r="T437" i="2"/>
  <c r="R437" i="2"/>
  <c r="P437" i="2"/>
  <c r="BI432" i="2"/>
  <c r="BH432" i="2"/>
  <c r="BG432" i="2"/>
  <c r="BF432" i="2"/>
  <c r="T432" i="2"/>
  <c r="R432" i="2"/>
  <c r="P432" i="2"/>
  <c r="BI427" i="2"/>
  <c r="BH427" i="2"/>
  <c r="BG427" i="2"/>
  <c r="BF427" i="2"/>
  <c r="T427" i="2"/>
  <c r="R427" i="2"/>
  <c r="P427" i="2"/>
  <c r="BI424" i="2"/>
  <c r="BH424" i="2"/>
  <c r="BG424" i="2"/>
  <c r="BF424" i="2"/>
  <c r="T424" i="2"/>
  <c r="R424" i="2"/>
  <c r="P424" i="2"/>
  <c r="BI421" i="2"/>
  <c r="BH421" i="2"/>
  <c r="BG421" i="2"/>
  <c r="BF421" i="2"/>
  <c r="T421" i="2"/>
  <c r="R421" i="2"/>
  <c r="P421" i="2"/>
  <c r="BI416" i="2"/>
  <c r="BH416" i="2"/>
  <c r="BG416" i="2"/>
  <c r="BF416" i="2"/>
  <c r="T416" i="2"/>
  <c r="R416" i="2"/>
  <c r="P416" i="2"/>
  <c r="BI411" i="2"/>
  <c r="BH411" i="2"/>
  <c r="BG411" i="2"/>
  <c r="BF411" i="2"/>
  <c r="T411" i="2"/>
  <c r="R411" i="2"/>
  <c r="P411" i="2"/>
  <c r="BI408" i="2"/>
  <c r="BH408" i="2"/>
  <c r="BG408" i="2"/>
  <c r="BF408" i="2"/>
  <c r="T408" i="2"/>
  <c r="R408" i="2"/>
  <c r="P408" i="2"/>
  <c r="BI405" i="2"/>
  <c r="BH405" i="2"/>
  <c r="BG405" i="2"/>
  <c r="BF405" i="2"/>
  <c r="T405" i="2"/>
  <c r="R405" i="2"/>
  <c r="P405" i="2"/>
  <c r="BI402" i="2"/>
  <c r="BH402" i="2"/>
  <c r="BG402" i="2"/>
  <c r="BF402" i="2"/>
  <c r="T402" i="2"/>
  <c r="R402" i="2"/>
  <c r="P402" i="2"/>
  <c r="BI399" i="2"/>
  <c r="BH399" i="2"/>
  <c r="BG399" i="2"/>
  <c r="BF399" i="2"/>
  <c r="T399" i="2"/>
  <c r="R399" i="2"/>
  <c r="P399" i="2"/>
  <c r="BI393" i="2"/>
  <c r="BH393" i="2"/>
  <c r="BG393" i="2"/>
  <c r="BF393" i="2"/>
  <c r="T393" i="2"/>
  <c r="R393" i="2"/>
  <c r="P393" i="2"/>
  <c r="BI386" i="2"/>
  <c r="BH386" i="2"/>
  <c r="BG386" i="2"/>
  <c r="BF386" i="2"/>
  <c r="T386" i="2"/>
  <c r="R386" i="2"/>
  <c r="P386" i="2"/>
  <c r="BI382" i="2"/>
  <c r="BH382" i="2"/>
  <c r="BG382" i="2"/>
  <c r="BF382" i="2"/>
  <c r="T382" i="2"/>
  <c r="T381" i="2" s="1"/>
  <c r="R382" i="2"/>
  <c r="R381" i="2"/>
  <c r="P382" i="2"/>
  <c r="P381" i="2" s="1"/>
  <c r="BI377" i="2"/>
  <c r="BH377" i="2"/>
  <c r="BG377" i="2"/>
  <c r="BF377" i="2"/>
  <c r="T377" i="2"/>
  <c r="R377" i="2"/>
  <c r="P377" i="2"/>
  <c r="BI373" i="2"/>
  <c r="BH373" i="2"/>
  <c r="BG373" i="2"/>
  <c r="BF373" i="2"/>
  <c r="T373" i="2"/>
  <c r="R373" i="2"/>
  <c r="P373" i="2"/>
  <c r="BI368" i="2"/>
  <c r="BH368" i="2"/>
  <c r="BG368" i="2"/>
  <c r="BF368" i="2"/>
  <c r="T368" i="2"/>
  <c r="R368" i="2"/>
  <c r="P368" i="2"/>
  <c r="BI364" i="2"/>
  <c r="BH364" i="2"/>
  <c r="BG364" i="2"/>
  <c r="BF364" i="2"/>
  <c r="T364" i="2"/>
  <c r="R364" i="2"/>
  <c r="P364" i="2"/>
  <c r="BI360" i="2"/>
  <c r="BH360" i="2"/>
  <c r="BG360" i="2"/>
  <c r="BF360" i="2"/>
  <c r="T360" i="2"/>
  <c r="R360" i="2"/>
  <c r="P360" i="2"/>
  <c r="BI356" i="2"/>
  <c r="BH356" i="2"/>
  <c r="BG356" i="2"/>
  <c r="BF356" i="2"/>
  <c r="T356" i="2"/>
  <c r="R356" i="2"/>
  <c r="P356" i="2"/>
  <c r="BI352" i="2"/>
  <c r="BH352" i="2"/>
  <c r="BG352" i="2"/>
  <c r="BF352" i="2"/>
  <c r="T352" i="2"/>
  <c r="R352" i="2"/>
  <c r="P352" i="2"/>
  <c r="BI347" i="2"/>
  <c r="BH347" i="2"/>
  <c r="BG347" i="2"/>
  <c r="BF347" i="2"/>
  <c r="T347" i="2"/>
  <c r="R347" i="2"/>
  <c r="P347" i="2"/>
  <c r="BI343" i="2"/>
  <c r="BH343" i="2"/>
  <c r="BG343" i="2"/>
  <c r="BF343" i="2"/>
  <c r="T343" i="2"/>
  <c r="R343" i="2"/>
  <c r="P343" i="2"/>
  <c r="BI339" i="2"/>
  <c r="BH339" i="2"/>
  <c r="BG339" i="2"/>
  <c r="BF339" i="2"/>
  <c r="T339" i="2"/>
  <c r="R339" i="2"/>
  <c r="P339" i="2"/>
  <c r="BI332" i="2"/>
  <c r="BH332" i="2"/>
  <c r="BG332" i="2"/>
  <c r="BF332" i="2"/>
  <c r="T332" i="2"/>
  <c r="R332" i="2"/>
  <c r="P332" i="2"/>
  <c r="BI325" i="2"/>
  <c r="BH325" i="2"/>
  <c r="BG325" i="2"/>
  <c r="BF325" i="2"/>
  <c r="T325" i="2"/>
  <c r="R325" i="2"/>
  <c r="P325" i="2"/>
  <c r="BI321" i="2"/>
  <c r="BH321" i="2"/>
  <c r="BG321" i="2"/>
  <c r="BF321" i="2"/>
  <c r="T321" i="2"/>
  <c r="R321" i="2"/>
  <c r="P321" i="2"/>
  <c r="BI317" i="2"/>
  <c r="BH317" i="2"/>
  <c r="BG317" i="2"/>
  <c r="BF317" i="2"/>
  <c r="T317" i="2"/>
  <c r="R317" i="2"/>
  <c r="P317" i="2"/>
  <c r="BI312" i="2"/>
  <c r="BH312" i="2"/>
  <c r="BG312" i="2"/>
  <c r="BF312" i="2"/>
  <c r="T312" i="2"/>
  <c r="R312" i="2"/>
  <c r="P312" i="2"/>
  <c r="BI308" i="2"/>
  <c r="BH308" i="2"/>
  <c r="BG308" i="2"/>
  <c r="BF308" i="2"/>
  <c r="T308" i="2"/>
  <c r="R308" i="2"/>
  <c r="P308" i="2"/>
  <c r="BI301" i="2"/>
  <c r="BH301" i="2"/>
  <c r="BG301" i="2"/>
  <c r="BF301" i="2"/>
  <c r="T301" i="2"/>
  <c r="R301" i="2"/>
  <c r="P301" i="2"/>
  <c r="BI297" i="2"/>
  <c r="BH297" i="2"/>
  <c r="BG297" i="2"/>
  <c r="BF297" i="2"/>
  <c r="T297" i="2"/>
  <c r="R297" i="2"/>
  <c r="P297" i="2"/>
  <c r="BI294" i="2"/>
  <c r="BH294" i="2"/>
  <c r="BG294" i="2"/>
  <c r="BF294" i="2"/>
  <c r="T294" i="2"/>
  <c r="R294" i="2"/>
  <c r="P294" i="2"/>
  <c r="BI290" i="2"/>
  <c r="BH290" i="2"/>
  <c r="BG290" i="2"/>
  <c r="BF290" i="2"/>
  <c r="T290" i="2"/>
  <c r="R290" i="2"/>
  <c r="P290" i="2"/>
  <c r="BI286" i="2"/>
  <c r="BH286" i="2"/>
  <c r="BG286" i="2"/>
  <c r="BF286" i="2"/>
  <c r="T286" i="2"/>
  <c r="R286" i="2"/>
  <c r="P286" i="2"/>
  <c r="BI283" i="2"/>
  <c r="BH283" i="2"/>
  <c r="BG283" i="2"/>
  <c r="BF283" i="2"/>
  <c r="T283" i="2"/>
  <c r="R283" i="2"/>
  <c r="P283" i="2"/>
  <c r="BI279" i="2"/>
  <c r="BH279" i="2"/>
  <c r="BG279" i="2"/>
  <c r="BF279" i="2"/>
  <c r="T279" i="2"/>
  <c r="R279" i="2"/>
  <c r="P279" i="2"/>
  <c r="BI276" i="2"/>
  <c r="BH276" i="2"/>
  <c r="BG276" i="2"/>
  <c r="BF276" i="2"/>
  <c r="T276" i="2"/>
  <c r="R276" i="2"/>
  <c r="P276" i="2"/>
  <c r="BI273" i="2"/>
  <c r="BH273" i="2"/>
  <c r="BG273" i="2"/>
  <c r="BF273" i="2"/>
  <c r="T273" i="2"/>
  <c r="R273" i="2"/>
  <c r="P273" i="2"/>
  <c r="BI269" i="2"/>
  <c r="BH269" i="2"/>
  <c r="BG269" i="2"/>
  <c r="BF269" i="2"/>
  <c r="T269" i="2"/>
  <c r="R269" i="2"/>
  <c r="P269" i="2"/>
  <c r="BI266" i="2"/>
  <c r="BH266" i="2"/>
  <c r="BG266" i="2"/>
  <c r="BF266" i="2"/>
  <c r="T266" i="2"/>
  <c r="R266" i="2"/>
  <c r="P266" i="2"/>
  <c r="BI262" i="2"/>
  <c r="BH262" i="2"/>
  <c r="BG262" i="2"/>
  <c r="BF262" i="2"/>
  <c r="T262" i="2"/>
  <c r="R262" i="2"/>
  <c r="P262" i="2"/>
  <c r="BI259" i="2"/>
  <c r="BH259" i="2"/>
  <c r="BG259" i="2"/>
  <c r="BF259" i="2"/>
  <c r="T259" i="2"/>
  <c r="R259" i="2"/>
  <c r="P259" i="2"/>
  <c r="BI256" i="2"/>
  <c r="BH256" i="2"/>
  <c r="BG256" i="2"/>
  <c r="BF256" i="2"/>
  <c r="T256" i="2"/>
  <c r="R256" i="2"/>
  <c r="P256" i="2"/>
  <c r="BI252" i="2"/>
  <c r="BH252" i="2"/>
  <c r="BG252" i="2"/>
  <c r="BF252" i="2"/>
  <c r="T252" i="2"/>
  <c r="R252" i="2"/>
  <c r="P252" i="2"/>
  <c r="BI248" i="2"/>
  <c r="BH248" i="2"/>
  <c r="BG248" i="2"/>
  <c r="BF248" i="2"/>
  <c r="T248" i="2"/>
  <c r="R248" i="2"/>
  <c r="P248" i="2"/>
  <c r="BI243" i="2"/>
  <c r="BH243" i="2"/>
  <c r="BG243" i="2"/>
  <c r="BF243" i="2"/>
  <c r="T243" i="2"/>
  <c r="R243" i="2"/>
  <c r="P243" i="2"/>
  <c r="BI239" i="2"/>
  <c r="BH239" i="2"/>
  <c r="BG239" i="2"/>
  <c r="BF239" i="2"/>
  <c r="T239" i="2"/>
  <c r="R239" i="2"/>
  <c r="P239" i="2"/>
  <c r="BI235" i="2"/>
  <c r="BH235" i="2"/>
  <c r="BG235" i="2"/>
  <c r="BF235" i="2"/>
  <c r="T235" i="2"/>
  <c r="R235" i="2"/>
  <c r="P235" i="2"/>
  <c r="BI229" i="2"/>
  <c r="BH229" i="2"/>
  <c r="BG229" i="2"/>
  <c r="BF229" i="2"/>
  <c r="T229" i="2"/>
  <c r="R229" i="2"/>
  <c r="P229" i="2"/>
  <c r="BI223" i="2"/>
  <c r="BH223" i="2"/>
  <c r="BG223" i="2"/>
  <c r="BF223" i="2"/>
  <c r="T223" i="2"/>
  <c r="R223" i="2"/>
  <c r="P223" i="2"/>
  <c r="BI219" i="2"/>
  <c r="BH219" i="2"/>
  <c r="BG219" i="2"/>
  <c r="BF219" i="2"/>
  <c r="T219" i="2"/>
  <c r="R219" i="2"/>
  <c r="P219" i="2"/>
  <c r="BI215" i="2"/>
  <c r="BH215" i="2"/>
  <c r="BG215" i="2"/>
  <c r="BF215" i="2"/>
  <c r="T215" i="2"/>
  <c r="R215" i="2"/>
  <c r="P215" i="2"/>
  <c r="BI211" i="2"/>
  <c r="BH211" i="2"/>
  <c r="BG211" i="2"/>
  <c r="BF211" i="2"/>
  <c r="T211" i="2"/>
  <c r="R211" i="2"/>
  <c r="P211" i="2"/>
  <c r="BI207" i="2"/>
  <c r="BH207" i="2"/>
  <c r="BG207" i="2"/>
  <c r="BF207" i="2"/>
  <c r="T207" i="2"/>
  <c r="R207" i="2"/>
  <c r="P207" i="2"/>
  <c r="BI203" i="2"/>
  <c r="BH203" i="2"/>
  <c r="BG203" i="2"/>
  <c r="BF203" i="2"/>
  <c r="T203" i="2"/>
  <c r="R203" i="2"/>
  <c r="P203" i="2"/>
  <c r="BI199" i="2"/>
  <c r="BH199" i="2"/>
  <c r="BG199" i="2"/>
  <c r="BF199" i="2"/>
  <c r="T199" i="2"/>
  <c r="R199" i="2"/>
  <c r="P199" i="2"/>
  <c r="BI195" i="2"/>
  <c r="BH195" i="2"/>
  <c r="BG195" i="2"/>
  <c r="BF195" i="2"/>
  <c r="T195" i="2"/>
  <c r="R195" i="2"/>
  <c r="P195" i="2"/>
  <c r="BI191" i="2"/>
  <c r="BH191" i="2"/>
  <c r="BG191" i="2"/>
  <c r="BF191" i="2"/>
  <c r="T191" i="2"/>
  <c r="R191" i="2"/>
  <c r="P191" i="2"/>
  <c r="BI187" i="2"/>
  <c r="BH187" i="2"/>
  <c r="BG187" i="2"/>
  <c r="BF187" i="2"/>
  <c r="T187" i="2"/>
  <c r="R187" i="2"/>
  <c r="P187" i="2"/>
  <c r="BI183" i="2"/>
  <c r="BH183" i="2"/>
  <c r="BG183" i="2"/>
  <c r="BF183" i="2"/>
  <c r="T183" i="2"/>
  <c r="R183" i="2"/>
  <c r="P183" i="2"/>
  <c r="BI179" i="2"/>
  <c r="BH179" i="2"/>
  <c r="BG179" i="2"/>
  <c r="BF179" i="2"/>
  <c r="T179" i="2"/>
  <c r="R179" i="2"/>
  <c r="P179" i="2"/>
  <c r="BI175" i="2"/>
  <c r="BH175" i="2"/>
  <c r="BG175" i="2"/>
  <c r="BF175" i="2"/>
  <c r="T175" i="2"/>
  <c r="R175" i="2"/>
  <c r="P175" i="2"/>
  <c r="BI171" i="2"/>
  <c r="BH171" i="2"/>
  <c r="BG171" i="2"/>
  <c r="BF171" i="2"/>
  <c r="T171" i="2"/>
  <c r="R171" i="2"/>
  <c r="P171" i="2"/>
  <c r="BI166" i="2"/>
  <c r="BH166" i="2"/>
  <c r="BG166" i="2"/>
  <c r="BF166" i="2"/>
  <c r="T166" i="2"/>
  <c r="R166" i="2"/>
  <c r="P166" i="2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R152" i="2"/>
  <c r="P152" i="2"/>
  <c r="BI149" i="2"/>
  <c r="BH149" i="2"/>
  <c r="BG149" i="2"/>
  <c r="BF149" i="2"/>
  <c r="T149" i="2"/>
  <c r="R149" i="2"/>
  <c r="P149" i="2"/>
  <c r="BI146" i="2"/>
  <c r="BH146" i="2"/>
  <c r="BG146" i="2"/>
  <c r="BF146" i="2"/>
  <c r="T146" i="2"/>
  <c r="R146" i="2"/>
  <c r="P146" i="2"/>
  <c r="BI143" i="2"/>
  <c r="BH143" i="2"/>
  <c r="BG143" i="2"/>
  <c r="BF143" i="2"/>
  <c r="T143" i="2"/>
  <c r="R143" i="2"/>
  <c r="P143" i="2"/>
  <c r="BI140" i="2"/>
  <c r="BH140" i="2"/>
  <c r="BG140" i="2"/>
  <c r="BF140" i="2"/>
  <c r="T140" i="2"/>
  <c r="R140" i="2"/>
  <c r="P140" i="2"/>
  <c r="J133" i="2"/>
  <c r="F131" i="2"/>
  <c r="E129" i="2"/>
  <c r="J93" i="2"/>
  <c r="F91" i="2"/>
  <c r="E89" i="2"/>
  <c r="J26" i="2"/>
  <c r="E26" i="2"/>
  <c r="J134" i="2" s="1"/>
  <c r="J25" i="2"/>
  <c r="J20" i="2"/>
  <c r="E20" i="2"/>
  <c r="F94" i="2" s="1"/>
  <c r="J19" i="2"/>
  <c r="J17" i="2"/>
  <c r="E17" i="2"/>
  <c r="F133" i="2" s="1"/>
  <c r="J16" i="2"/>
  <c r="J14" i="2"/>
  <c r="J131" i="2"/>
  <c r="E7" i="2"/>
  <c r="E85" i="2"/>
  <c r="L90" i="1"/>
  <c r="AM90" i="1"/>
  <c r="AM89" i="1"/>
  <c r="L89" i="1"/>
  <c r="AM87" i="1"/>
  <c r="L87" i="1"/>
  <c r="L85" i="1"/>
  <c r="L84" i="1"/>
  <c r="J659" i="2"/>
  <c r="BK608" i="2"/>
  <c r="BK572" i="2"/>
  <c r="J548" i="2"/>
  <c r="BK518" i="2"/>
  <c r="BK482" i="2"/>
  <c r="BK452" i="2"/>
  <c r="BK432" i="2"/>
  <c r="J408" i="2"/>
  <c r="BK382" i="2"/>
  <c r="J325" i="2"/>
  <c r="BK276" i="2"/>
  <c r="BK259" i="2"/>
  <c r="J239" i="2"/>
  <c r="BK179" i="2"/>
  <c r="BK683" i="2"/>
  <c r="BK675" i="2"/>
  <c r="BK653" i="2"/>
  <c r="J597" i="2"/>
  <c r="BK515" i="2"/>
  <c r="BK499" i="2"/>
  <c r="BK474" i="2"/>
  <c r="J432" i="2"/>
  <c r="BK399" i="2"/>
  <c r="BK352" i="2"/>
  <c r="J321" i="2"/>
  <c r="BK301" i="2"/>
  <c r="BK290" i="2"/>
  <c r="J273" i="2"/>
  <c r="J235" i="2"/>
  <c r="BK199" i="2"/>
  <c r="AS95" i="1"/>
  <c r="BK584" i="2"/>
  <c r="J531" i="2"/>
  <c r="J510" i="2"/>
  <c r="J474" i="2"/>
  <c r="BK461" i="2"/>
  <c r="BK437" i="2"/>
  <c r="BK408" i="2"/>
  <c r="BK373" i="2"/>
  <c r="J352" i="2"/>
  <c r="BK297" i="2"/>
  <c r="J259" i="2"/>
  <c r="J215" i="2"/>
  <c r="BK187" i="2"/>
  <c r="J171" i="2"/>
  <c r="BK143" i="2"/>
  <c r="BK649" i="2"/>
  <c r="J638" i="2"/>
  <c r="BK624" i="2"/>
  <c r="BK611" i="2"/>
  <c r="J590" i="2"/>
  <c r="J557" i="2"/>
  <c r="J518" i="2"/>
  <c r="BK405" i="2"/>
  <c r="BK368" i="2"/>
  <c r="J332" i="2"/>
  <c r="J279" i="2"/>
  <c r="J219" i="2"/>
  <c r="J199" i="2"/>
  <c r="BK166" i="2"/>
  <c r="J140" i="2"/>
  <c r="J158" i="3"/>
  <c r="BK158" i="3"/>
  <c r="J144" i="3"/>
  <c r="BK243" i="4"/>
  <c r="J227" i="4"/>
  <c r="J217" i="4"/>
  <c r="BK202" i="4"/>
  <c r="J192" i="4"/>
  <c r="BK178" i="4"/>
  <c r="J165" i="4"/>
  <c r="BK140" i="4"/>
  <c r="BK237" i="4"/>
  <c r="BK225" i="4"/>
  <c r="J219" i="4"/>
  <c r="BK200" i="4"/>
  <c r="BK188" i="4"/>
  <c r="J172" i="4"/>
  <c r="BK156" i="4"/>
  <c r="BK148" i="4"/>
  <c r="BK136" i="4"/>
  <c r="J128" i="4"/>
  <c r="J229" i="4"/>
  <c r="J190" i="4"/>
  <c r="J180" i="4"/>
  <c r="J156" i="4"/>
  <c r="J140" i="4"/>
  <c r="BK128" i="4"/>
  <c r="BK231" i="4"/>
  <c r="J204" i="4"/>
  <c r="J194" i="4"/>
  <c r="BK186" i="4"/>
  <c r="BK168" i="4"/>
  <c r="BK141" i="5"/>
  <c r="J127" i="5"/>
  <c r="BK132" i="5"/>
  <c r="J329" i="6"/>
  <c r="J310" i="6"/>
  <c r="BK282" i="6"/>
  <c r="J244" i="6"/>
  <c r="BK206" i="6"/>
  <c r="J160" i="6"/>
  <c r="J324" i="6"/>
  <c r="BK265" i="6"/>
  <c r="BK236" i="6"/>
  <c r="BK203" i="6"/>
  <c r="BK187" i="6"/>
  <c r="J166" i="6"/>
  <c r="J340" i="6"/>
  <c r="BK313" i="6"/>
  <c r="BK306" i="6"/>
  <c r="BK244" i="6"/>
  <c r="J197" i="6"/>
  <c r="J175" i="6"/>
  <c r="J149" i="6"/>
  <c r="BK348" i="6"/>
  <c r="J332" i="6"/>
  <c r="J293" i="6"/>
  <c r="BK268" i="6"/>
  <c r="BK253" i="6"/>
  <c r="BK232" i="6"/>
  <c r="BK216" i="6"/>
  <c r="BK181" i="6"/>
  <c r="BK157" i="6"/>
  <c r="BK130" i="6"/>
  <c r="J146" i="7"/>
  <c r="BK150" i="7"/>
  <c r="J132" i="7"/>
  <c r="BK204" i="8"/>
  <c r="BK169" i="8"/>
  <c r="J150" i="8"/>
  <c r="BK133" i="8"/>
  <c r="BK216" i="8"/>
  <c r="J201" i="8"/>
  <c r="J179" i="8"/>
  <c r="J163" i="8"/>
  <c r="J148" i="8"/>
  <c r="J139" i="8"/>
  <c r="J219" i="8"/>
  <c r="J198" i="8"/>
  <c r="BK183" i="8"/>
  <c r="J158" i="8"/>
  <c r="BK143" i="8"/>
  <c r="BK222" i="8"/>
  <c r="J175" i="8"/>
  <c r="BK154" i="8"/>
  <c r="BK137" i="9"/>
  <c r="BK135" i="9"/>
  <c r="J137" i="9"/>
  <c r="J645" i="2"/>
  <c r="J584" i="2"/>
  <c r="BK557" i="2"/>
  <c r="J521" i="2"/>
  <c r="J504" i="2"/>
  <c r="BK467" i="2"/>
  <c r="BK421" i="2"/>
  <c r="BK402" i="2"/>
  <c r="J377" i="2"/>
  <c r="BK321" i="2"/>
  <c r="J290" i="2"/>
  <c r="J266" i="2"/>
  <c r="J243" i="2"/>
  <c r="BK215" i="2"/>
  <c r="J175" i="2"/>
  <c r="BK146" i="2"/>
  <c r="BK678" i="2"/>
  <c r="BK672" i="2"/>
  <c r="BK638" i="2"/>
  <c r="BK578" i="2"/>
  <c r="BK548" i="2"/>
  <c r="BK510" i="2"/>
  <c r="J485" i="2"/>
  <c r="J461" i="2"/>
  <c r="BK427" i="2"/>
  <c r="J393" i="2"/>
  <c r="BK347" i="2"/>
  <c r="BK312" i="2"/>
  <c r="BK294" i="2"/>
  <c r="BK279" i="2"/>
  <c r="BK252" i="2"/>
  <c r="J223" i="2"/>
  <c r="BK183" i="2"/>
  <c r="BK665" i="2"/>
  <c r="BK642" i="2"/>
  <c r="BK618" i="2"/>
  <c r="J541" i="2"/>
  <c r="BK521" i="2"/>
  <c r="BK485" i="2"/>
  <c r="J467" i="2"/>
  <c r="BK440" i="2"/>
  <c r="J421" i="2"/>
  <c r="J402" i="2"/>
  <c r="J364" i="2"/>
  <c r="BK308" i="2"/>
  <c r="J283" i="2"/>
  <c r="BK256" i="2"/>
  <c r="J211" i="2"/>
  <c r="J183" i="2"/>
  <c r="J152" i="2"/>
  <c r="J653" i="2"/>
  <c r="J642" i="2"/>
  <c r="BK629" i="2"/>
  <c r="J614" i="2"/>
  <c r="BK575" i="2"/>
  <c r="J551" i="2"/>
  <c r="J492" i="2"/>
  <c r="J373" i="2"/>
  <c r="BK339" i="2"/>
  <c r="BK283" i="2"/>
  <c r="J262" i="2"/>
  <c r="BK239" i="2"/>
  <c r="BK207" i="2"/>
  <c r="BK175" i="2"/>
  <c r="J146" i="2"/>
  <c r="BK154" i="3"/>
  <c r="J148" i="3"/>
  <c r="J154" i="3"/>
  <c r="BK128" i="3"/>
  <c r="J237" i="4"/>
  <c r="BK221" i="4"/>
  <c r="BK213" i="4"/>
  <c r="J198" i="4"/>
  <c r="BK182" i="4"/>
  <c r="J161" i="4"/>
  <c r="BK138" i="4"/>
  <c r="J235" i="4"/>
  <c r="J221" i="4"/>
  <c r="BK207" i="4"/>
  <c r="BK196" i="4"/>
  <c r="BK176" i="4"/>
  <c r="J158" i="4"/>
  <c r="BK152" i="4"/>
  <c r="BK144" i="4"/>
  <c r="BK132" i="4"/>
  <c r="J243" i="4"/>
  <c r="BK217" i="4"/>
  <c r="J186" i="4"/>
  <c r="J178" i="4"/>
  <c r="BK150" i="4"/>
  <c r="J138" i="4"/>
  <c r="BK235" i="4"/>
  <c r="J223" i="4"/>
  <c r="BK192" i="4"/>
  <c r="BK172" i="4"/>
  <c r="J146" i="4"/>
  <c r="J130" i="4"/>
  <c r="J132" i="5"/>
  <c r="J139" i="5"/>
  <c r="J348" i="6"/>
  <c r="BK317" i="6"/>
  <c r="BK293" i="6"/>
  <c r="J259" i="6"/>
  <c r="BK223" i="6"/>
  <c r="J203" i="6"/>
  <c r="J133" i="6"/>
  <c r="J306" i="6"/>
  <c r="J248" i="6"/>
  <c r="J219" i="6"/>
  <c r="J200" i="6"/>
  <c r="BK184" i="6"/>
  <c r="J145" i="6"/>
  <c r="J344" i="6"/>
  <c r="J321" i="6"/>
  <c r="J282" i="6"/>
  <c r="BK227" i="6"/>
  <c r="BK200" i="6"/>
  <c r="BK172" i="6"/>
  <c r="J157" i="6"/>
  <c r="BK133" i="6"/>
  <c r="BK340" i="6"/>
  <c r="J313" i="6"/>
  <c r="J265" i="6"/>
  <c r="BK248" i="6"/>
  <c r="BK219" i="6"/>
  <c r="J184" i="6"/>
  <c r="J172" i="6"/>
  <c r="J153" i="6"/>
  <c r="BK146" i="7"/>
  <c r="BK132" i="7"/>
  <c r="J136" i="7"/>
  <c r="J222" i="8"/>
  <c r="BK195" i="8"/>
  <c r="J189" i="8"/>
  <c r="BK161" i="8"/>
  <c r="BK139" i="8"/>
  <c r="J129" i="8"/>
  <c r="J213" i="8"/>
  <c r="BK186" i="8"/>
  <c r="J171" i="8"/>
  <c r="BK156" i="8"/>
  <c r="J145" i="8"/>
  <c r="BK135" i="8"/>
  <c r="J210" i="8"/>
  <c r="J192" i="8"/>
  <c r="J177" i="8"/>
  <c r="BK148" i="8"/>
  <c r="J133" i="8"/>
  <c r="BK201" i="8"/>
  <c r="BK171" i="8"/>
  <c r="J165" i="8"/>
  <c r="BK129" i="8"/>
  <c r="J129" i="9"/>
  <c r="J127" i="9"/>
  <c r="BK141" i="9"/>
  <c r="BK127" i="9"/>
  <c r="J611" i="2"/>
  <c r="BK602" i="2"/>
  <c r="BK561" i="2"/>
  <c r="J534" i="2"/>
  <c r="J507" i="2"/>
  <c r="BK478" i="2"/>
  <c r="J457" i="2"/>
  <c r="J440" i="2"/>
  <c r="J411" i="2"/>
  <c r="J386" i="2"/>
  <c r="BK343" i="2"/>
  <c r="J312" i="2"/>
  <c r="BK273" i="2"/>
  <c r="BK262" i="2"/>
  <c r="BK219" i="2"/>
  <c r="BK191" i="2"/>
  <c r="J149" i="2"/>
  <c r="J683" i="2"/>
  <c r="J675" i="2"/>
  <c r="BK659" i="2"/>
  <c r="BK614" i="2"/>
  <c r="BK551" i="2"/>
  <c r="BK531" i="2"/>
  <c r="J489" i="2"/>
  <c r="J447" i="2"/>
  <c r="J424" i="2"/>
  <c r="BK364" i="2"/>
  <c r="BK332" i="2"/>
  <c r="J308" i="2"/>
  <c r="J286" i="2"/>
  <c r="J256" i="2"/>
  <c r="BK203" i="2"/>
  <c r="BK149" i="2"/>
  <c r="BK662" i="2"/>
  <c r="J629" i="2"/>
  <c r="J602" i="2"/>
  <c r="BK537" i="2"/>
  <c r="BK524" i="2"/>
  <c r="BK489" i="2"/>
  <c r="BK471" i="2"/>
  <c r="J452" i="2"/>
  <c r="BK424" i="2"/>
  <c r="J405" i="2"/>
  <c r="BK377" i="2"/>
  <c r="J360" i="2"/>
  <c r="J301" i="2"/>
  <c r="BK266" i="2"/>
  <c r="BK229" i="2"/>
  <c r="J191" i="2"/>
  <c r="J166" i="2"/>
  <c r="AS100" i="1"/>
  <c r="J618" i="2"/>
  <c r="BK597" i="2"/>
  <c r="J561" i="2"/>
  <c r="J537" i="2"/>
  <c r="BK507" i="2"/>
  <c r="J382" i="2"/>
  <c r="J356" i="2"/>
  <c r="J294" i="2"/>
  <c r="J252" i="2"/>
  <c r="BK223" i="2"/>
  <c r="J203" i="2"/>
  <c r="BK171" i="2"/>
  <c r="J143" i="2"/>
  <c r="J128" i="3"/>
  <c r="BK139" i="3"/>
  <c r="BK148" i="3"/>
  <c r="BK135" i="3"/>
  <c r="BK239" i="4"/>
  <c r="BK215" i="4"/>
  <c r="BK204" i="4"/>
  <c r="J184" i="4"/>
  <c r="J168" i="4"/>
  <c r="J154" i="4"/>
  <c r="J132" i="4"/>
  <c r="J239" i="4"/>
  <c r="BK223" i="4"/>
  <c r="J209" i="4"/>
  <c r="BK194" i="4"/>
  <c r="BK174" i="4"/>
  <c r="BK161" i="4"/>
  <c r="BK154" i="4"/>
  <c r="BK146" i="4"/>
  <c r="J134" i="4"/>
  <c r="J233" i="4"/>
  <c r="J215" i="4"/>
  <c r="J182" i="4"/>
  <c r="J170" i="4"/>
  <c r="J148" i="4"/>
  <c r="J136" i="4"/>
  <c r="BK233" i="4"/>
  <c r="BK209" i="4"/>
  <c r="J202" i="4"/>
  <c r="BK190" i="4"/>
  <c r="J174" i="4"/>
  <c r="BK165" i="4"/>
  <c r="BK130" i="5"/>
  <c r="BK135" i="5"/>
  <c r="J135" i="5"/>
  <c r="BK324" i="6"/>
  <c r="J297" i="6"/>
  <c r="J268" i="6"/>
  <c r="BK212" i="6"/>
  <c r="BK163" i="6"/>
  <c r="BK329" i="6"/>
  <c r="BK288" i="6"/>
  <c r="J240" i="6"/>
  <c r="J212" i="6"/>
  <c r="J193" i="6"/>
  <c r="BK178" i="6"/>
  <c r="J277" i="6"/>
  <c r="J223" i="6"/>
  <c r="J206" i="6"/>
  <c r="BK193" i="6"/>
  <c r="BK160" i="6"/>
  <c r="BK140" i="6"/>
  <c r="BK344" i="6"/>
  <c r="J317" i="6"/>
  <c r="J288" i="6"/>
  <c r="BK259" i="6"/>
  <c r="BK240" i="6"/>
  <c r="J227" i="6"/>
  <c r="J187" i="6"/>
  <c r="BK175" i="6"/>
  <c r="J163" i="6"/>
  <c r="BK145" i="6"/>
  <c r="J128" i="7"/>
  <c r="BK136" i="7"/>
  <c r="J141" i="7"/>
  <c r="BK198" i="8"/>
  <c r="BK173" i="8"/>
  <c r="BK158" i="8"/>
  <c r="J137" i="8"/>
  <c r="BK131" i="8"/>
  <c r="BK207" i="8"/>
  <c r="J183" i="8"/>
  <c r="J167" i="8"/>
  <c r="J161" i="8"/>
  <c r="BK150" i="8"/>
  <c r="BK141" i="8"/>
  <c r="J127" i="8"/>
  <c r="J207" i="8"/>
  <c r="J186" i="8"/>
  <c r="BK175" i="8"/>
  <c r="BK145" i="8"/>
  <c r="BK127" i="8"/>
  <c r="BK189" i="8"/>
  <c r="J169" i="8"/>
  <c r="J152" i="8"/>
  <c r="J135" i="9"/>
  <c r="J141" i="9"/>
  <c r="J139" i="9"/>
  <c r="BK621" i="2"/>
  <c r="J578" i="2"/>
  <c r="J554" i="2"/>
  <c r="J524" i="2"/>
  <c r="BK492" i="2"/>
  <c r="J471" i="2"/>
  <c r="BK447" i="2"/>
  <c r="J416" i="2"/>
  <c r="J399" i="2"/>
  <c r="BK356" i="2"/>
  <c r="BK317" i="2"/>
  <c r="BK269" i="2"/>
  <c r="J248" i="2"/>
  <c r="J207" i="2"/>
  <c r="BK152" i="2"/>
  <c r="BK140" i="2"/>
  <c r="J678" i="2"/>
  <c r="J665" i="2"/>
  <c r="J634" i="2"/>
  <c r="J575" i="2"/>
  <c r="BK541" i="2"/>
  <c r="BK504" i="2"/>
  <c r="J482" i="2"/>
  <c r="J437" i="2"/>
  <c r="BK411" i="2"/>
  <c r="BK360" i="2"/>
  <c r="J339" i="2"/>
  <c r="J317" i="2"/>
  <c r="J297" i="2"/>
  <c r="J276" i="2"/>
  <c r="BK248" i="2"/>
  <c r="J229" i="2"/>
  <c r="J187" i="2"/>
  <c r="J672" i="2"/>
  <c r="J649" i="2"/>
  <c r="J624" i="2"/>
  <c r="BK590" i="2"/>
  <c r="BK534" i="2"/>
  <c r="J499" i="2"/>
  <c r="J478" i="2"/>
  <c r="BK457" i="2"/>
  <c r="J427" i="2"/>
  <c r="BK416" i="2"/>
  <c r="BK393" i="2"/>
  <c r="J368" i="2"/>
  <c r="J347" i="2"/>
  <c r="BK286" i="2"/>
  <c r="BK243" i="2"/>
  <c r="BK195" i="2"/>
  <c r="J179" i="2"/>
  <c r="J155" i="2"/>
  <c r="J662" i="2"/>
  <c r="BK645" i="2"/>
  <c r="BK634" i="2"/>
  <c r="J621" i="2"/>
  <c r="J608" i="2"/>
  <c r="J572" i="2"/>
  <c r="BK554" i="2"/>
  <c r="J515" i="2"/>
  <c r="BK386" i="2"/>
  <c r="J343" i="2"/>
  <c r="BK325" i="2"/>
  <c r="J269" i="2"/>
  <c r="BK235" i="2"/>
  <c r="BK211" i="2"/>
  <c r="J195" i="2"/>
  <c r="BK155" i="2"/>
  <c r="BK144" i="3"/>
  <c r="J135" i="3"/>
  <c r="J139" i="3"/>
  <c r="J241" i="4"/>
  <c r="BK229" i="4"/>
  <c r="BK219" i="4"/>
  <c r="BK211" i="4"/>
  <c r="J196" i="4"/>
  <c r="J176" i="4"/>
  <c r="J163" i="4"/>
  <c r="J152" i="4"/>
  <c r="BK241" i="4"/>
  <c r="BK227" i="4"/>
  <c r="J211" i="4"/>
  <c r="BK198" i="4"/>
  <c r="BK180" i="4"/>
  <c r="BK163" i="4"/>
  <c r="J150" i="4"/>
  <c r="BK142" i="4"/>
  <c r="BK130" i="4"/>
  <c r="J231" i="4"/>
  <c r="J213" i="4"/>
  <c r="BK184" i="4"/>
  <c r="BK158" i="4"/>
  <c r="J142" i="4"/>
  <c r="BK134" i="4"/>
  <c r="J225" i="4"/>
  <c r="J207" i="4"/>
  <c r="J200" i="4"/>
  <c r="J188" i="4"/>
  <c r="BK170" i="4"/>
  <c r="J144" i="4"/>
  <c r="BK139" i="5"/>
  <c r="J141" i="5"/>
  <c r="J130" i="5"/>
  <c r="BK127" i="5"/>
  <c r="BK321" i="6"/>
  <c r="BK303" i="6"/>
  <c r="BK277" i="6"/>
  <c r="BK256" i="6"/>
  <c r="J190" i="6"/>
  <c r="BK332" i="6"/>
  <c r="J303" i="6"/>
  <c r="J253" i="6"/>
  <c r="J216" i="6"/>
  <c r="BK197" i="6"/>
  <c r="J181" i="6"/>
  <c r="J140" i="6"/>
  <c r="J336" i="6"/>
  <c r="BK310" i="6"/>
  <c r="J271" i="6"/>
  <c r="J232" i="6"/>
  <c r="BK209" i="6"/>
  <c r="BK190" i="6"/>
  <c r="BK153" i="6"/>
  <c r="J130" i="6"/>
  <c r="BK336" i="6"/>
  <c r="BK297" i="6"/>
  <c r="BK271" i="6"/>
  <c r="J256" i="6"/>
  <c r="J236" i="6"/>
  <c r="J209" i="6"/>
  <c r="J178" i="6"/>
  <c r="BK166" i="6"/>
  <c r="BK149" i="6"/>
  <c r="J150" i="7"/>
  <c r="BK128" i="7"/>
  <c r="BK141" i="7"/>
  <c r="BK210" i="8"/>
  <c r="BK192" i="8"/>
  <c r="BK163" i="8"/>
  <c r="J156" i="8"/>
  <c r="J135" i="8"/>
  <c r="BK219" i="8"/>
  <c r="J204" i="8"/>
  <c r="J173" i="8"/>
  <c r="BK165" i="8"/>
  <c r="BK152" i="8"/>
  <c r="J143" i="8"/>
  <c r="BK137" i="8"/>
  <c r="BK213" i="8"/>
  <c r="J195" i="8"/>
  <c r="BK179" i="8"/>
  <c r="J154" i="8"/>
  <c r="J141" i="8"/>
  <c r="J216" i="8"/>
  <c r="BK177" i="8"/>
  <c r="BK167" i="8"/>
  <c r="J131" i="8"/>
  <c r="BK132" i="9"/>
  <c r="BK139" i="9"/>
  <c r="J132" i="9"/>
  <c r="BK129" i="9"/>
  <c r="P139" i="2" l="1"/>
  <c r="R255" i="2"/>
  <c r="P282" i="2"/>
  <c r="P289" i="2"/>
  <c r="BK300" i="2"/>
  <c r="J300" i="2" s="1"/>
  <c r="J104" i="2" s="1"/>
  <c r="T514" i="2"/>
  <c r="T385" i="2"/>
  <c r="T583" i="2"/>
  <c r="P637" i="2"/>
  <c r="P636" i="2" s="1"/>
  <c r="T671" i="2"/>
  <c r="T670" i="2" s="1"/>
  <c r="P127" i="3"/>
  <c r="P126" i="3" s="1"/>
  <c r="P125" i="3" s="1"/>
  <c r="AU97" i="1" s="1"/>
  <c r="R127" i="4"/>
  <c r="P160" i="4"/>
  <c r="P167" i="4"/>
  <c r="T206" i="4"/>
  <c r="T129" i="5"/>
  <c r="T125" i="5" s="1"/>
  <c r="T124" i="5" s="1"/>
  <c r="T138" i="5"/>
  <c r="T129" i="6"/>
  <c r="R226" i="6"/>
  <c r="R320" i="6"/>
  <c r="R252" i="6" s="1"/>
  <c r="T328" i="6"/>
  <c r="P127" i="7"/>
  <c r="P126" i="7"/>
  <c r="P125" i="7" s="1"/>
  <c r="AU102" i="1" s="1"/>
  <c r="R126" i="8"/>
  <c r="T147" i="8"/>
  <c r="R160" i="8"/>
  <c r="T182" i="8"/>
  <c r="T181" i="8" s="1"/>
  <c r="BK126" i="9"/>
  <c r="J126" i="9" s="1"/>
  <c r="J100" i="9" s="1"/>
  <c r="T126" i="9"/>
  <c r="T125" i="9"/>
  <c r="T139" i="2"/>
  <c r="T255" i="2"/>
  <c r="T282" i="2"/>
  <c r="T289" i="2"/>
  <c r="P300" i="2"/>
  <c r="R514" i="2"/>
  <c r="R385" i="2" s="1"/>
  <c r="BK583" i="2"/>
  <c r="J583" i="2"/>
  <c r="J108" i="2"/>
  <c r="T637" i="2"/>
  <c r="T636" i="2"/>
  <c r="R671" i="2"/>
  <c r="R670" i="2"/>
  <c r="BK127" i="3"/>
  <c r="J127" i="3"/>
  <c r="J100" i="3"/>
  <c r="T127" i="4"/>
  <c r="T160" i="4"/>
  <c r="T167" i="4"/>
  <c r="R206" i="4"/>
  <c r="BK129" i="5"/>
  <c r="J129" i="5" s="1"/>
  <c r="J101" i="5" s="1"/>
  <c r="BK138" i="5"/>
  <c r="J138" i="5"/>
  <c r="J102" i="5" s="1"/>
  <c r="BK129" i="6"/>
  <c r="P226" i="6"/>
  <c r="T320" i="6"/>
  <c r="T252" i="6" s="1"/>
  <c r="R328" i="6"/>
  <c r="R127" i="7"/>
  <c r="R126" i="7"/>
  <c r="R125" i="7" s="1"/>
  <c r="T126" i="8"/>
  <c r="R147" i="8"/>
  <c r="T160" i="8"/>
  <c r="R182" i="8"/>
  <c r="R181" i="8"/>
  <c r="P134" i="9"/>
  <c r="R139" i="2"/>
  <c r="P255" i="2"/>
  <c r="BK289" i="2"/>
  <c r="J289" i="2" s="1"/>
  <c r="J103" i="2" s="1"/>
  <c r="T300" i="2"/>
  <c r="P514" i="2"/>
  <c r="P385" i="2" s="1"/>
  <c r="R583" i="2"/>
  <c r="R637" i="2"/>
  <c r="R636" i="2"/>
  <c r="BK671" i="2"/>
  <c r="J671" i="2"/>
  <c r="J114" i="2" s="1"/>
  <c r="R127" i="3"/>
  <c r="R126" i="3" s="1"/>
  <c r="R125" i="3" s="1"/>
  <c r="BK127" i="4"/>
  <c r="J127" i="4"/>
  <c r="J100" i="4" s="1"/>
  <c r="BK160" i="4"/>
  <c r="J160" i="4" s="1"/>
  <c r="J101" i="4" s="1"/>
  <c r="BK167" i="4"/>
  <c r="J167" i="4"/>
  <c r="J102" i="4" s="1"/>
  <c r="P206" i="4"/>
  <c r="P129" i="5"/>
  <c r="P125" i="5"/>
  <c r="P124" i="5" s="1"/>
  <c r="AU99" i="1" s="1"/>
  <c r="P138" i="5"/>
  <c r="P129" i="6"/>
  <c r="BK226" i="6"/>
  <c r="J226" i="6"/>
  <c r="J101" i="6" s="1"/>
  <c r="P320" i="6"/>
  <c r="P252" i="6" s="1"/>
  <c r="P328" i="6"/>
  <c r="T127" i="7"/>
  <c r="T126" i="7"/>
  <c r="T125" i="7" s="1"/>
  <c r="P126" i="8"/>
  <c r="BK147" i="8"/>
  <c r="J147" i="8"/>
  <c r="J100" i="8" s="1"/>
  <c r="P160" i="8"/>
  <c r="P182" i="8"/>
  <c r="P181" i="8"/>
  <c r="R126" i="9"/>
  <c r="R125" i="9"/>
  <c r="R134" i="9"/>
  <c r="R124" i="9" s="1"/>
  <c r="BK139" i="2"/>
  <c r="J139" i="2"/>
  <c r="J100" i="2"/>
  <c r="BK255" i="2"/>
  <c r="J255" i="2" s="1"/>
  <c r="J101" i="2" s="1"/>
  <c r="BK282" i="2"/>
  <c r="J282" i="2"/>
  <c r="J102" i="2" s="1"/>
  <c r="R282" i="2"/>
  <c r="R289" i="2"/>
  <c r="R300" i="2"/>
  <c r="BK514" i="2"/>
  <c r="J514" i="2"/>
  <c r="J107" i="2"/>
  <c r="P583" i="2"/>
  <c r="BK637" i="2"/>
  <c r="J637" i="2"/>
  <c r="J111" i="2"/>
  <c r="P671" i="2"/>
  <c r="P670" i="2" s="1"/>
  <c r="T127" i="3"/>
  <c r="T126" i="3"/>
  <c r="T125" i="3"/>
  <c r="P127" i="4"/>
  <c r="P126" i="4"/>
  <c r="P125" i="4"/>
  <c r="AU98" i="1"/>
  <c r="R160" i="4"/>
  <c r="R167" i="4"/>
  <c r="BK206" i="4"/>
  <c r="J206" i="4"/>
  <c r="J103" i="4" s="1"/>
  <c r="R129" i="5"/>
  <c r="R125" i="5"/>
  <c r="R124" i="5"/>
  <c r="R138" i="5"/>
  <c r="R129" i="6"/>
  <c r="T226" i="6"/>
  <c r="BK320" i="6"/>
  <c r="J320" i="6" s="1"/>
  <c r="J103" i="6" s="1"/>
  <c r="BK328" i="6"/>
  <c r="J328" i="6"/>
  <c r="J104" i="6" s="1"/>
  <c r="BK127" i="7"/>
  <c r="J127" i="7" s="1"/>
  <c r="J100" i="7" s="1"/>
  <c r="BK126" i="8"/>
  <c r="J126" i="8"/>
  <c r="J99" i="8" s="1"/>
  <c r="P147" i="8"/>
  <c r="BK160" i="8"/>
  <c r="J160" i="8"/>
  <c r="J101" i="8" s="1"/>
  <c r="BK182" i="8"/>
  <c r="J182" i="8" s="1"/>
  <c r="J103" i="8" s="1"/>
  <c r="P126" i="9"/>
  <c r="P125" i="9"/>
  <c r="P124" i="9" s="1"/>
  <c r="AU104" i="1" s="1"/>
  <c r="BK134" i="9"/>
  <c r="J134" i="9"/>
  <c r="J102" i="9" s="1"/>
  <c r="T134" i="9"/>
  <c r="BK381" i="2"/>
  <c r="J381" i="2"/>
  <c r="J105" i="2" s="1"/>
  <c r="BK143" i="3"/>
  <c r="J143" i="3" s="1"/>
  <c r="J101" i="3" s="1"/>
  <c r="BK153" i="3"/>
  <c r="J153" i="3"/>
  <c r="J102" i="3" s="1"/>
  <c r="BK149" i="7"/>
  <c r="BK126" i="7" s="1"/>
  <c r="J126" i="7" s="1"/>
  <c r="J99" i="7" s="1"/>
  <c r="BK633" i="2"/>
  <c r="J633" i="2"/>
  <c r="J109" i="2" s="1"/>
  <c r="BK157" i="3"/>
  <c r="J157" i="3" s="1"/>
  <c r="J103" i="3" s="1"/>
  <c r="BK126" i="5"/>
  <c r="J126" i="5"/>
  <c r="J100" i="5" s="1"/>
  <c r="BK252" i="6"/>
  <c r="J252" i="6" s="1"/>
  <c r="J102" i="6" s="1"/>
  <c r="BK145" i="7"/>
  <c r="J145" i="7"/>
  <c r="J102" i="7" s="1"/>
  <c r="BK682" i="2"/>
  <c r="J682" i="2" s="1"/>
  <c r="J115" i="2" s="1"/>
  <c r="BK385" i="2"/>
  <c r="J385" i="2" s="1"/>
  <c r="J106" i="2" s="1"/>
  <c r="BK664" i="2"/>
  <c r="BK636" i="2" s="1"/>
  <c r="J636" i="2" s="1"/>
  <c r="J110" i="2" s="1"/>
  <c r="BK347" i="6"/>
  <c r="J347" i="6"/>
  <c r="J105" i="6" s="1"/>
  <c r="BK140" i="7"/>
  <c r="J140" i="7" s="1"/>
  <c r="J101" i="7" s="1"/>
  <c r="BK131" i="9"/>
  <c r="J131" i="9" s="1"/>
  <c r="J101" i="9" s="1"/>
  <c r="E85" i="9"/>
  <c r="J91" i="9"/>
  <c r="J94" i="9"/>
  <c r="BE135" i="9"/>
  <c r="BE137" i="9"/>
  <c r="F94" i="9"/>
  <c r="BE127" i="9"/>
  <c r="BE132" i="9"/>
  <c r="BE139" i="9"/>
  <c r="BE141" i="9"/>
  <c r="BE129" i="9"/>
  <c r="F93" i="9"/>
  <c r="J93" i="8"/>
  <c r="F121" i="8"/>
  <c r="J122" i="8"/>
  <c r="BE127" i="8"/>
  <c r="BE133" i="8"/>
  <c r="BE137" i="8"/>
  <c r="BE156" i="8"/>
  <c r="BE158" i="8"/>
  <c r="BE161" i="8"/>
  <c r="BE173" i="8"/>
  <c r="BE179" i="8"/>
  <c r="BE210" i="8"/>
  <c r="BE216" i="8"/>
  <c r="BE219" i="8"/>
  <c r="BE222" i="8"/>
  <c r="J91" i="8"/>
  <c r="E113" i="8"/>
  <c r="BE135" i="8"/>
  <c r="BE139" i="8"/>
  <c r="BE150" i="8"/>
  <c r="BE163" i="8"/>
  <c r="BE167" i="8"/>
  <c r="BE171" i="8"/>
  <c r="BE186" i="8"/>
  <c r="BE201" i="8"/>
  <c r="BE204" i="8"/>
  <c r="F94" i="8"/>
  <c r="BE129" i="8"/>
  <c r="BE131" i="8"/>
  <c r="BE145" i="8"/>
  <c r="BE175" i="8"/>
  <c r="BE189" i="8"/>
  <c r="BE192" i="8"/>
  <c r="BE195" i="8"/>
  <c r="BE198" i="8"/>
  <c r="BE141" i="8"/>
  <c r="BE143" i="8"/>
  <c r="BE148" i="8"/>
  <c r="BE152" i="8"/>
  <c r="BE154" i="8"/>
  <c r="BE165" i="8"/>
  <c r="BE169" i="8"/>
  <c r="BE177" i="8"/>
  <c r="BE183" i="8"/>
  <c r="BE207" i="8"/>
  <c r="BE213" i="8"/>
  <c r="J119" i="7"/>
  <c r="F122" i="7"/>
  <c r="BE146" i="7"/>
  <c r="F93" i="7"/>
  <c r="BE128" i="7"/>
  <c r="J129" i="6"/>
  <c r="J100" i="6" s="1"/>
  <c r="E85" i="7"/>
  <c r="J122" i="7"/>
  <c r="BE150" i="7"/>
  <c r="BE132" i="7"/>
  <c r="BE136" i="7"/>
  <c r="BE141" i="7"/>
  <c r="E115" i="6"/>
  <c r="J121" i="6"/>
  <c r="J124" i="6"/>
  <c r="BE133" i="6"/>
  <c r="BE184" i="6"/>
  <c r="BE187" i="6"/>
  <c r="BE190" i="6"/>
  <c r="BE200" i="6"/>
  <c r="BE203" i="6"/>
  <c r="BE209" i="6"/>
  <c r="BE277" i="6"/>
  <c r="BE282" i="6"/>
  <c r="BE303" i="6"/>
  <c r="BE317" i="6"/>
  <c r="BE321" i="6"/>
  <c r="F124" i="6"/>
  <c r="BE178" i="6"/>
  <c r="BE181" i="6"/>
  <c r="BE212" i="6"/>
  <c r="BE216" i="6"/>
  <c r="BE248" i="6"/>
  <c r="BE259" i="6"/>
  <c r="BE265" i="6"/>
  <c r="BE288" i="6"/>
  <c r="BE297" i="6"/>
  <c r="BE324" i="6"/>
  <c r="BE344" i="6"/>
  <c r="BE130" i="6"/>
  <c r="BE149" i="6"/>
  <c r="BE157" i="6"/>
  <c r="BE163" i="6"/>
  <c r="BE172" i="6"/>
  <c r="BE206" i="6"/>
  <c r="BE219" i="6"/>
  <c r="BE223" i="6"/>
  <c r="BE240" i="6"/>
  <c r="BE253" i="6"/>
  <c r="BE256" i="6"/>
  <c r="BE268" i="6"/>
  <c r="BE293" i="6"/>
  <c r="BE310" i="6"/>
  <c r="BE313" i="6"/>
  <c r="BE336" i="6"/>
  <c r="F93" i="6"/>
  <c r="BE140" i="6"/>
  <c r="BE145" i="6"/>
  <c r="BE153" i="6"/>
  <c r="BE160" i="6"/>
  <c r="BE166" i="6"/>
  <c r="BE175" i="6"/>
  <c r="BE193" i="6"/>
  <c r="BE197" i="6"/>
  <c r="BE227" i="6"/>
  <c r="BE232" i="6"/>
  <c r="BE236" i="6"/>
  <c r="BE244" i="6"/>
  <c r="BE271" i="6"/>
  <c r="BE306" i="6"/>
  <c r="BE329" i="6"/>
  <c r="BE332" i="6"/>
  <c r="BE340" i="6"/>
  <c r="BE348" i="6"/>
  <c r="E85" i="5"/>
  <c r="F94" i="5"/>
  <c r="F120" i="5"/>
  <c r="J121" i="5"/>
  <c r="BE141" i="5"/>
  <c r="J91" i="5"/>
  <c r="BE127" i="5"/>
  <c r="BE130" i="5"/>
  <c r="BE132" i="5"/>
  <c r="BE135" i="5"/>
  <c r="BE139" i="5"/>
  <c r="F93" i="4"/>
  <c r="E113" i="4"/>
  <c r="BE128" i="4"/>
  <c r="BE132" i="4"/>
  <c r="BE136" i="4"/>
  <c r="BE138" i="4"/>
  <c r="BE140" i="4"/>
  <c r="BE150" i="4"/>
  <c r="BE152" i="4"/>
  <c r="BE158" i="4"/>
  <c r="BE161" i="4"/>
  <c r="BE176" i="4"/>
  <c r="BE178" i="4"/>
  <c r="BE180" i="4"/>
  <c r="BE192" i="4"/>
  <c r="BE196" i="4"/>
  <c r="BE211" i="4"/>
  <c r="BE213" i="4"/>
  <c r="BE215" i="4"/>
  <c r="BE227" i="4"/>
  <c r="BE237" i="4"/>
  <c r="BE239" i="4"/>
  <c r="BE243" i="4"/>
  <c r="F94" i="4"/>
  <c r="BE130" i="4"/>
  <c r="BE144" i="4"/>
  <c r="BE163" i="4"/>
  <c r="BE168" i="4"/>
  <c r="BE170" i="4"/>
  <c r="BE172" i="4"/>
  <c r="BE174" i="4"/>
  <c r="BE186" i="4"/>
  <c r="BE194" i="4"/>
  <c r="BE200" i="4"/>
  <c r="BE204" i="4"/>
  <c r="BE209" i="4"/>
  <c r="BE219" i="4"/>
  <c r="BE221" i="4"/>
  <c r="BE235" i="4"/>
  <c r="BE241" i="4"/>
  <c r="J91" i="4"/>
  <c r="J122" i="4"/>
  <c r="BE165" i="4"/>
  <c r="BE182" i="4"/>
  <c r="BE190" i="4"/>
  <c r="BE202" i="4"/>
  <c r="BE217" i="4"/>
  <c r="BE229" i="4"/>
  <c r="BE233" i="4"/>
  <c r="BE134" i="4"/>
  <c r="BE142" i="4"/>
  <c r="BE146" i="4"/>
  <c r="BE148" i="4"/>
  <c r="BE154" i="4"/>
  <c r="BE156" i="4"/>
  <c r="BE184" i="4"/>
  <c r="BE188" i="4"/>
  <c r="BE198" i="4"/>
  <c r="BE207" i="4"/>
  <c r="BE223" i="4"/>
  <c r="BE225" i="4"/>
  <c r="BE231" i="4"/>
  <c r="J91" i="3"/>
  <c r="F94" i="3"/>
  <c r="BE154" i="3"/>
  <c r="BK138" i="2"/>
  <c r="J138" i="2" s="1"/>
  <c r="J99" i="2" s="1"/>
  <c r="E85" i="3"/>
  <c r="BE135" i="3"/>
  <c r="BE139" i="3"/>
  <c r="BE144" i="3"/>
  <c r="BK670" i="2"/>
  <c r="J670" i="2" s="1"/>
  <c r="J113" i="2" s="1"/>
  <c r="F93" i="3"/>
  <c r="J94" i="3"/>
  <c r="BE128" i="3"/>
  <c r="BE148" i="3"/>
  <c r="BE158" i="3"/>
  <c r="J91" i="2"/>
  <c r="BE149" i="2"/>
  <c r="BE179" i="2"/>
  <c r="BE183" i="2"/>
  <c r="BE187" i="2"/>
  <c r="BE243" i="2"/>
  <c r="BE256" i="2"/>
  <c r="BE262" i="2"/>
  <c r="BE273" i="2"/>
  <c r="BE286" i="2"/>
  <c r="BE290" i="2"/>
  <c r="BE297" i="2"/>
  <c r="BE301" i="2"/>
  <c r="BE317" i="2"/>
  <c r="BE347" i="2"/>
  <c r="BE360" i="2"/>
  <c r="BE399" i="2"/>
  <c r="BE408" i="2"/>
  <c r="BE478" i="2"/>
  <c r="BE485" i="2"/>
  <c r="BE489" i="2"/>
  <c r="BE521" i="2"/>
  <c r="BE524" i="2"/>
  <c r="BE531" i="2"/>
  <c r="BE541" i="2"/>
  <c r="BE578" i="2"/>
  <c r="BE659" i="2"/>
  <c r="F93" i="2"/>
  <c r="J94" i="2"/>
  <c r="F134" i="2"/>
  <c r="BE146" i="2"/>
  <c r="BE171" i="2"/>
  <c r="BE199" i="2"/>
  <c r="BE203" i="2"/>
  <c r="BE219" i="2"/>
  <c r="BE235" i="2"/>
  <c r="BE252" i="2"/>
  <c r="BE276" i="2"/>
  <c r="BE312" i="2"/>
  <c r="BE321" i="2"/>
  <c r="BE325" i="2"/>
  <c r="BE332" i="2"/>
  <c r="BE339" i="2"/>
  <c r="BE352" i="2"/>
  <c r="BE386" i="2"/>
  <c r="BE393" i="2"/>
  <c r="BE411" i="2"/>
  <c r="BE421" i="2"/>
  <c r="BE447" i="2"/>
  <c r="BE452" i="2"/>
  <c r="BE457" i="2"/>
  <c r="BE461" i="2"/>
  <c r="BE482" i="2"/>
  <c r="BE492" i="2"/>
  <c r="BE504" i="2"/>
  <c r="BE507" i="2"/>
  <c r="BE515" i="2"/>
  <c r="BE548" i="2"/>
  <c r="BE551" i="2"/>
  <c r="BE557" i="2"/>
  <c r="BE572" i="2"/>
  <c r="BE602" i="2"/>
  <c r="BE611" i="2"/>
  <c r="BE634" i="2"/>
  <c r="BE653" i="2"/>
  <c r="E125" i="2"/>
  <c r="BE140" i="2"/>
  <c r="BE143" i="2"/>
  <c r="BE152" i="2"/>
  <c r="BE175" i="2"/>
  <c r="BE191" i="2"/>
  <c r="BE207" i="2"/>
  <c r="BE211" i="2"/>
  <c r="BE215" i="2"/>
  <c r="BE239" i="2"/>
  <c r="BE259" i="2"/>
  <c r="BE266" i="2"/>
  <c r="BE269" i="2"/>
  <c r="BE308" i="2"/>
  <c r="BE356" i="2"/>
  <c r="BE368" i="2"/>
  <c r="BE373" i="2"/>
  <c r="BE377" i="2"/>
  <c r="BE382" i="2"/>
  <c r="BE402" i="2"/>
  <c r="BE405" i="2"/>
  <c r="BE416" i="2"/>
  <c r="BE424" i="2"/>
  <c r="BE432" i="2"/>
  <c r="BE437" i="2"/>
  <c r="BE467" i="2"/>
  <c r="BE518" i="2"/>
  <c r="BE534" i="2"/>
  <c r="BE554" i="2"/>
  <c r="BE561" i="2"/>
  <c r="BE590" i="2"/>
  <c r="BE597" i="2"/>
  <c r="BE608" i="2"/>
  <c r="BE618" i="2"/>
  <c r="BE621" i="2"/>
  <c r="BE642" i="2"/>
  <c r="BE662" i="2"/>
  <c r="BE665" i="2"/>
  <c r="BE672" i="2"/>
  <c r="BE675" i="2"/>
  <c r="BE678" i="2"/>
  <c r="BE683" i="2"/>
  <c r="BE155" i="2"/>
  <c r="BE166" i="2"/>
  <c r="BE195" i="2"/>
  <c r="BE223" i="2"/>
  <c r="BE229" i="2"/>
  <c r="BE248" i="2"/>
  <c r="BE279" i="2"/>
  <c r="BE283" i="2"/>
  <c r="BE294" i="2"/>
  <c r="BE343" i="2"/>
  <c r="BE364" i="2"/>
  <c r="BE427" i="2"/>
  <c r="BE440" i="2"/>
  <c r="BE471" i="2"/>
  <c r="BE474" i="2"/>
  <c r="BE499" i="2"/>
  <c r="BE510" i="2"/>
  <c r="BE537" i="2"/>
  <c r="BE575" i="2"/>
  <c r="BE584" i="2"/>
  <c r="BE614" i="2"/>
  <c r="BE624" i="2"/>
  <c r="BE629" i="2"/>
  <c r="BE638" i="2"/>
  <c r="BE645" i="2"/>
  <c r="BE649" i="2"/>
  <c r="F39" i="2"/>
  <c r="BD96" i="1"/>
  <c r="F38" i="2"/>
  <c r="BC96" i="1" s="1"/>
  <c r="F36" i="6"/>
  <c r="BA101" i="1"/>
  <c r="J36" i="7"/>
  <c r="AW102" i="1" s="1"/>
  <c r="F37" i="7"/>
  <c r="BB102" i="1"/>
  <c r="F38" i="8"/>
  <c r="BC103" i="1" s="1"/>
  <c r="J36" i="9"/>
  <c r="AW104" i="1"/>
  <c r="F37" i="9"/>
  <c r="BB104" i="1" s="1"/>
  <c r="F37" i="2"/>
  <c r="BB96" i="1"/>
  <c r="AS94" i="1"/>
  <c r="J36" i="3"/>
  <c r="AW97" i="1"/>
  <c r="J36" i="4"/>
  <c r="AW98" i="1" s="1"/>
  <c r="F36" i="4"/>
  <c r="BA98" i="1"/>
  <c r="J36" i="5"/>
  <c r="AW99" i="1" s="1"/>
  <c r="F36" i="5"/>
  <c r="BA99" i="1"/>
  <c r="F37" i="6"/>
  <c r="BB101" i="1" s="1"/>
  <c r="F36" i="7"/>
  <c r="BA102" i="1"/>
  <c r="F39" i="7"/>
  <c r="BD102" i="1" s="1"/>
  <c r="F37" i="8"/>
  <c r="BB103" i="1"/>
  <c r="F38" i="9"/>
  <c r="BC104" i="1" s="1"/>
  <c r="F36" i="9"/>
  <c r="BA104" i="1"/>
  <c r="J36" i="2"/>
  <c r="AW96" i="1" s="1"/>
  <c r="F38" i="3"/>
  <c r="BC97" i="1"/>
  <c r="F37" i="3"/>
  <c r="BB97" i="1" s="1"/>
  <c r="F38" i="4"/>
  <c r="BC98" i="1"/>
  <c r="F39" i="5"/>
  <c r="BD99" i="1" s="1"/>
  <c r="F37" i="5"/>
  <c r="BB99" i="1"/>
  <c r="F38" i="5"/>
  <c r="BC99" i="1" s="1"/>
  <c r="F38" i="6"/>
  <c r="BC101" i="1"/>
  <c r="F38" i="7"/>
  <c r="BC102" i="1" s="1"/>
  <c r="J36" i="8"/>
  <c r="AW103" i="1"/>
  <c r="F39" i="8"/>
  <c r="BD103" i="1" s="1"/>
  <c r="F36" i="2"/>
  <c r="BA96" i="1" s="1"/>
  <c r="F36" i="3"/>
  <c r="BA97" i="1" s="1"/>
  <c r="F39" i="3"/>
  <c r="BD97" i="1"/>
  <c r="F37" i="4"/>
  <c r="BB98" i="1" s="1"/>
  <c r="F39" i="4"/>
  <c r="BD98" i="1"/>
  <c r="J36" i="6"/>
  <c r="AW101" i="1" s="1"/>
  <c r="F39" i="6"/>
  <c r="BD101" i="1"/>
  <c r="F36" i="8"/>
  <c r="BA103" i="1" s="1"/>
  <c r="F39" i="9"/>
  <c r="BD104" i="1"/>
  <c r="J664" i="2" l="1"/>
  <c r="J112" i="2" s="1"/>
  <c r="J149" i="7"/>
  <c r="J103" i="7" s="1"/>
  <c r="T125" i="8"/>
  <c r="T126" i="4"/>
  <c r="T125" i="4" s="1"/>
  <c r="T124" i="9"/>
  <c r="R125" i="8"/>
  <c r="R128" i="6"/>
  <c r="R127" i="6" s="1"/>
  <c r="P128" i="6"/>
  <c r="P127" i="6" s="1"/>
  <c r="AU101" i="1" s="1"/>
  <c r="BK128" i="6"/>
  <c r="BK127" i="6"/>
  <c r="J127" i="6" s="1"/>
  <c r="J32" i="6" s="1"/>
  <c r="AG101" i="1" s="1"/>
  <c r="T138" i="2"/>
  <c r="T137" i="2" s="1"/>
  <c r="T128" i="6"/>
  <c r="T127" i="6" s="1"/>
  <c r="R126" i="4"/>
  <c r="R125" i="4" s="1"/>
  <c r="P125" i="8"/>
  <c r="AU103" i="1" s="1"/>
  <c r="R138" i="2"/>
  <c r="R137" i="2" s="1"/>
  <c r="P138" i="2"/>
  <c r="P137" i="2" s="1"/>
  <c r="AU96" i="1" s="1"/>
  <c r="AU95" i="1" s="1"/>
  <c r="BK126" i="4"/>
  <c r="J126" i="4"/>
  <c r="J99" i="4" s="1"/>
  <c r="BK125" i="8"/>
  <c r="J125" i="8" s="1"/>
  <c r="J98" i="8" s="1"/>
  <c r="BK181" i="8"/>
  <c r="J181" i="8"/>
  <c r="J102" i="8" s="1"/>
  <c r="BK125" i="5"/>
  <c r="J125" i="5" s="1"/>
  <c r="J99" i="5" s="1"/>
  <c r="BK126" i="3"/>
  <c r="J126" i="3"/>
  <c r="J99" i="3" s="1"/>
  <c r="BK125" i="9"/>
  <c r="J125" i="9" s="1"/>
  <c r="J99" i="9" s="1"/>
  <c r="BK125" i="7"/>
  <c r="J125" i="7"/>
  <c r="J98" i="7" s="1"/>
  <c r="BK137" i="2"/>
  <c r="J137" i="2" s="1"/>
  <c r="J98" i="2" s="1"/>
  <c r="F35" i="2"/>
  <c r="AZ96" i="1" s="1"/>
  <c r="J35" i="7"/>
  <c r="AV102" i="1"/>
  <c r="AT102" i="1" s="1"/>
  <c r="BA100" i="1"/>
  <c r="AW100" i="1" s="1"/>
  <c r="BC100" i="1"/>
  <c r="AY100" i="1" s="1"/>
  <c r="BB100" i="1"/>
  <c r="AX100" i="1" s="1"/>
  <c r="BD100" i="1"/>
  <c r="J35" i="3"/>
  <c r="AV97" i="1" s="1"/>
  <c r="AT97" i="1" s="1"/>
  <c r="F35" i="4"/>
  <c r="AZ98" i="1"/>
  <c r="F35" i="5"/>
  <c r="AZ99" i="1" s="1"/>
  <c r="J35" i="5"/>
  <c r="AV99" i="1"/>
  <c r="AT99" i="1" s="1"/>
  <c r="F35" i="6"/>
  <c r="AZ101" i="1" s="1"/>
  <c r="F35" i="8"/>
  <c r="AZ103" i="1" s="1"/>
  <c r="F35" i="3"/>
  <c r="AZ97" i="1" s="1"/>
  <c r="J35" i="4"/>
  <c r="AV98" i="1" s="1"/>
  <c r="AT98" i="1" s="1"/>
  <c r="BC95" i="1"/>
  <c r="AY95" i="1"/>
  <c r="BD95" i="1"/>
  <c r="BB95" i="1"/>
  <c r="AX95" i="1" s="1"/>
  <c r="BA95" i="1"/>
  <c r="AW95" i="1" s="1"/>
  <c r="J35" i="6"/>
  <c r="AV101" i="1" s="1"/>
  <c r="AT101" i="1" s="1"/>
  <c r="J35" i="8"/>
  <c r="AV103" i="1" s="1"/>
  <c r="AT103" i="1" s="1"/>
  <c r="J35" i="2"/>
  <c r="AV96" i="1" s="1"/>
  <c r="AT96" i="1" s="1"/>
  <c r="F35" i="7"/>
  <c r="AZ102" i="1" s="1"/>
  <c r="J35" i="9"/>
  <c r="AV104" i="1" s="1"/>
  <c r="AT104" i="1" s="1"/>
  <c r="F35" i="9"/>
  <c r="AZ104" i="1" s="1"/>
  <c r="AN101" i="1" l="1"/>
  <c r="BK124" i="5"/>
  <c r="J124" i="5" s="1"/>
  <c r="J98" i="5" s="1"/>
  <c r="J128" i="6"/>
  <c r="J99" i="6"/>
  <c r="J98" i="6"/>
  <c r="BK125" i="3"/>
  <c r="J125" i="3" s="1"/>
  <c r="J98" i="3" s="1"/>
  <c r="BK124" i="9"/>
  <c r="J124" i="9"/>
  <c r="BK125" i="4"/>
  <c r="J125" i="4"/>
  <c r="J41" i="6"/>
  <c r="AU100" i="1"/>
  <c r="BC94" i="1"/>
  <c r="W32" i="1"/>
  <c r="AZ100" i="1"/>
  <c r="AV100" i="1"/>
  <c r="AT100" i="1" s="1"/>
  <c r="J32" i="8"/>
  <c r="AG103" i="1" s="1"/>
  <c r="J32" i="4"/>
  <c r="AG98" i="1" s="1"/>
  <c r="BB94" i="1"/>
  <c r="W31" i="1" s="1"/>
  <c r="J32" i="9"/>
  <c r="AG104" i="1" s="1"/>
  <c r="J32" i="2"/>
  <c r="AG96" i="1" s="1"/>
  <c r="J32" i="7"/>
  <c r="AG102" i="1" s="1"/>
  <c r="AZ95" i="1"/>
  <c r="AV95" i="1" s="1"/>
  <c r="AT95" i="1" s="1"/>
  <c r="BA94" i="1"/>
  <c r="W30" i="1"/>
  <c r="BD94" i="1"/>
  <c r="W33" i="1"/>
  <c r="J41" i="4" l="1"/>
  <c r="J41" i="8"/>
  <c r="J41" i="9"/>
  <c r="J98" i="4"/>
  <c r="J98" i="9"/>
  <c r="J41" i="7"/>
  <c r="AN102" i="1"/>
  <c r="J41" i="2"/>
  <c r="AN96" i="1"/>
  <c r="AU94" i="1"/>
  <c r="AN98" i="1"/>
  <c r="AN103" i="1"/>
  <c r="AN104" i="1"/>
  <c r="AG100" i="1"/>
  <c r="J32" i="3"/>
  <c r="AG97" i="1"/>
  <c r="J32" i="5"/>
  <c r="AG99" i="1"/>
  <c r="AZ94" i="1"/>
  <c r="AV94" i="1"/>
  <c r="AK29" i="1" s="1"/>
  <c r="AX94" i="1"/>
  <c r="AW94" i="1"/>
  <c r="AK30" i="1"/>
  <c r="AY94" i="1"/>
  <c r="J41" i="3" l="1"/>
  <c r="J41" i="5"/>
  <c r="AN97" i="1"/>
  <c r="AN99" i="1"/>
  <c r="AN100" i="1"/>
  <c r="AG95" i="1"/>
  <c r="AG94" i="1" s="1"/>
  <c r="AK26" i="1" s="1"/>
  <c r="AK35" i="1" s="1"/>
  <c r="W29" i="1"/>
  <c r="AT94" i="1"/>
  <c r="AN95" i="1" l="1"/>
  <c r="AN94" i="1"/>
</calcChain>
</file>

<file path=xl/sharedStrings.xml><?xml version="1.0" encoding="utf-8"?>
<sst xmlns="http://schemas.openxmlformats.org/spreadsheetml/2006/main" count="10921" uniqueCount="1460">
  <si>
    <t>Export Komplet</t>
  </si>
  <si>
    <t/>
  </si>
  <si>
    <t>2.0</t>
  </si>
  <si>
    <t>ZAMOK</t>
  </si>
  <si>
    <t>False</t>
  </si>
  <si>
    <t>{04144dcc-565f-46d9-9c11-77c069f00f95}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</si>
  <si>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</si>
  <si>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</si>
  <si>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</si>
  <si>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</si>
  <si>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</si>
  <si>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</si>
  <si>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</si>
  <si>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</si>
  <si>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022-3-21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</si>
  <si>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</si>
  <si>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</si>
  <si>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Teplice - přechod pro chodce a chodníky Hudcov</t>
  </si>
  <si>
    <t>KSO:</t>
  </si>
  <si>
    <t>822 2</t>
  </si>
  <si>
    <t>CC-CZ:</t>
  </si>
  <si>
    <t>2112</t>
  </si>
  <si>
    <t>Místo:</t>
  </si>
  <si>
    <t>Hudcov</t>
  </si>
  <si>
    <t>Datum:</t>
  </si>
  <si>
    <t>3. 3. 2023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</si>
  <si>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</si>
  <si>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</si>
  <si>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</si>
  <si>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</si>
  <si>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</si>
  <si>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</si>
  <si>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</si>
  <si>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Projekce dopravní Filip, s.r.o.</t>
  </si>
  <si>
    <t>True</t>
  </si>
  <si>
    <t>Zpracovatel: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</si>
  <si>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</si>
  <si>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 Povinností dodavatele je překontrolovat specifikaci materiálu a případný chybějící materiál nebo výkony doplnit a ocenit. Součástí ceny musí být veškeré náklady, aby cena byla konečná a zahrnovala veškerý materiál a práce potřebné k dokončení díla. Výkazy výměr byly změřeny digitálně v dwg. Pro výběr zhotovitele je soupis prací nedílnou součástí projektové dokumentace a nesmí být použit samostatně._x000D_
Pro potřeby zpracování rozpočtu a výkazu výměr byla použita projektová dokumentace: Teplice - přechod pro chodce a chodníky Hudcov. Z jejích příloh D.101.1 – Technická zpráva, D.101.2 – Situace dopravního řešení, D.101.5 – Vzorové příčné řezy, D.101.6 – Pracovní příčné řezy byly odměřeny a zjištěny údaje uvedené v tomto výkazu výměr. Jde především o výměry zpevněných ploch, objemy zemních a bouracích prací, výměry nezpevněných ploch, objemy a výměry použitých stavebních prvků, a dále další nezbytné části nutné k dokončení stavby_x000D_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</si>
  <si>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</si>
  <si>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</si>
  <si>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</si>
  <si>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</si>
  <si>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</si>
  <si>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</si>
  <si>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</si>
  <si>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</si>
  <si>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</si>
  <si>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</si>
  <si>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</si>
  <si>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</si>
  <si>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</si>
  <si>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</si>
  <si>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</si>
  <si>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</si>
  <si>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</si>
  <si>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</si>
  <si>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</si>
  <si>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</si>
  <si>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</si>
  <si>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</si>
  <si>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</si>
  <si>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</si>
  <si>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</si>
  <si>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</si>
  <si>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</si>
  <si>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</si>
  <si>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</si>
  <si>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</si>
  <si>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</si>
  <si>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</si>
  <si>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</si>
  <si>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</si>
  <si>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</si>
  <si>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</si>
  <si>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</si>
  <si>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</si>
  <si>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</si>
  <si>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</si>
  <si>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</si>
  <si>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</si>
  <si>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</si>
  <si>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</si>
  <si>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A</t>
  </si>
  <si>
    <t>Uznatelné náklady</t>
  </si>
  <si>
    <t>ING</t>
  </si>
  <si>
    <t>1</t>
  </si>
  <si>
    <t>{00c7319d-d183-4ccd-a6ec-c239c832e6bd}</t>
  </si>
  <si>
    <t>2</t>
  </si>
  <si>
    <t>/</t>
  </si>
  <si>
    <t>SO 101</t>
  </si>
  <si>
    <t>Komunikace a zpevněné plochy</t>
  </si>
  <si>
    <t>Soupis</t>
  </si>
  <si>
    <t>{1115ebe8-758c-49a2-ace8-78c0f3dff266}</t>
  </si>
  <si>
    <t>SO 101s</t>
  </si>
  <si>
    <t>Sanace zemní pláně</t>
  </si>
  <si>
    <t>{928610a4-daef-46b4-af7d-77f64e370726}</t>
  </si>
  <si>
    <t>SO 401</t>
  </si>
  <si>
    <t>Veřejné osvětlení</t>
  </si>
  <si>
    <t>{8b1237f7-41d1-47e7-93d3-b281273da3ea}</t>
  </si>
  <si>
    <t>VRN</t>
  </si>
  <si>
    <t>Vedlejší rozpočtové nákaldy</t>
  </si>
  <si>
    <t>{190a8522-92db-46e7-b879-cbabe8a39512}</t>
  </si>
  <si>
    <t>B</t>
  </si>
  <si>
    <t>Neuznatelné náklady</t>
  </si>
  <si>
    <t>{4c89a5da-b2db-4e0a-8b01-1da07ba39060}</t>
  </si>
  <si>
    <t>{7784e863-6c13-4a58-bccf-fbb66664c335}</t>
  </si>
  <si>
    <t>{8164f0dc-fc10-4e77-8771-b79f8dfc6b3e}</t>
  </si>
  <si>
    <t>SO 402</t>
  </si>
  <si>
    <t>Nová kabelová přeložka</t>
  </si>
  <si>
    <t>{8d2c2109-d6b7-4117-bbdb-ca367427a835}</t>
  </si>
  <si>
    <t>{d0cfedee-df8b-47db-9f9f-536170fb46df}</t>
  </si>
  <si>
    <t>KRYCÍ LIST SOUPISU PRACÍ</t>
  </si>
  <si>
    <t>Objekt:</t>
  </si>
  <si>
    <t>A - Uznatelné náklady</t>
  </si>
  <si>
    <t>Soupis:</t>
  </si>
  <si>
    <t>SO 101 - Komunikace a zpevněné plochy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</si>
  <si>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</si>
  <si>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</si>
  <si>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</si>
  <si>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</si>
  <si>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</si>
  <si>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</si>
  <si>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</si>
  <si>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</si>
  <si>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</si>
  <si>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</si>
  <si>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</si>
  <si>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</si>
  <si>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</si>
  <si>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</si>
  <si>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</si>
  <si>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</si>
  <si>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</si>
  <si>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</si>
  <si>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</si>
  <si>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M - Práce a dodávky M</t>
  </si>
  <si>
    <t xml:space="preserve">    46-M - Zemní práce při extr.mont.pracích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</si>
  <si>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</si>
  <si>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</si>
  <si>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</si>
  <si>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</si>
  <si>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</si>
  <si>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</si>
  <si>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</si>
  <si>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</si>
  <si>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</si>
  <si>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</si>
  <si>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</si>
  <si>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</si>
  <si>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</si>
  <si>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</si>
  <si>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</si>
  <si>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</si>
  <si>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</si>
  <si>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</si>
  <si>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</si>
  <si>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112151312</t>
  </si>
  <si>
    <t>Kácení stromu bez postupného spouštění koruny a kmene D přes 0,2 do 0,3 m</t>
  </si>
  <si>
    <t>kus</t>
  </si>
  <si>
    <t>CS ÚRS 2022 01</t>
  </si>
  <si>
    <t>4</t>
  </si>
  <si>
    <t>-1977262892</t>
  </si>
  <si>
    <t>PP</t>
  </si>
  <si>
    <t>Pokácení stromu postupné bez spouštění částí kmene a koruny o průměru na řezné ploše pařezu přes 200 do 300 mm</t>
  </si>
  <si>
    <t>VV</t>
  </si>
  <si>
    <t>3</t>
  </si>
  <si>
    <t>112151314</t>
  </si>
  <si>
    <t>Kácení stromu bez postupného spouštění koruny a kmene D přes 0,4 do 0,5 m</t>
  </si>
  <si>
    <t>560621130</t>
  </si>
  <si>
    <t>Pokácení stromu postupné bez spouštění částí kmene a koruny o průměru na řezné ploše pařezu přes 400 do 500 mm</t>
  </si>
  <si>
    <t>112201112</t>
  </si>
  <si>
    <t>Odstranění pařezů D přes 0,2 do 0,3 m v rovině a svahu do 1:5 s odklizením do 20 m a zasypáním jámy</t>
  </si>
  <si>
    <t>517794921</t>
  </si>
  <si>
    <t>Odstranění pařezu v rovině nebo na svahu do 1:5 o průměru pařezu na řezné ploše přes 200 do 300 mm</t>
  </si>
  <si>
    <t>112201114</t>
  </si>
  <si>
    <t>Odstranění pařezů D přes 0,4 do 0,5 m v rovině a svahu do 1:5 s odklizením do 20 m a zasypáním jámy</t>
  </si>
  <si>
    <t>178695124</t>
  </si>
  <si>
    <t>Odstranění pařezu v rovině nebo na svahu do 1:5 o průměru pařezu na řezné ploše přes 400 do 500 mm</t>
  </si>
  <si>
    <t>5</t>
  </si>
  <si>
    <t>122151101</t>
  </si>
  <si>
    <t>Odkopávky a prokopávky nezapažené v hornině třídy těžitelnosti I skupiny 1 a 2 objem do 20 m3 strojně</t>
  </si>
  <si>
    <t>m3</t>
  </si>
  <si>
    <t>1446909677</t>
  </si>
  <si>
    <t>Odkopávky a prokopávky nezapažené strojně v hornině třídy těžitelnosti I skupiny 1 a 2 do 20 m3</t>
  </si>
  <si>
    <t>"zemina vhodná k ohumusování" (233,8-7,9)*0,15</t>
  </si>
  <si>
    <t>6</t>
  </si>
  <si>
    <t>122251103</t>
  </si>
  <si>
    <t>Odkopávky a prokopávky nezapažené v hornině třídy těžitelnosti I skupiny 3 objem do 100 m3 strojně</t>
  </si>
  <si>
    <t>1971301478</t>
  </si>
  <si>
    <t>Odkopávky a prokopávky nezapažené strojně v hornině třídy těžitelnosti I skupiny 3 přes 50 do 100 m3</t>
  </si>
  <si>
    <t>"pro budoucí vozovku"</t>
  </si>
  <si>
    <t>162,1*0,29</t>
  </si>
  <si>
    <t>"pro budoucí chodník"</t>
  </si>
  <si>
    <t>(386,83-58,43)*0,2</t>
  </si>
  <si>
    <t>"pro budoucí vjezdy"</t>
  </si>
  <si>
    <t>(34,22-20,5)*0,22</t>
  </si>
  <si>
    <t>"vyústění trativodu"</t>
  </si>
  <si>
    <t>2*0,3</t>
  </si>
  <si>
    <t>Součet</t>
  </si>
  <si>
    <t>7</t>
  </si>
  <si>
    <t>132251101</t>
  </si>
  <si>
    <t>Hloubení rýh nezapažených š do 800 mm v hornině třídy těžitelnosti I skupiny 3 objem do 20 m3 strojně</t>
  </si>
  <si>
    <t>1021548438</t>
  </si>
  <si>
    <t>Hloubení nezapažených rýh šířky do 800 mm strojně s urovnáním dna do předepsaného profilu a spádu v hornině třídy těžitelnosti I skupiny 3 do 20 m3</t>
  </si>
  <si>
    <t>"trativod"</t>
  </si>
  <si>
    <t>68*0,18</t>
  </si>
  <si>
    <t>8</t>
  </si>
  <si>
    <t>132251102</t>
  </si>
  <si>
    <t>Hloubení rýh nezapažených š do 800 mm v hornině třídy těžitelnosti I skupiny 3 objem do 50 m3 strojně</t>
  </si>
  <si>
    <t>536068831</t>
  </si>
  <si>
    <t>Hloubení nezapažených rýh šířky do 800 mm strojně s urovnáním dna do předepsaného profilu a spádu v hornině třídy těžitelnosti I skupiny 3 přes 20 do 50 m3</t>
  </si>
  <si>
    <t>"pro zídku"</t>
  </si>
  <si>
    <t>26,1</t>
  </si>
  <si>
    <t>9</t>
  </si>
  <si>
    <t>162201401</t>
  </si>
  <si>
    <t>Vodorovné přemístění větví stromů listnatých do 1 km D kmene přes 100 do 300 mm</t>
  </si>
  <si>
    <t>366461989</t>
  </si>
  <si>
    <t>Vodorovné přemístění větví, kmenů nebo pařezů s naložením, složením a dopravou do 1000 m větví stromů listnatých, průměru kmene přes 100 do 300 mm</t>
  </si>
  <si>
    <t>P</t>
  </si>
  <si>
    <t>Poznámka k položce:_x000D_
vč. likvidace</t>
  </si>
  <si>
    <t>10</t>
  </si>
  <si>
    <t>162201402</t>
  </si>
  <si>
    <t>Vodorovné přemístění větví stromů listnatých do 1 km D kmene přes 300 do 500 mm</t>
  </si>
  <si>
    <t>-1122761851</t>
  </si>
  <si>
    <t>Vodorovné přemístění větví, kmenů nebo pařezů s naložením, složením a dopravou do 1000 m větví stromů listnatých, průměru kmene přes 300 do 500 mm</t>
  </si>
  <si>
    <t>11</t>
  </si>
  <si>
    <t>162201411</t>
  </si>
  <si>
    <t>Vodorovné přemístění kmenů stromů listnatých do 1 km D kmene přes 100 do 300 mm</t>
  </si>
  <si>
    <t>1258959845</t>
  </si>
  <si>
    <t>Vodorovné přemístění větví, kmenů nebo pařezů s naložením, složením a dopravou do 1000 m kmenů stromů listnatých, průměru přes 100 do 300 mm</t>
  </si>
  <si>
    <t>12</t>
  </si>
  <si>
    <t>162201412</t>
  </si>
  <si>
    <t>Vodorovné přemístění kmenů stromů listnatých do 1 km D kmene přes 300 do 500 mm</t>
  </si>
  <si>
    <t>759150240</t>
  </si>
  <si>
    <t>Vodorovné přemístění větví, kmenů nebo pařezů s naložením, složením a dopravou do 1000 m kmenů stromů listnatých, průměru přes 300 do 500 mm</t>
  </si>
  <si>
    <t>13</t>
  </si>
  <si>
    <t>162201421</t>
  </si>
  <si>
    <t>Vodorovné přemístění pařezů do 1 km D přes 100 do 300 mm</t>
  </si>
  <si>
    <t>-1746417198</t>
  </si>
  <si>
    <t>Vodorovné přemístění větví, kmenů nebo pařezů s naložením, složením a dopravou do 1000 m pařezů kmenů, průměru přes 100 do 300 mm</t>
  </si>
  <si>
    <t>14</t>
  </si>
  <si>
    <t>162201422</t>
  </si>
  <si>
    <t>Vodorovné přemístění pařezů do 1 km D přes 300 do 500 mm</t>
  </si>
  <si>
    <t>-768890571</t>
  </si>
  <si>
    <t>Vodorovné přemístění větví, kmenů nebo pařezů s naložením, složením a dopravou do 1000 m pařezů kmenů, průměru přes 300 do 500 mm</t>
  </si>
  <si>
    <t>162301931</t>
  </si>
  <si>
    <t>Příplatek k vodorovnému přemístění větví stromů listnatých D kmene přes 100 do 300 mm ZKD 1 km</t>
  </si>
  <si>
    <t>1212089329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</si>
  <si>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</si>
  <si>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Poznámka k položce:_x000D_
vzdálenost odvozu je pouze orientační, určí uchazeč dle svých možností</t>
  </si>
  <si>
    <t>3*9</t>
  </si>
  <si>
    <t>16</t>
  </si>
  <si>
    <t>162301932</t>
  </si>
  <si>
    <t>Příplatek k vodorovnému přemístění větví stromů listnatých D kmene přes 300 do 500 mm ZKD 1 km</t>
  </si>
  <si>
    <t>-1011320900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</si>
  <si>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</si>
  <si>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1*9</t>
  </si>
  <si>
    <t>17</t>
  </si>
  <si>
    <t>162301951</t>
  </si>
  <si>
    <t>Příplatek k vodorovnému přemístění kmenů stromů listnatých D kmene přes 100 do 300 mm ZKD 1 km</t>
  </si>
  <si>
    <t>-546242768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</si>
  <si>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</si>
  <si>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18</t>
  </si>
  <si>
    <t>162301952</t>
  </si>
  <si>
    <t>Příplatek k vodorovnému přemístění kmenů stromů listnatých D kmene přes 300 do 500 mm ZKD 1 km</t>
  </si>
  <si>
    <t>731082717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</si>
  <si>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</si>
  <si>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19</t>
  </si>
  <si>
    <t>162301971</t>
  </si>
  <si>
    <t>Příplatek k vodorovnému přemístění pařezů D přes 100 do 300 mm ZKD 1 km</t>
  </si>
  <si>
    <t>595962442</t>
  </si>
  <si>
    <t>Vodorovné přemístění větví, kmenů nebo pařezů s naložením, složením a dopravou Příplatek k cenám za každých dalších i započatých 1000 m přes 1000 m pařezů kmenů, průměru přes 100 do 300 mm</t>
  </si>
  <si>
    <t>20</t>
  </si>
  <si>
    <t>162301972</t>
  </si>
  <si>
    <t>Příplatek k vodorovnému přemístění pařezů D přes 300 do 500 mm ZKD 1 km</t>
  </si>
  <si>
    <t>8232136</t>
  </si>
  <si>
    <t>Vodorovné přemístění větví, kmenů nebo pařezů s naložením, složením a dopravou Příplatek k cenám za každých dalších i započatých 1000 m přes 1000 m pařezů kmenů, průměru přes 300 do 500 mm</t>
  </si>
  <si>
    <t>162451106</t>
  </si>
  <si>
    <t>Vodorovné přemístění přes 1 500 do 2000 m výkopku/sypaniny z horniny třídy těžitelnosti I skupiny 1 až 3</t>
  </si>
  <si>
    <t>-1254965312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</si>
  <si>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</si>
  <si>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"zemina vhodná k ohumusování na skládku stavby" (233,8-7,9)*0,15</t>
  </si>
  <si>
    <t>"zemina pro zásyp na skládku stavby" 62,22</t>
  </si>
  <si>
    <t>"zemina pro zásyp ze skládky stavby na místo upotřebení" 62,22</t>
  </si>
  <si>
    <t>22</t>
  </si>
  <si>
    <t>162751117</t>
  </si>
  <si>
    <t>Vodorovné přemístění přes 9 000 do 10000 m výkopku/sypaniny z horniny třídy těžitelnosti I skupiny 1 až 3</t>
  </si>
  <si>
    <t>1823112007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</si>
  <si>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</si>
  <si>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Poznámka k položce:_x000D_
vzdálenost odvozu je orientační, určí uchazeč dle svých kapacit</t>
  </si>
  <si>
    <t>116,307+12,24+26,1</t>
  </si>
  <si>
    <t>-62,22</t>
  </si>
  <si>
    <t>23</t>
  </si>
  <si>
    <t>167151101</t>
  </si>
  <si>
    <t>Nakládání výkopku z hornin třídy těžitelnosti I skupiny 1 až 3 do 100 m3</t>
  </si>
  <si>
    <t>558541326</t>
  </si>
  <si>
    <t>Nakládání, skládání a překládání neulehlého výkopku nebo sypaniny strojně nakládání, množství do 100 m3, z horniny třídy těžitelnosti I, skupiny 1 až 3</t>
  </si>
  <si>
    <t>"skládka stavby"</t>
  </si>
  <si>
    <t>62,22</t>
  </si>
  <si>
    <t>24</t>
  </si>
  <si>
    <t>171201231</t>
  </si>
  <si>
    <t>Poplatek za uložení zeminy a kamení na recyklační skládce (skládkovné) kód odpadu 17 05 04</t>
  </si>
  <si>
    <t>t</t>
  </si>
  <si>
    <t>1113771056</t>
  </si>
  <si>
    <t>Poplatek za uložení stavebního odpadu na recyklační skládce (skládkovné) zeminy a kamení zatříděného do Katalogu odpadů pod kódem 17 05 04</t>
  </si>
  <si>
    <t>92,427</t>
  </si>
  <si>
    <t>92,427*1,8 'Přepočtené koeficientem množství</t>
  </si>
  <si>
    <t>25</t>
  </si>
  <si>
    <t>171251201</t>
  </si>
  <si>
    <t>Uložení sypaniny na skládky nebo meziskládky</t>
  </si>
  <si>
    <t>1342530494</t>
  </si>
  <si>
    <t>Uložení sypaniny na skládky nebo meziskládky bez hutnění s upravením uložené sypaniny do předepsaného tvaru</t>
  </si>
  <si>
    <t>(233,8-7,9)*0,15</t>
  </si>
  <si>
    <t>26</t>
  </si>
  <si>
    <t>174251101</t>
  </si>
  <si>
    <t>Zásyp jam, šachet rýh nebo kolem objektů sypaninou bez zhutnění</t>
  </si>
  <si>
    <t>1185185069</t>
  </si>
  <si>
    <t>Zásyp sypaninou z jakékoliv horniny strojně s uložením výkopku ve vrstvách bez zhutnění jam, šachet, rýh nebo kolem objektů v těchto vykopávkách</t>
  </si>
  <si>
    <t>"dosyp zeminy po odstranění kcí, stávající zemina"</t>
  </si>
  <si>
    <t>207,4*0,3</t>
  </si>
  <si>
    <t>27</t>
  </si>
  <si>
    <t>181951112</t>
  </si>
  <si>
    <t>Úprava pláně v hornině třídy těžitelnosti I skupiny 1 až 3 se zhutněním strojně</t>
  </si>
  <si>
    <t>m2</t>
  </si>
  <si>
    <t>-810936294</t>
  </si>
  <si>
    <t>Úprava pláně vyrovnáním výškových rozdílů strojně v hornině třídy těžitelnosti I, skupiny 1 až 3 se zhutněním</t>
  </si>
  <si>
    <t>162,1+27,36+386,83-58,43+34,22-20,5+2</t>
  </si>
  <si>
    <t>Zakládání</t>
  </si>
  <si>
    <t>28</t>
  </si>
  <si>
    <t>211531111</t>
  </si>
  <si>
    <t>Výplň odvodňovacích žeber nebo trativodů kamenivem hrubým drceným frakce 16 až 63 mm</t>
  </si>
  <si>
    <t>-1762545628</t>
  </si>
  <si>
    <t>Výplň kamenivem do rýh odvodňovacích žeber nebo trativodů  bez zhutnění, s úpravou povrchu výplně kamenivem hrubým drceným frakce 16 až 63 mm</t>
  </si>
  <si>
    <t>68*0,12</t>
  </si>
  <si>
    <t>29</t>
  </si>
  <si>
    <t>211971122</t>
  </si>
  <si>
    <t>Zřízení opláštění žeber nebo trativodů geotextilií v rýze nebo zářezu přes 1:2 š přes 2,5 m</t>
  </si>
  <si>
    <t>-1375625263</t>
  </si>
  <si>
    <t>Zřízení opláštění výplně z geotextilie odvodňovacích žeber nebo trativodů  v rýze nebo zářezu se stěnami svislými nebo šikmými o sklonu přes 1:2 při rozvinuté šířce opláštění přes 2,5 m</t>
  </si>
  <si>
    <t>68*2,2</t>
  </si>
  <si>
    <t>30</t>
  </si>
  <si>
    <t>M</t>
  </si>
  <si>
    <t>69311068</t>
  </si>
  <si>
    <t>geotextilie netkaná separační, ochranná, filtrační, drenážní PP 300g/m2</t>
  </si>
  <si>
    <t>1696974026</t>
  </si>
  <si>
    <t>149,6</t>
  </si>
  <si>
    <t>149,6*1,1 'Přepočtené koeficientem množství</t>
  </si>
  <si>
    <t>31</t>
  </si>
  <si>
    <t>212312111</t>
  </si>
  <si>
    <t>Lože pro trativody z betonu prostého</t>
  </si>
  <si>
    <t>-1876868205</t>
  </si>
  <si>
    <t>68*0,03</t>
  </si>
  <si>
    <t>32</t>
  </si>
  <si>
    <t>212755216</t>
  </si>
  <si>
    <t>Trativody z drenážních trubek plastových flexibilních D 160 mm bez lože</t>
  </si>
  <si>
    <t>m</t>
  </si>
  <si>
    <t>1633765256</t>
  </si>
  <si>
    <t>Trativody bez lože z drenážních trubek plastových flexibilních D 160 mm</t>
  </si>
  <si>
    <t>Poznámka k položce:_x000D_
DN160 HDPE profilovaný</t>
  </si>
  <si>
    <t>68</t>
  </si>
  <si>
    <t>33</t>
  </si>
  <si>
    <t>274313811</t>
  </si>
  <si>
    <t>Základové pásy z betonu tř. C 25/30</t>
  </si>
  <si>
    <t>-51274588</t>
  </si>
  <si>
    <t>Základy z betonu prostého pasy betonu kamenem neprokládaného tř. C 25/30</t>
  </si>
  <si>
    <t>"podkladní lože zídky" 34,2*0,8*0,1</t>
  </si>
  <si>
    <t>34</t>
  </si>
  <si>
    <t>274351121</t>
  </si>
  <si>
    <t>Zřízení bednění základových pasů rovného</t>
  </si>
  <si>
    <t>-167451416</t>
  </si>
  <si>
    <t>Bednění základů pasů rovné zřízení</t>
  </si>
  <si>
    <t>(34,2+34,2+0,8+0,8)*0,1</t>
  </si>
  <si>
    <t>35</t>
  </si>
  <si>
    <t>274351122</t>
  </si>
  <si>
    <t>Odstranění bednění základových pasů rovného</t>
  </si>
  <si>
    <t>1089543687</t>
  </si>
  <si>
    <t>Bednění základů pasů rovné odstranění</t>
  </si>
  <si>
    <t>Svislé a kompletní konstrukce</t>
  </si>
  <si>
    <t>36</t>
  </si>
  <si>
    <t>327122113</t>
  </si>
  <si>
    <t>Opěrná zeď samonosná ze ŽB dílců tvaru L v 1000 mm</t>
  </si>
  <si>
    <t>-1947248935</t>
  </si>
  <si>
    <t>Opěrné zdi samonosné  ze železobetonových dílců tvaru L se základem z betonu prostého přímé, výšky 1000 mm</t>
  </si>
  <si>
    <t>66*0,5</t>
  </si>
  <si>
    <t>37</t>
  </si>
  <si>
    <t>327122213</t>
  </si>
  <si>
    <t>Opěrná zeď samonosná rohový dílec ze ŽB tvaru L v 1000 mm</t>
  </si>
  <si>
    <t>-1842053962</t>
  </si>
  <si>
    <t>Opěrné zdi samonosné  ze železobetonových dílců tvaru L se základem z betonu prostého rohový dílec, výšky 1000 mm</t>
  </si>
  <si>
    <t>Vodorovné konstrukce</t>
  </si>
  <si>
    <t>38</t>
  </si>
  <si>
    <t>451457777</t>
  </si>
  <si>
    <t>Podklad nebo lože pod dlažbu vodorovný nebo do sklonu 1:5 z MC tl přes 30 do 50 mm</t>
  </si>
  <si>
    <t>-330409701</t>
  </si>
  <si>
    <t>Podklad nebo lože pod dlažbu (přídlažbu)  v ploše vodorovné nebo ve sklonu do 1:5, tloušťky od 30 do 50 mm z cementové malty</t>
  </si>
  <si>
    <t>"vyústění"</t>
  </si>
  <si>
    <t>39</t>
  </si>
  <si>
    <t>451459777</t>
  </si>
  <si>
    <t>Příplatek ZKD 10 mm tl u podkladu nebo lože pod dlažbu z MC</t>
  </si>
  <si>
    <t>-1246373288</t>
  </si>
  <si>
    <t>Podklad nebo lože pod dlažbu (přídlažbu)  Příplatek k cenám za každých dalších i započatých 10 mm tloušťky podkladu nebo lože z cementové malty</t>
  </si>
  <si>
    <t>2*5</t>
  </si>
  <si>
    <t>40</t>
  </si>
  <si>
    <t>451459779</t>
  </si>
  <si>
    <t>Příplatek za sklon nad 1:5 podkladu z MC</t>
  </si>
  <si>
    <t>-1106174717</t>
  </si>
  <si>
    <t>Podklad nebo lože pod dlažbu (přídlažbu)  Příplatek k cenám za zřízení podkladu nebo lože pod dlažbu ve sklonu přes 1:5, pro jakoukoliv tloušťku z cementové malty</t>
  </si>
  <si>
    <t>Komunikace pozemní</t>
  </si>
  <si>
    <t>41</t>
  </si>
  <si>
    <t>564831111</t>
  </si>
  <si>
    <t>Podklad ze štěrkodrtě ŠD plochy přes 100 m2 tl 100 mm</t>
  </si>
  <si>
    <t>-1978698316</t>
  </si>
  <si>
    <t>Podklad ze štěrkodrti ŠD s rozprostřením a zhutněním plochy přes 100 m2, po zhutnění tl. 100 mm</t>
  </si>
  <si>
    <t>"pod opěrnou zídku"</t>
  </si>
  <si>
    <t>34,2*0,8</t>
  </si>
  <si>
    <t>"pod vyústění"</t>
  </si>
  <si>
    <t>42</t>
  </si>
  <si>
    <t>564861111</t>
  </si>
  <si>
    <t>Podklad ze štěrkodrtě ŠD plochy přes 100 m2 tl 200 mm</t>
  </si>
  <si>
    <t>649802285</t>
  </si>
  <si>
    <t>Podklad ze štěrkodrti ŠD s rozprostřením a zhutněním plochy přes 100 m2, po zhutnění tl. 200 mm</t>
  </si>
  <si>
    <t>"vozovka"</t>
  </si>
  <si>
    <t>162,1</t>
  </si>
  <si>
    <t>43</t>
  </si>
  <si>
    <t>564871111</t>
  </si>
  <si>
    <t>Podklad ze štěrkodrtě ŠD plochy přes 100 m2 tl 250 mm</t>
  </si>
  <si>
    <t>1234920095</t>
  </si>
  <si>
    <t>Podklad ze štěrkodrti ŠD s rozprostřením a zhutněním plochy přes 100 m2, po zhutnění tl. 250 mm</t>
  </si>
  <si>
    <t>"Chodník" 386,83-58,43</t>
  </si>
  <si>
    <t>"Vjezd" 34,22-20,5</t>
  </si>
  <si>
    <t>44</t>
  </si>
  <si>
    <t>565155101</t>
  </si>
  <si>
    <t>Asfaltový beton vrstva podkladní ACP 16 (obalované kamenivo OKS) tl 70 mm š do 1,5 m</t>
  </si>
  <si>
    <t>-2058302520</t>
  </si>
  <si>
    <t>Asfaltový beton vrstva podkladní ACP 16 (obalované kamenivo střednězrnné - OKS)  s rozprostřením a zhutněním v pruhu šířky do 1,5 m, po zhutnění tl. 70 mm</t>
  </si>
  <si>
    <t>116,2</t>
  </si>
  <si>
    <t>45</t>
  </si>
  <si>
    <t>567122112</t>
  </si>
  <si>
    <t>Podklad ze směsi stmelené cementem SC C 8/10 (KSC I) tl 130 mm</t>
  </si>
  <si>
    <t>-2026754033</t>
  </si>
  <si>
    <t>Podklad ze směsi stmelené cementem SC bez dilatačních spár, s rozprostřením a zhutněním SC C 8/10 (KSC I), po zhutnění tl. 130 mm</t>
  </si>
  <si>
    <t>46</t>
  </si>
  <si>
    <t>573211108</t>
  </si>
  <si>
    <t>Postřik živičný spojovací z asfaltu v množství 0,40 kg/m2</t>
  </si>
  <si>
    <t>-314307943</t>
  </si>
  <si>
    <t>Postřik spojovací PS bez posypu kamenivem z asfaltu silničního, v množství 0,40 kg/m2</t>
  </si>
  <si>
    <t>"vozovka - rekonstrukce, napojení"</t>
  </si>
  <si>
    <t>160,9</t>
  </si>
  <si>
    <t>47</t>
  </si>
  <si>
    <t>577134111</t>
  </si>
  <si>
    <t>Asfaltový beton vrstva obrusná ACO 11 (ABS) tř. I tl 40 mm š do 3 m z nemodifikovaného asfaltu</t>
  </si>
  <si>
    <t>231109466</t>
  </si>
  <si>
    <t>Asfaltový beton vrstva obrusná ACO 11 (ABS)  s rozprostřením a se zhutněním z nemodifikovaného asfaltu v pruhu šířky do 3 m tř. I, po zhutnění tl. 40 mm</t>
  </si>
  <si>
    <t>48</t>
  </si>
  <si>
    <t>591241111</t>
  </si>
  <si>
    <t>Kladení dlažby z kostek drobných z kamene na MC tl 50 mm</t>
  </si>
  <si>
    <t>425917154</t>
  </si>
  <si>
    <t>Kladení dlažby z kostek  s provedením lože do tl. 50 mm, s vyplněním spár, s dvojím beraněním a se smetením přebytečného materiálu na krajnici drobných z kamene, do lože z cementové malty</t>
  </si>
  <si>
    <t>Poznámka k položce:_x000D_
lože a spárování M25 XF4</t>
  </si>
  <si>
    <t>"vyústění" 2</t>
  </si>
  <si>
    <t>49</t>
  </si>
  <si>
    <t>58381007</t>
  </si>
  <si>
    <t>kostka štípaná dlažební žula drobná 8/10</t>
  </si>
  <si>
    <t>-1140774264</t>
  </si>
  <si>
    <t>2*1,03 'Přepočtené koeficientem množství</t>
  </si>
  <si>
    <t>50</t>
  </si>
  <si>
    <t>596211110</t>
  </si>
  <si>
    <t>Kladení zámkové dlažby komunikací pro pěší ručně tl 60 mm skupiny A pl do 50 m2</t>
  </si>
  <si>
    <t>-1972939978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</si>
  <si>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</si>
  <si>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16,91-0,6</t>
  </si>
  <si>
    <t>51</t>
  </si>
  <si>
    <t>59245006</t>
  </si>
  <si>
    <t>dlažba tvar obdélník betonová pro nevidomé 200x100x60mm barevná</t>
  </si>
  <si>
    <t>702757925</t>
  </si>
  <si>
    <t>16,31*1,03 'Přepočtené koeficientem množství</t>
  </si>
  <si>
    <t>52</t>
  </si>
  <si>
    <t>59245008</t>
  </si>
  <si>
    <t>dlažba tvar obdélník betonová 200x100x60mm barevná</t>
  </si>
  <si>
    <t>-1391283569</t>
  </si>
  <si>
    <t>9*1,03 'Přepočtené koeficientem množství</t>
  </si>
  <si>
    <t>53</t>
  </si>
  <si>
    <t>596211112</t>
  </si>
  <si>
    <t>Kladení zámkové dlažby komunikací pro pěší ručně tl 60 mm skupiny A pl přes 100 do 300 m2</t>
  </si>
  <si>
    <t>-885427890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</si>
  <si>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</si>
  <si>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"Chodník"</t>
  </si>
  <si>
    <t>360,92-58,43</t>
  </si>
  <si>
    <t>54</t>
  </si>
  <si>
    <t>59245018</t>
  </si>
  <si>
    <t>dlažba tvar obdélník betonová 200x100x60mm přírodní</t>
  </si>
  <si>
    <t>-1002432787</t>
  </si>
  <si>
    <t>302,49*1,02 'Přepočtené koeficientem množství</t>
  </si>
  <si>
    <t>55</t>
  </si>
  <si>
    <t>596211210</t>
  </si>
  <si>
    <t>Kladení zámkové dlažby komunikací pro pěší ručně tl 80 mm skupiny A pl do 50 m2</t>
  </si>
  <si>
    <t>555212780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</si>
  <si>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</si>
  <si>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31,82-20,5</t>
  </si>
  <si>
    <t>2,4</t>
  </si>
  <si>
    <t>56</t>
  </si>
  <si>
    <t>59245226</t>
  </si>
  <si>
    <t>dlažba tvar obdélník betonová pro nevidomé 200x100x80mm barevná</t>
  </si>
  <si>
    <t>806581662</t>
  </si>
  <si>
    <t>2,4*1,03 'Přepočtené koeficientem množství</t>
  </si>
  <si>
    <t>57</t>
  </si>
  <si>
    <t>59245020</t>
  </si>
  <si>
    <t>dlažba tvar obdélník betonová 200x100x80mm přírodní</t>
  </si>
  <si>
    <t>-1726081385</t>
  </si>
  <si>
    <t>11,32*1,03 'Přepočtené koeficientem množství</t>
  </si>
  <si>
    <t>Trubní vedení</t>
  </si>
  <si>
    <t>58</t>
  </si>
  <si>
    <t>899431111</t>
  </si>
  <si>
    <t>Výšková úprava uličního vstupu nebo vpusti do 200 mm zvýšením krycího hrnce, šoupěte nebo hydrantu</t>
  </si>
  <si>
    <t>-2126855020</t>
  </si>
  <si>
    <t>Výšková úprava uličního vstupu nebo vpusti do 200 mm  zvýšením krycího hrnce, šoupěte nebo hydrantu bez úpravy armatur</t>
  </si>
  <si>
    <t>Ostatní konstrukce a práce, bourání</t>
  </si>
  <si>
    <t>59</t>
  </si>
  <si>
    <t>914111111</t>
  </si>
  <si>
    <t>Montáž svislé dopravní značky do velikosti 1 m2 objímkami na sloupek nebo konzolu</t>
  </si>
  <si>
    <t>393716497</t>
  </si>
  <si>
    <t>Montáž svislé dopravní značky základní  velikosti do 1 m2 objímkami na sloupky nebo konzoly</t>
  </si>
  <si>
    <t>"přesun"</t>
  </si>
  <si>
    <t>"A29+A31" 1+1</t>
  </si>
  <si>
    <t>"IJ4a, označník" 2</t>
  </si>
  <si>
    <t>"IP6" 1</t>
  </si>
  <si>
    <t>60</t>
  </si>
  <si>
    <t>914111112</t>
  </si>
  <si>
    <t>Montáž svislé dopravní značky do velikosti 1 m2 páskováním na sloup</t>
  </si>
  <si>
    <t>509706757</t>
  </si>
  <si>
    <t>Montáž svislé dopravní značky základní  velikosti do 1 m2 páskováním na sloupy</t>
  </si>
  <si>
    <t>"IS22c+IS21c" 1+1</t>
  </si>
  <si>
    <t>61</t>
  </si>
  <si>
    <t>914511112</t>
  </si>
  <si>
    <t>Montáž sloupku dopravních značek délky do 3,5 m s betonovým základem a patkou</t>
  </si>
  <si>
    <t>-1697707517</t>
  </si>
  <si>
    <t>Montáž sloupku dopravních značek  délky do 3,5 m do hliníkové patky</t>
  </si>
  <si>
    <t>1+1</t>
  </si>
  <si>
    <t>62</t>
  </si>
  <si>
    <t>40445225</t>
  </si>
  <si>
    <t>sloupek pro dopravní značku Zn D 60mm v 3,5m</t>
  </si>
  <si>
    <t>186341621</t>
  </si>
  <si>
    <t>63</t>
  </si>
  <si>
    <t>915111111</t>
  </si>
  <si>
    <t>Vodorovné dopravní značení dělící čáry souvislé š 125 mm základní bílá barva</t>
  </si>
  <si>
    <t>-1496749203</t>
  </si>
  <si>
    <t>Vodorovné dopravní značení stříkané barvou  dělící čára šířky 125 mm souvislá bílá základní</t>
  </si>
  <si>
    <t>"V1a" 7-2</t>
  </si>
  <si>
    <t>64</t>
  </si>
  <si>
    <t>915121111</t>
  </si>
  <si>
    <t>Vodorovné dopravní značení vodící čáry souvislé š 250 mm základní bílá barva</t>
  </si>
  <si>
    <t>-1736981337</t>
  </si>
  <si>
    <t>Vodorovné dopravní značení stříkané barvou  vodící čára bílá šířky 250 mm souvislá základní</t>
  </si>
  <si>
    <t>"V4" 261,6-41,6</t>
  </si>
  <si>
    <t>65</t>
  </si>
  <si>
    <t>915121121</t>
  </si>
  <si>
    <t>Vodorovné dopravní značení vodící čáry přerušované š 250 mm základní bílá barva</t>
  </si>
  <si>
    <t>1284452921</t>
  </si>
  <si>
    <t>Vodorovné dopravní značení stříkané barvou  vodící čára bílá šířky 250 mm přerušovaná základní</t>
  </si>
  <si>
    <t>"V4 0,5/0,5/0,25" 89,5</t>
  </si>
  <si>
    <t>"V2b 0,5/0,5/0,25" 41,9</t>
  </si>
  <si>
    <t>66</t>
  </si>
  <si>
    <t>915131111</t>
  </si>
  <si>
    <t>Vodorovné dopravní značení přechody pro chodce, šipky, symboly základní bílá barva</t>
  </si>
  <si>
    <t>1318767730</t>
  </si>
  <si>
    <t>Vodorovné dopravní značení stříkané barvou  přechody pro chodce, šipky, symboly bílé základní</t>
  </si>
  <si>
    <t>"V11a" 15</t>
  </si>
  <si>
    <t>"V7a" 12</t>
  </si>
  <si>
    <t>67</t>
  </si>
  <si>
    <t>915211111</t>
  </si>
  <si>
    <t>Vodorovné dopravní značení dělící čáry souvislé š 125 mm bílý plast</t>
  </si>
  <si>
    <t>-11557651</t>
  </si>
  <si>
    <t>Vodorovné dopravní značení stříkaným plastem  dělící čára šířky 125 mm souvislá bílá základní</t>
  </si>
  <si>
    <t>915221111</t>
  </si>
  <si>
    <t>Vodorovné dopravní značení vodící čáry souvislé š 250 mm bílý plast</t>
  </si>
  <si>
    <t>1801430809</t>
  </si>
  <si>
    <t>Vodorovné dopravní značení stříkaným plastem  vodící čára bílá šířky 250 mm souvislá základní</t>
  </si>
  <si>
    <t>69</t>
  </si>
  <si>
    <t>915221121</t>
  </si>
  <si>
    <t>Vodorovné dopravní značení vodící čáry přerušované š 250 mm bílý plast</t>
  </si>
  <si>
    <t>1652172056</t>
  </si>
  <si>
    <t>Vodorovné dopravní značení stříkaným plastem  vodící čára bílá šířky 250 mm přerušovaná základní</t>
  </si>
  <si>
    <t>70</t>
  </si>
  <si>
    <t>915231111</t>
  </si>
  <si>
    <t>Vodorovné dopravní značení přechody pro chodce, šipky, symboly bílý plast</t>
  </si>
  <si>
    <t>2098829127</t>
  </si>
  <si>
    <t>Vodorovné dopravní značení stříkaným plastem  přechody pro chodce, šipky, symboly nápisy bílé základní</t>
  </si>
  <si>
    <t>71</t>
  </si>
  <si>
    <t>915321115</t>
  </si>
  <si>
    <t>Předformátované vodorovné dopravní značení vodící pás pro slabozraké</t>
  </si>
  <si>
    <t>625431769</t>
  </si>
  <si>
    <t>Vodorovné značení předformovaným termoplastem  vodící pás pro slabozraké z 6 proužků</t>
  </si>
  <si>
    <t>6,2</t>
  </si>
  <si>
    <t>72</t>
  </si>
  <si>
    <t>915611111</t>
  </si>
  <si>
    <t>Předznačení vodorovného liniového značení</t>
  </si>
  <si>
    <t>-1830350425</t>
  </si>
  <si>
    <t>Předznačení pro vodorovné značení  stříkané barvou nebo prováděné z nátěrových hmot liniové dělicí čáry, vodicí proužky</t>
  </si>
  <si>
    <t>73</t>
  </si>
  <si>
    <t>915621111</t>
  </si>
  <si>
    <t>Předznačení vodorovného plošného značení</t>
  </si>
  <si>
    <t>-97006327</t>
  </si>
  <si>
    <t>Předznačení pro vodorovné značení  stříkané barvou nebo prováděné z nátěrových hmot plošné šipky, symboly, nápisy</t>
  </si>
  <si>
    <t>74</t>
  </si>
  <si>
    <t>916131213</t>
  </si>
  <si>
    <t>Osazení silničního obrubníku betonového stojatého s boční opěrou do lože z betonu prostého</t>
  </si>
  <si>
    <t>1645665643</t>
  </si>
  <si>
    <t>Osazení silničního obrubníku betonového se zřízením lože, s vyplněním a zatřením spár cementovou maltou stojatého s boční opěrou z betonu prostého, do lože z betonu prostého</t>
  </si>
  <si>
    <t>21,25+179,61-37,9</t>
  </si>
  <si>
    <t>7+6-(1+1)</t>
  </si>
  <si>
    <t>75</t>
  </si>
  <si>
    <t>59217031</t>
  </si>
  <si>
    <t>obrubník betonový silniční 1000x150x250mm</t>
  </si>
  <si>
    <t>-1816587936</t>
  </si>
  <si>
    <t>179,61-37,9</t>
  </si>
  <si>
    <t>141,71*1,02 'Přepočtené koeficientem množství</t>
  </si>
  <si>
    <t>76</t>
  </si>
  <si>
    <t>59217030</t>
  </si>
  <si>
    <t>obrubník betonový silniční přechodový 1000x150x150-250mm</t>
  </si>
  <si>
    <t>-785159507</t>
  </si>
  <si>
    <t>"L" 7-1</t>
  </si>
  <si>
    <t>"P" 6-1</t>
  </si>
  <si>
    <t>11*1,02 'Přepočtené koeficientem množství</t>
  </si>
  <si>
    <t>77</t>
  </si>
  <si>
    <t>59217029</t>
  </si>
  <si>
    <t>obrubník betonový silniční nájezdový 1000x150x150mm</t>
  </si>
  <si>
    <t>62969615</t>
  </si>
  <si>
    <t>21,25</t>
  </si>
  <si>
    <t>21,25*1,02 'Přepočtené koeficientem množství</t>
  </si>
  <si>
    <t>78</t>
  </si>
  <si>
    <t>916133112</t>
  </si>
  <si>
    <t>Osazení silničního obrubníku betonového ke kruhovým objezdům do lože z betonu prostého s boční opěrou</t>
  </si>
  <si>
    <t>1343226109</t>
  </si>
  <si>
    <t>Osazení silničního obrubníku ke kruhovým objezdům se zřízením lože tl. do 150 mm, s vyplněním a zatřením spár cementovou maltou betonového, do lože z betonu prostého s boční opěrou</t>
  </si>
  <si>
    <t>3,6+0,6+0,6</t>
  </si>
  <si>
    <t>79</t>
  </si>
  <si>
    <t>59217057</t>
  </si>
  <si>
    <t>obrubník betonový pro kruhový objezd přímý 200x600x300mm</t>
  </si>
  <si>
    <t>-1162723521</t>
  </si>
  <si>
    <t>3,6</t>
  </si>
  <si>
    <t>3,6*1,02 'Přepočtené koeficientem množství</t>
  </si>
  <si>
    <t>80</t>
  </si>
  <si>
    <t>59217056</t>
  </si>
  <si>
    <t>obrubník betonový pro kruhový objezd přechodový R0,5 200x600x300mm</t>
  </si>
  <si>
    <t>149876622</t>
  </si>
  <si>
    <t>"2 ks, L,P" 0,6+0,6</t>
  </si>
  <si>
    <t>1,2*1,02 'Přepočtené koeficientem množství</t>
  </si>
  <si>
    <t>81</t>
  </si>
  <si>
    <t>916231213</t>
  </si>
  <si>
    <t>Osazení chodníkového obrubníku betonového stojatého s boční opěrou do lože z betonu prostého</t>
  </si>
  <si>
    <t>-1881756388</t>
  </si>
  <si>
    <t>Osazení chodníkového obrubníku betonového se zřízením lože, s vyplněním a zatřením spár cementovou maltou stojatého s boční opěrou z betonu prostého, do lože z betonu prostého</t>
  </si>
  <si>
    <t>255,19-54,44</t>
  </si>
  <si>
    <t>82</t>
  </si>
  <si>
    <t>59217016</t>
  </si>
  <si>
    <t>obrubník betonový chodníkový 1000x80x250mm</t>
  </si>
  <si>
    <t>-49368969</t>
  </si>
  <si>
    <t>200,75*1,02 'Přepočtené koeficientem množství</t>
  </si>
  <si>
    <t>83</t>
  </si>
  <si>
    <t>916431112</t>
  </si>
  <si>
    <t>Osazení bezbariérového betonového obrubníku do betonového lože tl 150 mm s boční opěrou</t>
  </si>
  <si>
    <t>-639589474</t>
  </si>
  <si>
    <t>Osazení betonového bezbariérového obrubníku  s ložem betonovým tl. 150 mm úložná šířka do 400 mm s boční opěrou</t>
  </si>
  <si>
    <t>30+2+2</t>
  </si>
  <si>
    <t>84</t>
  </si>
  <si>
    <t>59217040</t>
  </si>
  <si>
    <t>obrubník betonový bezbariérový náběhový</t>
  </si>
  <si>
    <t>1347931181</t>
  </si>
  <si>
    <t>Poznámka k položce:_x000D_
typ dle PD</t>
  </si>
  <si>
    <t>"přehodová levá" 2</t>
  </si>
  <si>
    <t>"přehodová pravá" 2</t>
  </si>
  <si>
    <t>4*1,02 'Přepočtené koeficientem množství</t>
  </si>
  <si>
    <t>85</t>
  </si>
  <si>
    <t>59217041</t>
  </si>
  <si>
    <t>obrubník betonový bezbariérový přímý</t>
  </si>
  <si>
    <t>-2034739303</t>
  </si>
  <si>
    <t xml:space="preserve">Poznámka k položce:_x000D_
typ dle PD_x000D_
</t>
  </si>
  <si>
    <t>30*1,02 'Přepočtené koeficientem množství</t>
  </si>
  <si>
    <t>86</t>
  </si>
  <si>
    <t>919732211</t>
  </si>
  <si>
    <t>Styčná spára napojení nového živičného povrchu na stávající za tepla š 15 mm hl 25 mm s prořezáním</t>
  </si>
  <si>
    <t>1262205386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</si>
  <si>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</si>
  <si>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254,7</t>
  </si>
  <si>
    <t>87</t>
  </si>
  <si>
    <t>919735112</t>
  </si>
  <si>
    <t>Řezání stávajícího živičného krytu hl přes 50 do 100 mm</t>
  </si>
  <si>
    <t>-1260114582</t>
  </si>
  <si>
    <t>Řezání stávajícího živičného krytu nebo podkladu  hloubky přes 50 do 100 mm</t>
  </si>
  <si>
    <t>88</t>
  </si>
  <si>
    <t>936104211</t>
  </si>
  <si>
    <t>Montáž odpadkového koše do betonové patky</t>
  </si>
  <si>
    <t>1379233131</t>
  </si>
  <si>
    <t>Montáž odpadkového koše  do betonové patky</t>
  </si>
  <si>
    <t>Poznámka k položce:_x000D_
stávající</t>
  </si>
  <si>
    <t>96</t>
  </si>
  <si>
    <t>Bourání konstrukcí</t>
  </si>
  <si>
    <t>89</t>
  </si>
  <si>
    <t>113106142</t>
  </si>
  <si>
    <t>Rozebrání dlažeb z betonových nebo kamenných dlaždic komunikací pro pěší strojně pl přes 50 m2</t>
  </si>
  <si>
    <t>-1272174772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</si>
  <si>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</si>
  <si>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108,9</t>
  </si>
  <si>
    <t>90</t>
  </si>
  <si>
    <t>113106185</t>
  </si>
  <si>
    <t>Rozebrání dlažeb vozovek z drobných kostek s ložem z kameniva strojně pl do 50 m2</t>
  </si>
  <si>
    <t>-798392295</t>
  </si>
  <si>
    <t>Rozebrání dlažeb a dílců vozovek a ploch s přemístěním hmot na skládku na vzdálenost do 3 m nebo s naložením na dopravní prostředek, s jakoukoliv výplní spár strojně plochy jednotlivě do 50 m2 z drobných kostek nebo odseků s ložem z kameniva</t>
  </si>
  <si>
    <t>25,2-20,5</t>
  </si>
  <si>
    <t>91</t>
  </si>
  <si>
    <t>113106292</t>
  </si>
  <si>
    <t>Rozebrání vozovek ze silničních dílců spáry zalité cementovou maltou strojně pl přes 50 do 200 m2</t>
  </si>
  <si>
    <t>1163332292</t>
  </si>
  <si>
    <t>Rozebrání dlažeb a dílců vozovek a ploch s přemístěním hmot na skládku na vzdálenost do 3 m nebo s naložením na dopravní prostředek, s jakoukoliv výplní spár strojně plochy jednotlivě přes 50 m2 do 200 m2 ze silničních dílců jakýchkoliv rozměrů, s ložem z kameniva nebo živice se spárami zalitými cementovou maltou</t>
  </si>
  <si>
    <t>164,6</t>
  </si>
  <si>
    <t>92</t>
  </si>
  <si>
    <t>113107161</t>
  </si>
  <si>
    <t>Odstranění podkladu z kameniva drceného tl do 100 mm strojně pl přes 50 do 200 m2</t>
  </si>
  <si>
    <t>-2091387273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</si>
  <si>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</si>
  <si>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246,28</t>
  </si>
  <si>
    <t>93</t>
  </si>
  <si>
    <t>113107163</t>
  </si>
  <si>
    <t>Odstranění podkladu z kameniva drceného tl přes 200 do 300 mm strojně pl přes 50 do 200 m2</t>
  </si>
  <si>
    <t>120119942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</si>
  <si>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</si>
  <si>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207,4</t>
  </si>
  <si>
    <t>94</t>
  </si>
  <si>
    <t>113107322</t>
  </si>
  <si>
    <t>Odstranění podkladu z kameniva drceného tl přes 100 do 200 mm strojně pl do 50 m2</t>
  </si>
  <si>
    <t>805770614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</si>
  <si>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</si>
  <si>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35,5</t>
  </si>
  <si>
    <t>95</t>
  </si>
  <si>
    <t>113154121</t>
  </si>
  <si>
    <t>Frézování živičného krytu tl do 30 mm pruh š přes 0,5 do 1 m pl do 500 m2 bez překážek v trase</t>
  </si>
  <si>
    <t>2005870609</t>
  </si>
  <si>
    <t>Frézování živičného podkladu nebo krytu  s naložením na dopravní prostředek plochy do 500 m2 bez překážek v trase pruhu šířky přes 0,5 m do 1 m, tloušťky vrstvy do 30 mm</t>
  </si>
  <si>
    <t xml:space="preserve">"ložní vrstva, ZAS-T1" </t>
  </si>
  <si>
    <t>113154122</t>
  </si>
  <si>
    <t>Frézování živičného krytu tl 40 mm pruh š přes 0,5 do 1 m pl do 500 m2 bez překážek v trase</t>
  </si>
  <si>
    <t>1933725683</t>
  </si>
  <si>
    <t>Frézování živičného podkladu nebo krytu  s naložením na dopravní prostředek plochy do 500 m2 bez překážek v trase pruhu šířky přes 0,5 m do 1 m, tloušťky vrstvy 40 mm</t>
  </si>
  <si>
    <t>"obrusná vrstva, ZAS-T1"</t>
  </si>
  <si>
    <t>411,8</t>
  </si>
  <si>
    <t>"podkladní vrstva, ZAS-T4"</t>
  </si>
  <si>
    <t>97</t>
  </si>
  <si>
    <t>113202111</t>
  </si>
  <si>
    <t>Vytrhání obrub krajníků obrubníků stojatých</t>
  </si>
  <si>
    <t>995499244</t>
  </si>
  <si>
    <t>Vytrhání obrub  s vybouráním lože, s přemístěním hmot na skládku na vzdálenost do 3 m nebo s naložením na dopravní prostředek z krajníků nebo obrubníků stojatých</t>
  </si>
  <si>
    <t>67,2</t>
  </si>
  <si>
    <t>98</t>
  </si>
  <si>
    <t>113204111</t>
  </si>
  <si>
    <t>Vytrhání obrub záhonových</t>
  </si>
  <si>
    <t>2120636864</t>
  </si>
  <si>
    <t>Vytrhání obrub  s vybouráním lože, s přemístěním hmot na skládku na vzdálenost do 3 m nebo s naložením na dopravní prostředek záhonových</t>
  </si>
  <si>
    <t>99</t>
  </si>
  <si>
    <t>961044111</t>
  </si>
  <si>
    <t>Bourání základů z betonu prostého</t>
  </si>
  <si>
    <t>1424331104</t>
  </si>
  <si>
    <t>Bourání základů z betonu  prostého</t>
  </si>
  <si>
    <t>"základ příštřešku, odhad" 2</t>
  </si>
  <si>
    <t>100</t>
  </si>
  <si>
    <t>966001311</t>
  </si>
  <si>
    <t>Odstranění odpadkového koše s betonovou patkou</t>
  </si>
  <si>
    <t>-1690694447</t>
  </si>
  <si>
    <t>Odstranění odpadkového koše  s betonovou patkou</t>
  </si>
  <si>
    <t>Poznámka k položce:_x000D_
bude znovu použit</t>
  </si>
  <si>
    <t>101</t>
  </si>
  <si>
    <t>966006132</t>
  </si>
  <si>
    <t>Odstranění značek dopravních nebo orientačních se sloupky s betonovými patkami</t>
  </si>
  <si>
    <t>1971209903</t>
  </si>
  <si>
    <t>Odstranění dopravních nebo orientačních značek se sloupkem  s uložením hmot na vzdálenost do 20 m nebo s naložením na dopravní prostředek, se zásypem jam a jeho zhutněním s betonovou patkou</t>
  </si>
  <si>
    <t>"odstranění"</t>
  </si>
  <si>
    <t>"IZ4a" 1</t>
  </si>
  <si>
    <t>"IZ4a+IS15a" 1+1</t>
  </si>
  <si>
    <t>"IJ4a" 2</t>
  </si>
  <si>
    <t>"IP6" 2</t>
  </si>
  <si>
    <t>102</t>
  </si>
  <si>
    <t>966006211</t>
  </si>
  <si>
    <t>Odstranění svislých dopravních značek ze sloupů, sloupků nebo konzol</t>
  </si>
  <si>
    <t>-2117965510</t>
  </si>
  <si>
    <t>Odstranění (demontáž) svislých dopravních značek  s odklizením materiálu na skládku na vzdálenost do 20 m nebo s naložením na dopravní prostředek ze sloupů, sloupků nebo konzol</t>
  </si>
  <si>
    <t>1+1+1+2+1</t>
  </si>
  <si>
    <t>103</t>
  </si>
  <si>
    <t>966007222</t>
  </si>
  <si>
    <t>Odstranění vodorovného dopravního značení vodním paprskem čáry značené plastem š do 250 mm</t>
  </si>
  <si>
    <t>775819769</t>
  </si>
  <si>
    <t>Odstranění vodorovného dopravního značení vodním paprskem pod tlakem 2 500 barů (např. Peel Jet) z betonového nebo živičného povrchu značeného plastem čáry šířky do 250 mm</t>
  </si>
  <si>
    <t>104</t>
  </si>
  <si>
    <t>966007223</t>
  </si>
  <si>
    <t>Odstranění vodorovného dopravního značení vodním paprskem z plochy značené plastem</t>
  </si>
  <si>
    <t>-771505566</t>
  </si>
  <si>
    <t>Odstranění vodorovného dopravního značení vodním paprskem pod tlakem 2 500 barů (např. Peel Jet) z betonového nebo živičného povrchu značeného plastem plošného</t>
  </si>
  <si>
    <t>"V11a" 10</t>
  </si>
  <si>
    <t>"V7a" 15</t>
  </si>
  <si>
    <t>997</t>
  </si>
  <si>
    <t>Přesun sutě</t>
  </si>
  <si>
    <t>105</t>
  </si>
  <si>
    <t>997221551</t>
  </si>
  <si>
    <t>Vodorovná doprava suti ze sypkých materiálů do 1 km</t>
  </si>
  <si>
    <t>2111153982</t>
  </si>
  <si>
    <t>Vodorovná doprava suti  bez naložení, ale se složením a s hrubým urovnáním ze sypkých materiálů, na vzdálenost do 1 km</t>
  </si>
  <si>
    <t>"podklad" 89,162+91,256+10,295</t>
  </si>
  <si>
    <t>"frézink T1" 16,993+(411,8*0,092)</t>
  </si>
  <si>
    <t>"frézink T4" (246,28*0,092)</t>
  </si>
  <si>
    <t>106</t>
  </si>
  <si>
    <t>997221559</t>
  </si>
  <si>
    <t>Příplatek ZKD 1 km u vodorovné dopravy suti ze sypkých materiálů</t>
  </si>
  <si>
    <t>11201109</t>
  </si>
  <si>
    <t>Vodorovná doprava suti  bez naložení, ale se složením a s hrubým urovnáním Příplatek k ceně za každý další i započatý 1 km přes 1 km</t>
  </si>
  <si>
    <t>"podklad" (89,162+91,256+10,295)*9</t>
  </si>
  <si>
    <t>"frézink T1" (16,993+(411,8*0,092))*9</t>
  </si>
  <si>
    <t>"frézink T4" (246,28*0,092)*9</t>
  </si>
  <si>
    <t>107</t>
  </si>
  <si>
    <t>997221561</t>
  </si>
  <si>
    <t>Vodorovná doprava suti z kusových materiálů do 1 km</t>
  </si>
  <si>
    <t>-922609437</t>
  </si>
  <si>
    <t>Vodorovná doprava suti  bez naložení, ale se složením a s hrubým urovnáním z kusových materiálů, na vzdálenost do 1 km</t>
  </si>
  <si>
    <t>"beton" 27,77+13,776+2+4+0,087+0,902</t>
  </si>
  <si>
    <t>"kostky" 1,504</t>
  </si>
  <si>
    <t>108</t>
  </si>
  <si>
    <t>997221569</t>
  </si>
  <si>
    <t>Příplatek ZKD 1 km u vodorovné dopravy suti z kusových materiálů</t>
  </si>
  <si>
    <t>1869359546</t>
  </si>
  <si>
    <t>"beton" (27,77+13,776+2+4+0,087+0,902)*9</t>
  </si>
  <si>
    <t>"kostky" 1,504*9</t>
  </si>
  <si>
    <t>109</t>
  </si>
  <si>
    <t>997221571</t>
  </si>
  <si>
    <t>Vodorovná doprava vybouraných hmot do 1 km</t>
  </si>
  <si>
    <t>1752821039</t>
  </si>
  <si>
    <t>Vodorovná doprava vybouraných hmot  bez naložení, ale se složením a s hrubým urovnáním na vzdálenost do 1 km</t>
  </si>
  <si>
    <t>69,955</t>
  </si>
  <si>
    <t>110</t>
  </si>
  <si>
    <t>997221579</t>
  </si>
  <si>
    <t>Příplatek ZKD 1 km u vodorovné dopravy vybouraných hmot</t>
  </si>
  <si>
    <t>247757220</t>
  </si>
  <si>
    <t>Vodorovná doprava vybouraných hmot  bez naložení, ale se složením a s hrubým urovnáním na vzdálenost Příplatek k ceně za každý další i započatý 1 km přes 1 km</t>
  </si>
  <si>
    <t>69,955*9</t>
  </si>
  <si>
    <t>111</t>
  </si>
  <si>
    <t>997013847</t>
  </si>
  <si>
    <t>Poplatek za uložení na skládce (skládkovné) odpadu asfaltového s dehtem kód odpadu 17 03 01</t>
  </si>
  <si>
    <t>2059746747</t>
  </si>
  <si>
    <t>Poplatek za uložení stavebního odpadu na skládce (skládkovné) asfaltového s obsahem dehtu zatříděného do Katalogu odpadů pod kódem 17 03 01</t>
  </si>
  <si>
    <t>112</t>
  </si>
  <si>
    <t>997221861</t>
  </si>
  <si>
    <t>Poplatek za uložení stavebního odpadu na recyklační skládce (skládkovné) z prostého betonu pod kódem 17 01 01</t>
  </si>
  <si>
    <t>-1133647089</t>
  </si>
  <si>
    <t>Poplatek za uložení stavebního odpadu na recyklační skládce (skládkovné) z prostého betonu zatříděného do Katalogu odpadů pod kódem 17 01 01</t>
  </si>
  <si>
    <t>27,77+13,776+2+4+0,087+0,902</t>
  </si>
  <si>
    <t>113</t>
  </si>
  <si>
    <t>997221862</t>
  </si>
  <si>
    <t>Poplatek za uložení stavebního odpadu na recyklační skládce (skládkovné) z armovaného betonu pod kódem 17 01 01</t>
  </si>
  <si>
    <t>544948089</t>
  </si>
  <si>
    <t>Poplatek za uložení stavebního odpadu na recyklační skládce (skládkovné) z armovaného betonu zatříděného do Katalogu odpadů pod kódem 17 01 01</t>
  </si>
  <si>
    <t>114</t>
  </si>
  <si>
    <t>997221873</t>
  </si>
  <si>
    <t>764585754</t>
  </si>
  <si>
    <t>89,162+91,256+10,295</t>
  </si>
  <si>
    <t>1,504</t>
  </si>
  <si>
    <t>115</t>
  </si>
  <si>
    <t>997221875</t>
  </si>
  <si>
    <t>Poplatek za uložení stavebního odpadu na recyklační skládce (skládkovné) asfaltového bez obsahu dehtu zatříděného do Katalogu odpadů pod kódem 17 03 02</t>
  </si>
  <si>
    <t>1501899029</t>
  </si>
  <si>
    <t>998</t>
  </si>
  <si>
    <t>Přesun hmot</t>
  </si>
  <si>
    <t>116</t>
  </si>
  <si>
    <t>998223011</t>
  </si>
  <si>
    <t>Přesun hmot pro pozemní komunikace s krytem dlážděným</t>
  </si>
  <si>
    <t>1513234619</t>
  </si>
  <si>
    <t>Přesun hmot pro pozemní komunikace s krytem dlážděným  dopravní vzdálenost do 200 m jakékoliv délky objektu</t>
  </si>
  <si>
    <t>PSV</t>
  </si>
  <si>
    <t>Práce a dodávky PSV</t>
  </si>
  <si>
    <t>767</t>
  </si>
  <si>
    <t>Konstrukce zámečnické</t>
  </si>
  <si>
    <t>117</t>
  </si>
  <si>
    <t>767163121</t>
  </si>
  <si>
    <t>Montáž přímého kovového zábradlí z dílců do betonu v rovině</t>
  </si>
  <si>
    <t>1366570391</t>
  </si>
  <si>
    <t>Montáž kompletního kovového zábradlí přímého z dílců v rovině (na rovné ploše) kotveného do betonu</t>
  </si>
  <si>
    <t xml:space="preserve">Poznámka k položce:_x000D_
- Zámečnický výrobek, uchycení dle PD (D.101.1, D.101.5, D.101.7)_x000D_
- Segmenty zábradlí budou kotveny k úhlovým zídkám provrtáním tělesa zídky a přišroubováním šrouby M16 (22 ks) s hladkým dříkem, délky 150 mm (délka závitu 44 mm). Šroub bude opatřen maticí M16 (22 ks). Šroub i matice bude opatřeny podložkou M16 (44 ks). Spojovací materiál bude proveden z nerezové oceli A2. Detail zábradlí viz výkresová část_x000D_
</t>
  </si>
  <si>
    <t>2*11</t>
  </si>
  <si>
    <t>118</t>
  </si>
  <si>
    <t>767995113</t>
  </si>
  <si>
    <t>Montáž atypických zámečnických konstrukcí hm přes 10 do 20 kg</t>
  </si>
  <si>
    <t>kg</t>
  </si>
  <si>
    <t>-1984032973</t>
  </si>
  <si>
    <t>Montáž ostatních atypických zámečnických konstrukcí  hmotnosti přes 10 do 20 kg</t>
  </si>
  <si>
    <t>51+66+199</t>
  </si>
  <si>
    <t>119</t>
  </si>
  <si>
    <t>14011026</t>
  </si>
  <si>
    <t>trubka ocelová bezešvá hladká jakost 11 353 51x3,2mm</t>
  </si>
  <si>
    <t>-1910286862</t>
  </si>
  <si>
    <t>(1,85+4,02)*11</t>
  </si>
  <si>
    <t>64,57*1,05 'Přepočtené koeficientem množství</t>
  </si>
  <si>
    <t>120</t>
  </si>
  <si>
    <t>14011018</t>
  </si>
  <si>
    <t>trubka ocelová bezešvá hladká jakost 11 353 38x2,6mm</t>
  </si>
  <si>
    <t>771271525</t>
  </si>
  <si>
    <t>(1,85+0,8)*11</t>
  </si>
  <si>
    <t>29,15*1,05 'Přepočtené koeficientem množství</t>
  </si>
  <si>
    <t>121</t>
  </si>
  <si>
    <t>13010532.x</t>
  </si>
  <si>
    <t>úhelník ocelový nerovnostranný jakost 11 375 200x100x10mm</t>
  </si>
  <si>
    <t>1269410452</t>
  </si>
  <si>
    <t>Poznámka k položce:_x000D_
23,1 kg/m</t>
  </si>
  <si>
    <t>"pro uchycení, L - 100x200x100"</t>
  </si>
  <si>
    <t>(((11*2)*0,1)*23,1)/1000</t>
  </si>
  <si>
    <t>0,051*1,05 'Přepočtené koeficientem množství</t>
  </si>
  <si>
    <t>122</t>
  </si>
  <si>
    <t>767996801</t>
  </si>
  <si>
    <t>Demontáž atypických zámečnických konstrukcí rozebráním hm jednotlivých dílů do 50 kg</t>
  </si>
  <si>
    <t>12468841</t>
  </si>
  <si>
    <t>Demontáž ostatních zámečnických konstrukcí  o hmotnosti jednotlivých dílů rozebráním do 50 kg</t>
  </si>
  <si>
    <t>"přístřěšek, plech 3x1,5x2,5, odhad" 150</t>
  </si>
  <si>
    <t>123</t>
  </si>
  <si>
    <t>998767101</t>
  </si>
  <si>
    <t>Přesun hmot tonážní pro zámečnické konstrukce v objektech v do 6 m</t>
  </si>
  <si>
    <t>417590464</t>
  </si>
  <si>
    <t>Přesun hmot pro zámečnické konstrukce  stanovený z hmotnosti přesunovaného materiálu vodorovná dopravní vzdálenost do 50 m v objektech výšky do 6 m</t>
  </si>
  <si>
    <t>789</t>
  </si>
  <si>
    <t>Povrchové úpravy ocelových konstrukcí a technologických zařízení</t>
  </si>
  <si>
    <t>124</t>
  </si>
  <si>
    <t>789431531</t>
  </si>
  <si>
    <t>Žárové stříkání potrubí do DN 50 ZnAl 100 μm</t>
  </si>
  <si>
    <t>-707467582</t>
  </si>
  <si>
    <t>Žárové stříkání potrubí slitinou zinacor ZnAl, tloušťky 100 μm do DN 50</t>
  </si>
  <si>
    <t>(4,02+1,85)*11*(PI*0,051)</t>
  </si>
  <si>
    <t>(0,91+0,91+0,8)*11*(PI*0,038)</t>
  </si>
  <si>
    <t>Práce a dodávky M</t>
  </si>
  <si>
    <t>46-M</t>
  </si>
  <si>
    <t>Zemní práce při extr.mont.pracích</t>
  </si>
  <si>
    <t>125</t>
  </si>
  <si>
    <t>460671112</t>
  </si>
  <si>
    <t>Výstražná fólie pro krytí kabelů šířky 25 cm</t>
  </si>
  <si>
    <t>2011806866</t>
  </si>
  <si>
    <t>Výstražná fólie z PVC pro krytí kabelů včetně vyrovnání povrchu rýhy, rozvinutí a uložení fólie šířky do 25 cm</t>
  </si>
  <si>
    <t>96,6</t>
  </si>
  <si>
    <t>126</t>
  </si>
  <si>
    <t>460751122</t>
  </si>
  <si>
    <t>Osazení kabelových kanálů zapuštěných do terénu z prefabrikovaných betonových žlabů vnější šířky přes 20 do 25 cm</t>
  </si>
  <si>
    <t>-2030063355</t>
  </si>
  <si>
    <t>Osazení kabelových kanálů včetně utěsnění, vyspárování a zakrytí víkem z prefabrikovaných betonových žlabů zapuštěných do terénu, včetně výkopu horniny vnější šířky přes 20 do 25 cm</t>
  </si>
  <si>
    <t>127</t>
  </si>
  <si>
    <t>59213011</t>
  </si>
  <si>
    <t>žlab kabelový betonový k ochraně zemního drátovodného vedení 100x23x19cm</t>
  </si>
  <si>
    <t>128</t>
  </si>
  <si>
    <t>58281878</t>
  </si>
  <si>
    <t>96,6*1,02 'Přepočtené koeficientem množství</t>
  </si>
  <si>
    <t>OST</t>
  </si>
  <si>
    <t>Ostatní</t>
  </si>
  <si>
    <t>odstranění</t>
  </si>
  <si>
    <t>Ekologická likvidace autovraku "Škoda Favorit"</t>
  </si>
  <si>
    <t>kpl</t>
  </si>
  <si>
    <t>512</t>
  </si>
  <si>
    <t>-795980734</t>
  </si>
  <si>
    <t>Ekologická likvidace autovraku "Škoda Favorit", naložení odvoz, likvidace</t>
  </si>
  <si>
    <t>SO 101s - Sanace zemní pláně</t>
  </si>
  <si>
    <t>122251104</t>
  </si>
  <si>
    <t>Odkopávky a prokopávky nezapažené v hornině třídy těžitelnosti I skupiny 3 objem do 500 m3 strojně</t>
  </si>
  <si>
    <t>52963509</t>
  </si>
  <si>
    <t>Odkopávky a prokopávky nezapažené strojně v hornině třídy těžitelnosti I skupiny 3 přes 100 do 500 m3</t>
  </si>
  <si>
    <t>421,05*0,3</t>
  </si>
  <si>
    <t>-78,93*0,3</t>
  </si>
  <si>
    <t>Mezisoučet</t>
  </si>
  <si>
    <t>162,1*0,4</t>
  </si>
  <si>
    <t>2118791680</t>
  </si>
  <si>
    <t>167,476</t>
  </si>
  <si>
    <t>1862464644</t>
  </si>
  <si>
    <t>167,476*1,8 'Přepočtené koeficientem množství</t>
  </si>
  <si>
    <t>564951313</t>
  </si>
  <si>
    <t>Podklad z betonového recyklátu plochy přes 100 m2 tl 150 mm</t>
  </si>
  <si>
    <t>-1517828282</t>
  </si>
  <si>
    <t>Podklad nebo podsyp z betonového recyklátu s rozprostřením a zhutněním plochy přes 100 m2, po zhutnění tl. 150 mm</t>
  </si>
  <si>
    <t>"2 vrstvy, tl. celkem 300 mm"</t>
  </si>
  <si>
    <t>(421,05-78,93)*2</t>
  </si>
  <si>
    <t>564961315</t>
  </si>
  <si>
    <t>Podklad z betonového recyklátu plochy přes 100 m2 tl 200 mm</t>
  </si>
  <si>
    <t>-1890105787</t>
  </si>
  <si>
    <t>Podklad nebo podsyp z betonového recyklátu s rozprostřením a zhutněním plochy přes 100 m2, po zhutnění tl. 200 mm</t>
  </si>
  <si>
    <t>"2 vrstvy, tl. celkem 400 mm"</t>
  </si>
  <si>
    <t>162,1*2</t>
  </si>
  <si>
    <t>919726122</t>
  </si>
  <si>
    <t>Geotextilie pro ochranu, separaci a filtraci netkaná měrná hm přes 200 do 300 g/m2</t>
  </si>
  <si>
    <t>233958297</t>
  </si>
  <si>
    <t>Geotextilie netkaná pro ochranu, separaci nebo filtraci měrná hmotnost přes 200 do 300 g/m2</t>
  </si>
  <si>
    <t>629,05-78,93</t>
  </si>
  <si>
    <t>998229111</t>
  </si>
  <si>
    <t>Přesun hmot ruční pro pozemní komunikace s krytem z kameniva, betonu,živice na vzdálenost do 50 m</t>
  </si>
  <si>
    <t>-746741532</t>
  </si>
  <si>
    <t>Přesun hmot ruční pro pozemní komunikace s naložením a složením na vzdálenost do 50 m, s krytem z kameniva, monolitickým betonovým nebo živičným</t>
  </si>
  <si>
    <t>SO 401 - Veřejné osvětlení</t>
  </si>
  <si>
    <t xml:space="preserve">    21-M - Elektromontáže</t>
  </si>
  <si>
    <t xml:space="preserve">    21-M_D - Elektromontáže - demontáž</t>
  </si>
  <si>
    <t xml:space="preserve">    21-M_M - Elektromontáže - materiál</t>
  </si>
  <si>
    <t>21-M</t>
  </si>
  <si>
    <t>Elektromontáže</t>
  </si>
  <si>
    <t>Pol19</t>
  </si>
  <si>
    <t>Montáž ocelových stožárů  8m (včetně manžet)</t>
  </si>
  <si>
    <t>ks</t>
  </si>
  <si>
    <t>1347326889</t>
  </si>
  <si>
    <t>Pol20</t>
  </si>
  <si>
    <t>Montáž výložníku na stožár VO, délka 1m</t>
  </si>
  <si>
    <t>1907893123</t>
  </si>
  <si>
    <t>Pol20.1</t>
  </si>
  <si>
    <t>Montáž výložníku na stožár VO, délka 2m</t>
  </si>
  <si>
    <t>1698789810</t>
  </si>
  <si>
    <t>Pol21</t>
  </si>
  <si>
    <t>Montáž ocelových stožárů   6m</t>
  </si>
  <si>
    <t>-565455484</t>
  </si>
  <si>
    <t>Pol22</t>
  </si>
  <si>
    <t>Montáž svítidla  BARA 1C2.60-3070-ME  49W</t>
  </si>
  <si>
    <t>-660775100</t>
  </si>
  <si>
    <t>Pol23</t>
  </si>
  <si>
    <t>Montáž svítidla BARA E XXX.60-4070-PX 55W</t>
  </si>
  <si>
    <t>-513811315</t>
  </si>
  <si>
    <t>Pol24</t>
  </si>
  <si>
    <t>Uložení PVC pouzdra pro stožáry VO</t>
  </si>
  <si>
    <t>1359101579</t>
  </si>
  <si>
    <t>Pol25</t>
  </si>
  <si>
    <t>Uložení plechů či keramické desky (dlaždice pro stožáry)</t>
  </si>
  <si>
    <t>1499105702</t>
  </si>
  <si>
    <t>Pol26</t>
  </si>
  <si>
    <t>Montáž elektrovýzbroje 1,5 - 35 vč. skleněné pojistky 6A</t>
  </si>
  <si>
    <t>-1408267893</t>
  </si>
  <si>
    <t>Pol27</t>
  </si>
  <si>
    <t>Montáž kabelu CYKY-J 4x16mm2</t>
  </si>
  <si>
    <t>1479667766</t>
  </si>
  <si>
    <t>Pol28</t>
  </si>
  <si>
    <t>Montáž kabelu CYKY-J 3x1,5mm2, volně uložený vč. zapojení</t>
  </si>
  <si>
    <t>865310703</t>
  </si>
  <si>
    <t>Pol29</t>
  </si>
  <si>
    <t>Uložení uzemňovacího vedení vodičů FeZn  do kabelové rýhy, vč. zapojení</t>
  </si>
  <si>
    <t>-431777178</t>
  </si>
  <si>
    <t>Pol30</t>
  </si>
  <si>
    <t>Montáž označovacích štítků</t>
  </si>
  <si>
    <t>1801619119</t>
  </si>
  <si>
    <t>Pol31</t>
  </si>
  <si>
    <t>Montáž svorek hromosvodových</t>
  </si>
  <si>
    <t>137980119</t>
  </si>
  <si>
    <t>Pol32</t>
  </si>
  <si>
    <t>Montáž korugované chráničky HDPE ø63 mm</t>
  </si>
  <si>
    <t>-1750519572</t>
  </si>
  <si>
    <t>Pol33</t>
  </si>
  <si>
    <t>Montáž korugované chráničky HDPE ø110 mm</t>
  </si>
  <si>
    <t>-264081158</t>
  </si>
  <si>
    <t>21-M_D</t>
  </si>
  <si>
    <t>Elektromontáže - demontáž</t>
  </si>
  <si>
    <t>Pol34</t>
  </si>
  <si>
    <t>Demontáž stávájícího stožáru VO, včetně betonového základu</t>
  </si>
  <si>
    <t>-1568345892</t>
  </si>
  <si>
    <t>Pol35</t>
  </si>
  <si>
    <t>Demontáž stávajících svítidel, vč. Elektrovýzbroje</t>
  </si>
  <si>
    <t>-1744106303</t>
  </si>
  <si>
    <t>Pol36</t>
  </si>
  <si>
    <t>Demontáž stávajícího kabelového vedení VO</t>
  </si>
  <si>
    <t>-1778165517</t>
  </si>
  <si>
    <t>21-M_M</t>
  </si>
  <si>
    <t>Elektromontáže - materiál</t>
  </si>
  <si>
    <t>Pol37</t>
  </si>
  <si>
    <t>Ocelový válcový silniční stožár VO výšky 8m (včetně manžet) - JB 8 S 133/108/89</t>
  </si>
  <si>
    <t>81395490</t>
  </si>
  <si>
    <t>Pol38</t>
  </si>
  <si>
    <t>Výložník, délka 1m V1/89-1000 (obloukový)</t>
  </si>
  <si>
    <t>-1823008896</t>
  </si>
  <si>
    <t>Pol38.1</t>
  </si>
  <si>
    <t>Výložník, délka 2m UD 1-2000/B (rovný)</t>
  </si>
  <si>
    <t>-2121032255</t>
  </si>
  <si>
    <t>Pol39</t>
  </si>
  <si>
    <t>Ocelový válcový silniční stožár VO výšky 6m - STP 6 - B 133/108/89</t>
  </si>
  <si>
    <t>-1986894877</t>
  </si>
  <si>
    <t>Pol40</t>
  </si>
  <si>
    <t>Výzbroj stožárová 1,5-35 MM odbočovací vč. sklněná pojistka 6A</t>
  </si>
  <si>
    <t>-132325260</t>
  </si>
  <si>
    <t>Pol41</t>
  </si>
  <si>
    <t>Svorka odbočovací a spojovací pro pásek 30x4 mm, FeZn</t>
  </si>
  <si>
    <t>-1789652757</t>
  </si>
  <si>
    <t>Pol42</t>
  </si>
  <si>
    <t>Svítidlo  BARA 1C2.60-3070-ME  49W</t>
  </si>
  <si>
    <t>2068601861</t>
  </si>
  <si>
    <t>Pol43</t>
  </si>
  <si>
    <t>Svítidlo  BARA E XXX.60-4070-PX 55W</t>
  </si>
  <si>
    <t>-1562413099</t>
  </si>
  <si>
    <t>Pol44</t>
  </si>
  <si>
    <t>Plech nebo keramická deska (dlaždice) pod stožár</t>
  </si>
  <si>
    <t>-1049250660</t>
  </si>
  <si>
    <t>Pol45</t>
  </si>
  <si>
    <t>Označovací štítek stožáru VO</t>
  </si>
  <si>
    <t>1173982423</t>
  </si>
  <si>
    <t>Pol46</t>
  </si>
  <si>
    <t>Označovací štítek kabelu</t>
  </si>
  <si>
    <t>-611674174</t>
  </si>
  <si>
    <t>Pol47</t>
  </si>
  <si>
    <t>Kabel CYKY 4Jx16mm2</t>
  </si>
  <si>
    <t>1362512561</t>
  </si>
  <si>
    <t>Pol48</t>
  </si>
  <si>
    <t>Kabel CYKY-J 3x1,5mm2</t>
  </si>
  <si>
    <t>-1785568249</t>
  </si>
  <si>
    <t>Pol49</t>
  </si>
  <si>
    <t>Zemníci pásek FeZn 30x4mm (drát FeZn ø10mm)</t>
  </si>
  <si>
    <t>1673115294</t>
  </si>
  <si>
    <t>Pol50</t>
  </si>
  <si>
    <t>Uzemňovací svorka</t>
  </si>
  <si>
    <t>-1320240409</t>
  </si>
  <si>
    <t>Pol51</t>
  </si>
  <si>
    <t>Korugovaná chránička HDPE ø63 mm</t>
  </si>
  <si>
    <t>-1216302680</t>
  </si>
  <si>
    <t>Pol52</t>
  </si>
  <si>
    <t>Korugovaná chránička HDPE ø110 mm</t>
  </si>
  <si>
    <t>-939937697</t>
  </si>
  <si>
    <t>Pol53</t>
  </si>
  <si>
    <t>Výstražná bezpečnostní fólie 330 mm x 0,4 mm</t>
  </si>
  <si>
    <t>882491364</t>
  </si>
  <si>
    <t>Pol54</t>
  </si>
  <si>
    <t>Drobný elektroinstalační materiál</t>
  </si>
  <si>
    <t>2049719735</t>
  </si>
  <si>
    <t>Pol1</t>
  </si>
  <si>
    <t>Vytyčení kabelové trasy</t>
  </si>
  <si>
    <t>-1350327583</t>
  </si>
  <si>
    <t>Pol2</t>
  </si>
  <si>
    <t>Výkop pro základy stožárů 8m</t>
  </si>
  <si>
    <t>-1327450681</t>
  </si>
  <si>
    <t>Pol3</t>
  </si>
  <si>
    <t>Výkop pro základy stožárů 6m</t>
  </si>
  <si>
    <t>-1946358500</t>
  </si>
  <si>
    <t>Pol4.1</t>
  </si>
  <si>
    <t>Výkop kabelové rýhy hloubka 30cm, šíře 35cm</t>
  </si>
  <si>
    <t>-172881675</t>
  </si>
  <si>
    <t>Pol4</t>
  </si>
  <si>
    <t>Výkop kabelové rýhy hloubka 70cm, šíře 35cm</t>
  </si>
  <si>
    <t>1392030636</t>
  </si>
  <si>
    <t>Pol5</t>
  </si>
  <si>
    <t>Pokládka chráničky HDPE ø63 mm</t>
  </si>
  <si>
    <t>-428997887</t>
  </si>
  <si>
    <t>Pol6</t>
  </si>
  <si>
    <t>Pokládka chráničky HDPE ø110 mm</t>
  </si>
  <si>
    <t>-660707139</t>
  </si>
  <si>
    <t>Pol7</t>
  </si>
  <si>
    <t>Výstražná páska pro zabezpečení výkopu zřízení</t>
  </si>
  <si>
    <t>-741352165</t>
  </si>
  <si>
    <t>Pol8</t>
  </si>
  <si>
    <t>Výstražná páska pro zabezpečení výkopu odstranění</t>
  </si>
  <si>
    <t>-1962353857</t>
  </si>
  <si>
    <t>Pol9</t>
  </si>
  <si>
    <t>Zhotovení beton. základu stožárů 8m, beton C16/20</t>
  </si>
  <si>
    <t>-138721032</t>
  </si>
  <si>
    <t>Pol10</t>
  </si>
  <si>
    <t>Zhotovení beton. základu stožárů 6m, beton C16/20</t>
  </si>
  <si>
    <t>-1835870734</t>
  </si>
  <si>
    <t>Pol11</t>
  </si>
  <si>
    <t>Zásyp kabelové rýhy hloubka 70cm, šíře 35cm</t>
  </si>
  <si>
    <t>-851248276</t>
  </si>
  <si>
    <t>Pol12</t>
  </si>
  <si>
    <t>Protlak pod vozovkou pro PVC chráničku ø110mm</t>
  </si>
  <si>
    <t>-2044677973</t>
  </si>
  <si>
    <t>Pol13</t>
  </si>
  <si>
    <t>Ruční výkop „startovací jámy“ pro provedení protlaku (2x1x1,5m)</t>
  </si>
  <si>
    <t>-1141248089</t>
  </si>
  <si>
    <t>Pol14</t>
  </si>
  <si>
    <t>Ruční výkop „cílové j ámy“ pro provedení protlaku (1x1x1,5m)</t>
  </si>
  <si>
    <t>297315995</t>
  </si>
  <si>
    <t>Pol15</t>
  </si>
  <si>
    <t>Kabelové pískové lože</t>
  </si>
  <si>
    <t>-2102626018</t>
  </si>
  <si>
    <t>Pol16</t>
  </si>
  <si>
    <t>Zásyp štěrkové drtě do kabelových rýh</t>
  </si>
  <si>
    <t>-1753012827</t>
  </si>
  <si>
    <t>Pol17</t>
  </si>
  <si>
    <t>Odvoz zeminy</t>
  </si>
  <si>
    <t>-465331539</t>
  </si>
  <si>
    <t>Pol18</t>
  </si>
  <si>
    <t>Ostatní zemní práce</t>
  </si>
  <si>
    <t>-554461878</t>
  </si>
  <si>
    <t>VRN - Vedlejší rozpočtové nákaldy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</si>
  <si>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</si>
  <si>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</si>
  <si>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</si>
  <si>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VRN_SO 401 - Vedlejší rozpočtové náklady_SO 401</t>
  </si>
  <si>
    <t>Vedlejší rozpočtové náklady</t>
  </si>
  <si>
    <t>VRN1</t>
  </si>
  <si>
    <t>Průzkumné, geodetické a projektové práce</t>
  </si>
  <si>
    <t>012303000</t>
  </si>
  <si>
    <t>Geodetické práce po výstavbě (zaměření skutečného provedení vč. GP)</t>
  </si>
  <si>
    <t>1024</t>
  </si>
  <si>
    <t>519327887</t>
  </si>
  <si>
    <t>Geodetické práce po výstavbě</t>
  </si>
  <si>
    <t>VRN3</t>
  </si>
  <si>
    <t>Zařízení staveniště</t>
  </si>
  <si>
    <t>030001000</t>
  </si>
  <si>
    <t>-1309255981</t>
  </si>
  <si>
    <t>032803000</t>
  </si>
  <si>
    <t>Zřízení a zrušení provizorního nástupiště</t>
  </si>
  <si>
    <t>-325031524</t>
  </si>
  <si>
    <t>Ostatní vybavení staveniště - Zřízení a zrušení provizorního nástupiště</t>
  </si>
  <si>
    <t>034303000</t>
  </si>
  <si>
    <t>Dopravní značení na staveništi</t>
  </si>
  <si>
    <t>736388607</t>
  </si>
  <si>
    <t xml:space="preserve">Poznámka k položce:_x000D_
dle PD přílohy: B, D.101.8 </t>
  </si>
  <si>
    <t>VRN_SO 401</t>
  </si>
  <si>
    <t>Vedlejší rozpočtové náklady_SO 401</t>
  </si>
  <si>
    <t>Pol56</t>
  </si>
  <si>
    <t>Výchozí revize elektro, zpráva (Soustava VO)</t>
  </si>
  <si>
    <t>-1557044078</t>
  </si>
  <si>
    <t>Pol58</t>
  </si>
  <si>
    <t>Geodetické práce po ukončení montáže (zaměření skut. Provedení stavby)</t>
  </si>
  <si>
    <t>243520736</t>
  </si>
  <si>
    <t>B - Neuznatelné náklady</t>
  </si>
  <si>
    <t>"zemina vhodná k ohumusování" (7,9)*0,15</t>
  </si>
  <si>
    <t>(58,43)*0,2</t>
  </si>
  <si>
    <t>(20,5)*0,22</t>
  </si>
  <si>
    <t>"zemina vhodná k ohumusování na skládku stavby" 7,9*0,15</t>
  </si>
  <si>
    <t>"zemina vhodná k ohumusování ze skládky stavby na místo upotřebení" (233,8)*0,15</t>
  </si>
  <si>
    <t>16,196+0,35</t>
  </si>
  <si>
    <t>75641004</t>
  </si>
  <si>
    <t>233,8*0,15</t>
  </si>
  <si>
    <t>16,546</t>
  </si>
  <si>
    <t>16,546*1,8 'Přepočtené koeficientem množství</t>
  </si>
  <si>
    <t>-1465209187</t>
  </si>
  <si>
    <t>1,185</t>
  </si>
  <si>
    <t>181111111</t>
  </si>
  <si>
    <t>Plošná úprava terénu do 500 m2 zemina skupiny 1 až 4 nerovnosti přes 50 do 100 mm v rovinně a svahu do 1:5</t>
  </si>
  <si>
    <t>884315605</t>
  </si>
  <si>
    <t>Plošná úprava terénu v zemině skupiny 1 až 4 s urovnáním povrchu bez doplnění ornice souvislé plochy do 500 m2 při nerovnostech terénu přes 50 do 100 mm v rovině nebo na svahu do 1:5</t>
  </si>
  <si>
    <t>342,1</t>
  </si>
  <si>
    <t>181351103</t>
  </si>
  <si>
    <t>Rozprostření ornice tl vrstvy do 200 mm pl přes 100 do 500 m2 v rovině nebo ve svahu do 1:5 strojně</t>
  </si>
  <si>
    <t>-344767652</t>
  </si>
  <si>
    <t>Rozprostření a urovnání ornice v rovině nebo ve svahu sklonu do 1:5 strojně při souvislé ploše přes 100 do 500 m2, tl. vrstvy do 200 mm</t>
  </si>
  <si>
    <t>10364101</t>
  </si>
  <si>
    <t>zemina pro terénní úpravy -  ornice</t>
  </si>
  <si>
    <t>1468327399</t>
  </si>
  <si>
    <t>"potřeba" (342,1)*0,15</t>
  </si>
  <si>
    <t>"stávající" -(233,8)*0,15</t>
  </si>
  <si>
    <t>16,245*1,8 'Přepočtené koeficientem množství</t>
  </si>
  <si>
    <t>181411131</t>
  </si>
  <si>
    <t>Založení parkového trávníku výsevem pl do 1000 m2 v rovině a ve svahu do 1:5</t>
  </si>
  <si>
    <t>1326392023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</si>
  <si>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</si>
  <si>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</si>
  <si>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</si>
  <si>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-444410136</t>
  </si>
  <si>
    <t>342,1*0,03</t>
  </si>
  <si>
    <t>20,5+58,43</t>
  </si>
  <si>
    <t>183101221</t>
  </si>
  <si>
    <t>Jamky pro výsadbu s výměnou 50 % půdy zeminy tř 1 až 4 obj přes 0,4 do 1 m3 v rovině a svahu do 1:5</t>
  </si>
  <si>
    <t>-1194538961</t>
  </si>
  <si>
    <t>Hloubení jamek pro vysazování rostlin v zemině tř.1 až 4 s výměnou půdy z 50% v rovině nebo na svahu do 1:5, objemu přes 0,40 do 1,00 m3</t>
  </si>
  <si>
    <t>10321100</t>
  </si>
  <si>
    <t>zahradní substrát pro výsadbu VL</t>
  </si>
  <si>
    <t>1791871035</t>
  </si>
  <si>
    <t>1*0,7*0,5</t>
  </si>
  <si>
    <t>183402121</t>
  </si>
  <si>
    <t>Rozrušení půdy souvislé pl přes 100 do 500 m2 hl přes 50 do 150 mm v rovině a svahu do 1:5</t>
  </si>
  <si>
    <t>1982946151</t>
  </si>
  <si>
    <t>Rozrušení půdy na hloubku přes 50 do 150 mm souvislé plochy do 500 m2 v rovině nebo na svahu do 1:5</t>
  </si>
  <si>
    <t>184102116</t>
  </si>
  <si>
    <t>Výsadba dřeviny s balem D přes 0,6 do 0,8 m do jamky se zalitím v rovině a svahu do 1:5</t>
  </si>
  <si>
    <t>339710477</t>
  </si>
  <si>
    <t>Výsadba dřeviny s balem do předem vyhloubené jamky se zalitím  v rovině nebo na svahu do 1:5, při průměru balu přes 600 do 800 mm</t>
  </si>
  <si>
    <t>Strom_D</t>
  </si>
  <si>
    <t>strom, "dodávka dle investora"  velikost ok 12-14</t>
  </si>
  <si>
    <t>1489477623</t>
  </si>
  <si>
    <t>strom, "dodávka dle investora"  velikost ok 12-14
výška nasazení koruny 200 cm</t>
  </si>
  <si>
    <t>Poznámka k položce:_x000D_
lípa srdčitá "Green Globe"</t>
  </si>
  <si>
    <t>184215133</t>
  </si>
  <si>
    <t>Ukotvení kmene dřevin třemi kůly D do 0,1 m dl přes 2 do 3 m</t>
  </si>
  <si>
    <t>801263865</t>
  </si>
  <si>
    <t>Ukotvení dřeviny kůly třemi kůly, délky přes 2 do 3 m</t>
  </si>
  <si>
    <t>60591255</t>
  </si>
  <si>
    <t>kůl vyvazovací dřevěný impregnovaný D 8cm dl 2,5m</t>
  </si>
  <si>
    <t>-1141312951</t>
  </si>
  <si>
    <t>(1)*3</t>
  </si>
  <si>
    <t>184215412</t>
  </si>
  <si>
    <t>Zhotovení závlahové mísy dřevin D přes 0,5 do 1,0 m v rovině nebo na svahu do 1:5</t>
  </si>
  <si>
    <t>-1255178599</t>
  </si>
  <si>
    <t>Zhotovení závlahové mísy u solitérních dřevin v rovině nebo na svahu do 1:5, o průměru mísy přes 0,5 do 1 m</t>
  </si>
  <si>
    <t>58333651</t>
  </si>
  <si>
    <t>kamenivo těžené hrubé frakce 8/16</t>
  </si>
  <si>
    <t>721907155</t>
  </si>
  <si>
    <t>1*0,8*0,1</t>
  </si>
  <si>
    <t>184501121</t>
  </si>
  <si>
    <t>Zhotovení obalu z juty v jedné vrstvě v rovině a svahu do 1:5</t>
  </si>
  <si>
    <t>-740726648</t>
  </si>
  <si>
    <t>Zhotovení obalu kmene a spodních částí větví stromu z juty  v jedné vrstvě v rovině nebo na svahu do 1:5</t>
  </si>
  <si>
    <t>184501121.X</t>
  </si>
  <si>
    <t>Zhotovení obalu v patě stromu v rovině a svahu do 1:5</t>
  </si>
  <si>
    <t>-1585259044</t>
  </si>
  <si>
    <t>Zhotovení obalu kmene a spodních částí stromu  v jedné vrstvě v rovině nebo na svahu do 1:5</t>
  </si>
  <si>
    <t xml:space="preserve">Poznámka k položce:_x000D_
Polyethylénová (PE) perforovaná chránička k ochraně paty kmene stromku před poškozením strunovou sekačkou. _x000D_
    flexibilní_x000D_
    integrované zámky pro snadné připevnění kolem kmenu stromku a spojování více kusů dohromady_x000D_
    dlouhá životnost - UV stabilizovaný PE (100% recyklovatelný)_x000D_
    snadná montáž i demontáž_x000D_
    tloušťka materiálu - 2 mm_x000D_
    výborná vzdušnost - podélně dělená_x000D_
    barva - zelená </t>
  </si>
  <si>
    <t>184802111</t>
  </si>
  <si>
    <t>Chemické odplevelení před založením kultury nad 20 m2 postřikem na široko v rovině a svahu do 1:5</t>
  </si>
  <si>
    <t>-2063970134</t>
  </si>
  <si>
    <t>Chemické odplevelení půdy před založením kultury, trávníku nebo zpevněných ploch  o výměře jednotlivě přes 20 m2 v rovině nebo na svahu do 1:5 postřikem na široko</t>
  </si>
  <si>
    <t>184816112.R</t>
  </si>
  <si>
    <t>Hnojení pomocí tablet k jedné sazenici vč. dodání hnojiva</t>
  </si>
  <si>
    <t>-1147138634</t>
  </si>
  <si>
    <t>Hnojení pomocí tablet k jedné sazenici</t>
  </si>
  <si>
    <t>Poznámka k položce:_x000D_
položka vč. dodávky hnojiva</t>
  </si>
  <si>
    <t>(1)*8</t>
  </si>
  <si>
    <t>185804312</t>
  </si>
  <si>
    <t>Zalití rostlin vodou plocha přes 20 m2</t>
  </si>
  <si>
    <t>-1418803155</t>
  </si>
  <si>
    <t>Zalití rostlin vodou plochy záhonů jednotlivě přes 20 m2</t>
  </si>
  <si>
    <t>342,1*0,025</t>
  </si>
  <si>
    <t>"Chodník" 58,43</t>
  </si>
  <si>
    <t>"Vjezd" 20,5</t>
  </si>
  <si>
    <t>58,43+0,6</t>
  </si>
  <si>
    <t>58,43</t>
  </si>
  <si>
    <t>58,43*1,02 'Přepočtené koeficientem množství</t>
  </si>
  <si>
    <t>dlažba tvar obdélník betonová pro nevidomé 200x100x60mm červená</t>
  </si>
  <si>
    <t>CS ÚRS 2021 01</t>
  </si>
  <si>
    <t>1428854731</t>
  </si>
  <si>
    <t>0,6</t>
  </si>
  <si>
    <t>0,6*1,03 'Přepočtené koeficientem množství</t>
  </si>
  <si>
    <t>20,5</t>
  </si>
  <si>
    <t>20,5*1,03 'Přepočtené koeficientem množství</t>
  </si>
  <si>
    <t>"V1a" 2</t>
  </si>
  <si>
    <t>"V4" 41,6</t>
  </si>
  <si>
    <t>"V13a" 11,2</t>
  </si>
  <si>
    <t>"V16" 5,1</t>
  </si>
  <si>
    <t>"V9a" 3,5</t>
  </si>
  <si>
    <t>976154436</t>
  </si>
  <si>
    <t>37,9</t>
  </si>
  <si>
    <t>(1+1)</t>
  </si>
  <si>
    <t>-113759941</t>
  </si>
  <si>
    <t>37,9*1,02 'Přepočtené koeficientem množství</t>
  </si>
  <si>
    <t>-628065232</t>
  </si>
  <si>
    <t>"L" 1</t>
  </si>
  <si>
    <t>"P" 1</t>
  </si>
  <si>
    <t>2*1,02 'Přepočtené koeficientem množství</t>
  </si>
  <si>
    <t>54,44</t>
  </si>
  <si>
    <t>54,44*1,02 'Přepočtené koeficientem množství</t>
  </si>
  <si>
    <t>93593240R</t>
  </si>
  <si>
    <t>Odvodňovací plastový žlab monolitický pro zatížení D400 vnitřní š 100 mm, 150x230 mm</t>
  </si>
  <si>
    <t>1642950926</t>
  </si>
  <si>
    <t>Odvodňovací plastový žlab monolitický pro zatížení D400 vnitřní š 100 mm, 150x230 mm,</t>
  </si>
  <si>
    <t>Přístřešek</t>
  </si>
  <si>
    <t>Dodávka a montáž zastávkového přístřešku 1,5x2,86x2,55 m ATYP</t>
  </si>
  <si>
    <t>-1632791294</t>
  </si>
  <si>
    <t>Dodávka a montáž zastávkového přístřešku 1,5x2,86x2,55 m,
zastřešení kaleným bezpečnostním sklem, zadní stěna kalené bezp. sklo, bez CLV, odvodnění vedené sloupem s vyústěním nad dlažbu za zadní stěnou přístřešku, bez lavičky</t>
  </si>
  <si>
    <t>Poznámka k položce:_x000D_
Dodávka vč. montáže a zřízení spodní stavby (základové kce)</t>
  </si>
  <si>
    <t>spodní stavba</t>
  </si>
  <si>
    <t>Montáž vč. dodávky spodní stavby pro uchycení přístřešku</t>
  </si>
  <si>
    <t>-771185540</t>
  </si>
  <si>
    <t>3,485</t>
  </si>
  <si>
    <t>3,485*9</t>
  </si>
  <si>
    <t>6,56</t>
  </si>
  <si>
    <t>6,56*9</t>
  </si>
  <si>
    <t>3,485+6,56</t>
  </si>
  <si>
    <t>78,93*0,3</t>
  </si>
  <si>
    <t>23,679</t>
  </si>
  <si>
    <t>23,679*1,8 'Přepočtené koeficientem množství</t>
  </si>
  <si>
    <t>(78,93)*2</t>
  </si>
  <si>
    <t>78,93</t>
  </si>
  <si>
    <t>SO 402 - Nová kabelová přeložka</t>
  </si>
  <si>
    <t>D1 - ZEMNÍ PRÁCE</t>
  </si>
  <si>
    <t>D2 - MONTÁŽ</t>
  </si>
  <si>
    <t>D3 - MATERIÁL</t>
  </si>
  <si>
    <t>D1</t>
  </si>
  <si>
    <t>ZEMNÍ PRÁCE</t>
  </si>
  <si>
    <t>Pol61</t>
  </si>
  <si>
    <t>Pol62</t>
  </si>
  <si>
    <t>Ruční překop 120cm, šíře 500cm</t>
  </si>
  <si>
    <t>Pol67</t>
  </si>
  <si>
    <t>Zásyp kabelové rýhy hloubka 120cm, šíře 500cm</t>
  </si>
  <si>
    <t>Pol68</t>
  </si>
  <si>
    <t>D2</t>
  </si>
  <si>
    <t>MONTÁŽ</t>
  </si>
  <si>
    <t>D3</t>
  </si>
  <si>
    <t>MATERIÁL</t>
  </si>
  <si>
    <t>256</t>
  </si>
  <si>
    <t>Pol69</t>
  </si>
  <si>
    <t>Výložník, délka 1m, V1/89-1000 (obloukový)</t>
  </si>
  <si>
    <t>Pol70</t>
  </si>
  <si>
    <t>Výložník, délka 2m, UD 1-2000/B (rovný)</t>
  </si>
  <si>
    <t>460161272</t>
  </si>
  <si>
    <t>Hloubení kabelových rýh ručně š 50 cm hl 80 cm v hornině tř I skupiny 3</t>
  </si>
  <si>
    <t>-1880168828</t>
  </si>
  <si>
    <t>Hloubení zapažených i nezapažených kabelových rýh ručně včetně urovnání dna s přemístěním výkopku do vzdálenosti 3 m od okraje jámy nebo s naložením na dopravní prostředek šířky 50 cm hloubky 80 cm v hornině třídy těžitelnosti I skupiny 3</t>
  </si>
  <si>
    <t>460431282</t>
  </si>
  <si>
    <t>Zásyp kabelových rýh ručně se zhutněním š 50 cm hl 80 cm z horniny tř I skupiny 3</t>
  </si>
  <si>
    <t>395777985</t>
  </si>
  <si>
    <t>Zásyp kabelových rýh ručně s přemístění sypaniny ze vzdálenosti do 10 m, s uložením výkopku ve vrstvách včetně zhutnění a úpravy povrchu šířky 50 cm hloubky 80 cm z horniny třídy těžitelnosti I skupiny 3</t>
  </si>
  <si>
    <t>460541112</t>
  </si>
  <si>
    <t>Úprava pláně při elektromontážích strojně v hornině třídy těžitelnosti I skupiny 1 až 3 se zhutněním</t>
  </si>
  <si>
    <t>440003015</t>
  </si>
  <si>
    <t>Úprava pláně strojně v hornině třídy těžitelnosti I skupiny 1 až 3 se zhutněním</t>
  </si>
  <si>
    <t>3,5</t>
  </si>
  <si>
    <t>460871143</t>
  </si>
  <si>
    <t>Podklad vozovky a chodníku ze štěrkodrti se zhutněním při elektromontážích tloušťky do 15 cm</t>
  </si>
  <si>
    <t>461536738</t>
  </si>
  <si>
    <t>Podklad vozovek a chodníků včetně rozprostření a úpravy ze štěrkodrti, včetně zhutnění, tloušťky přes 10 do 15 cm</t>
  </si>
  <si>
    <t>3,5+3,5</t>
  </si>
  <si>
    <t>460881212</t>
  </si>
  <si>
    <t>Kryt vozovky a chodníku z asfaltového betonu při elektromontážích vrstva ložní tloušťky 5 cm</t>
  </si>
  <si>
    <t>1427582908</t>
  </si>
  <si>
    <t>Kryt vozovek a chodníků z asfaltového betonu vrstva ložní, tloušťky 5 cm</t>
  </si>
  <si>
    <t>460881223</t>
  </si>
  <si>
    <t>Kryt vozovky a chodníku z asfaltového betonu při elektromontážích vrstva obrusná tloušťky 5 cm</t>
  </si>
  <si>
    <t>109667001</t>
  </si>
  <si>
    <t>Kryt vozovek a chodníků z asfaltového betonu vrstva obrusná, tloušťky 5 cm</t>
  </si>
  <si>
    <t>468011123</t>
  </si>
  <si>
    <t>Odstranění podkladu nebo krytu komunikace při elektromontážích z kameniva drceného tloušťky do 30 cm</t>
  </si>
  <si>
    <t>1822936271</t>
  </si>
  <si>
    <t>Odstranění podkladů nebo krytů komunikací včetně rozpojení na kusy a zarovnání styčné spáry z kameniva drceného, tloušťky přes 20 do 30 cm</t>
  </si>
  <si>
    <t>468011142</t>
  </si>
  <si>
    <t>Odstranění podkladu nebo krytu komunikace při elektromontážích ze živice tloušťky do 10 cm</t>
  </si>
  <si>
    <t>184193109</t>
  </si>
  <si>
    <t>Odstranění podkladů nebo krytů komunikací včetně rozpojení na kusy a zarovnání styčné spáry ze živice, tloušťky přes 5 do 10 cm</t>
  </si>
  <si>
    <t>468041122</t>
  </si>
  <si>
    <t>Řezání živičného podkladu nebo krytu při elektromontážích hloubky do 10 cm</t>
  </si>
  <si>
    <t>-547341217</t>
  </si>
  <si>
    <t>Řezání spár v podkladu nebo krytu živičném, tloušťky přes 5 do 10 cm</t>
  </si>
  <si>
    <t>469972111</t>
  </si>
  <si>
    <t>Odvoz suti a vybouraných hmot při elektromontážích do 1 km</t>
  </si>
  <si>
    <t>1472521513</t>
  </si>
  <si>
    <t>Odvoz suti a vybouraných hmot odvoz suti a vybouraných hmot do 1 km</t>
  </si>
  <si>
    <t>1,96</t>
  </si>
  <si>
    <t>469972121</t>
  </si>
  <si>
    <t>Příplatek k odvozu suti a vybouraných hmot při elektromontážích za každý další 1 km</t>
  </si>
  <si>
    <t>-68907933</t>
  </si>
  <si>
    <t>Odvoz suti a vybouraných hmot odvoz suti a vybouraných hmot Příplatek k ceně za každý další i započatý 1 km</t>
  </si>
  <si>
    <t>1,96*9</t>
  </si>
  <si>
    <t>469973124</t>
  </si>
  <si>
    <t>Poplatek za uložení stavebního odpadu na recyklační skládce (skládkovné) směsného stavebního a demoličního kód odpadu  17 09 04</t>
  </si>
  <si>
    <t>-1501842355</t>
  </si>
  <si>
    <t>Poplatek za uložení stavebního odpadu na skládce (skládkovné) na recyklační skládce (skládkovné) směsného stavebního a demoličního zatříděného do Katalogu odpadů pod kódem 17 09 04</t>
  </si>
  <si>
    <t>1,54</t>
  </si>
  <si>
    <t>469973125</t>
  </si>
  <si>
    <t>-189566758</t>
  </si>
  <si>
    <t>Poplatek za uložení stavebního odpadu na skládce (skládkovné) na recyklační skládce (skládkovné) asfaltového bez obsahu dehtu zatříděného do Katalogu odpadů pod kódem 17 03 02</t>
  </si>
  <si>
    <t>0,42</t>
  </si>
  <si>
    <t>CS ÚRS 2023 01</t>
  </si>
  <si>
    <t>624821951</t>
  </si>
  <si>
    <t xml:space="preserve">    VRN4 - Inženýrská činnost</t>
  </si>
  <si>
    <t>012103000</t>
  </si>
  <si>
    <t>Geodetické práce před výstavbou (Vytyčení IS)</t>
  </si>
  <si>
    <t>-42800424</t>
  </si>
  <si>
    <t>Geodetické práce před výstavbou</t>
  </si>
  <si>
    <t>012203000</t>
  </si>
  <si>
    <t>Geodetické práce při provádění stavby</t>
  </si>
  <si>
    <t>-125961475</t>
  </si>
  <si>
    <t>VRN4</t>
  </si>
  <si>
    <t>Inženýrská činnost</t>
  </si>
  <si>
    <t>043154000</t>
  </si>
  <si>
    <t>Zkoušky hutnicí</t>
  </si>
  <si>
    <t>-87169679</t>
  </si>
  <si>
    <t>Pol55</t>
  </si>
  <si>
    <t>Autorský dozor (dle skutečně naběhlých hodin)</t>
  </si>
  <si>
    <t>hod.</t>
  </si>
  <si>
    <t>-673151365</t>
  </si>
  <si>
    <t>Pol57</t>
  </si>
  <si>
    <t>2067719808</t>
  </si>
  <si>
    <t>Pol59</t>
  </si>
  <si>
    <t>Práce technika, koordinace, inženýrská činnost - technický dozor</t>
  </si>
  <si>
    <t>-175299754</t>
  </si>
  <si>
    <t>Pol60</t>
  </si>
  <si>
    <t>Dokumentace skutečného provedení stavby</t>
  </si>
  <si>
    <t>-1981273379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</si>
</sst>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39" fillId="0" borderId="22" xfId="0" applyFont="1" applyBorder="1" applyAlignment="1" applyProtection="1">
      <alignment horizontal="center" vertical="center"/>
    </xf>
    <xf numFmtId="49" fontId="39" fillId="0" borderId="22" xfId="0" applyNumberFormat="1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center" vertical="center" wrapText="1"/>
    </xf>
    <xf numFmtId="167" fontId="39" fillId="0" borderId="22" xfId="0" applyNumberFormat="1" applyFont="1" applyBorder="1" applyAlignment="1" applyProtection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 wrapText="1"/>
    </xf>
    <xf numFmtId="0" fontId="23" fillId="4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3" fillId="4" borderId="7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horizontal="right" vertical="center"/>
    </xf>
    <xf numFmtId="0" fontId="2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3" fillId="4" borderId="8" xfId="0" applyFont="1" applyFill="1" applyBorder="1" applyAlignment="1" applyProtection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4" t="s">
        <v>14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3"/>
      <c r="AL5" s="23"/>
      <c r="AM5" s="23"/>
      <c r="AN5" s="23"/>
      <c r="AO5" s="23"/>
      <c r="AP5" s="23"/>
      <c r="AQ5" s="23"/>
      <c r="AR5" s="21"/>
      <c r="BE5" s="281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6" t="s">
        <v>17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3"/>
      <c r="AL6" s="23"/>
      <c r="AM6" s="23"/>
      <c r="AN6" s="23"/>
      <c r="AO6" s="23"/>
      <c r="AP6" s="23"/>
      <c r="AQ6" s="23"/>
      <c r="AR6" s="21"/>
      <c r="BE6" s="282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282"/>
      <c r="BS7" s="18" t="s">
        <v>6</v>
      </c>
    </row>
    <row r="8" spans="1:74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282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2"/>
      <c r="BS9" s="18" t="s">
        <v>6</v>
      </c>
    </row>
    <row r="10" spans="1:74" s="1" customFormat="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1</v>
      </c>
      <c r="AO10" s="23"/>
      <c r="AP10" s="23"/>
      <c r="AQ10" s="23"/>
      <c r="AR10" s="21"/>
      <c r="BE10" s="282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</v>
      </c>
      <c r="AO11" s="23"/>
      <c r="AP11" s="23"/>
      <c r="AQ11" s="23"/>
      <c r="AR11" s="21"/>
      <c r="BE11" s="282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2"/>
      <c r="BS12" s="18" t="s">
        <v>6</v>
      </c>
    </row>
    <row r="13" spans="1:74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31</v>
      </c>
      <c r="AO13" s="23"/>
      <c r="AP13" s="23"/>
      <c r="AQ13" s="23"/>
      <c r="AR13" s="21"/>
      <c r="BE13" s="282"/>
      <c r="BS13" s="18" t="s">
        <v>6</v>
      </c>
    </row>
    <row r="14" spans="1:74" ht="12.75">
      <c r="B14" s="22"/>
      <c r="C14" s="23"/>
      <c r="D14" s="23"/>
      <c r="E14" s="287" t="s">
        <v>31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282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2"/>
      <c r="BS15" s="18" t="s">
        <v>4</v>
      </c>
    </row>
    <row r="16" spans="1:74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1</v>
      </c>
      <c r="AO16" s="23"/>
      <c r="AP16" s="23"/>
      <c r="AQ16" s="23"/>
      <c r="AR16" s="21"/>
      <c r="BE16" s="282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1</v>
      </c>
      <c r="AO17" s="23"/>
      <c r="AP17" s="23"/>
      <c r="AQ17" s="23"/>
      <c r="AR17" s="21"/>
      <c r="BE17" s="282"/>
      <c r="BS17" s="18" t="s">
        <v>34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2"/>
      <c r="BS18" s="18" t="s">
        <v>6</v>
      </c>
    </row>
    <row r="19" spans="1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1</v>
      </c>
      <c r="AO19" s="23"/>
      <c r="AP19" s="23"/>
      <c r="AQ19" s="23"/>
      <c r="AR19" s="21"/>
      <c r="BE19" s="282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28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</v>
      </c>
      <c r="AO20" s="23"/>
      <c r="AP20" s="23"/>
      <c r="AQ20" s="23"/>
      <c r="AR20" s="21"/>
      <c r="BE20" s="282"/>
      <c r="BS20" s="18" t="s">
        <v>34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2"/>
    </row>
    <row r="22" spans="1:71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2"/>
    </row>
    <row r="23" spans="1:71" s="1" customFormat="1" ht="156" customHeight="1">
      <c r="B23" s="22"/>
      <c r="C23" s="23"/>
      <c r="D23" s="23"/>
      <c r="E23" s="289" t="s">
        <v>37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3"/>
      <c r="AP23" s="23"/>
      <c r="AQ23" s="23"/>
      <c r="AR23" s="21"/>
      <c r="BE23" s="282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2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2"/>
    </row>
    <row r="26" spans="1:71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0">
        <f>ROUND(AG94,2)</f>
        <v>0</v>
      </c>
      <c r="AL26" s="291"/>
      <c r="AM26" s="291"/>
      <c r="AN26" s="291"/>
      <c r="AO26" s="291"/>
      <c r="AP26" s="37"/>
      <c r="AQ26" s="37"/>
      <c r="AR26" s="40"/>
      <c r="BE26" s="282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2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2" t="s">
        <v>39</v>
      </c>
      <c r="M28" s="292"/>
      <c r="N28" s="292"/>
      <c r="O28" s="292"/>
      <c r="P28" s="292"/>
      <c r="Q28" s="37"/>
      <c r="R28" s="37"/>
      <c r="S28" s="37"/>
      <c r="T28" s="37"/>
      <c r="U28" s="37"/>
      <c r="V28" s="37"/>
      <c r="W28" s="292" t="s">
        <v>40</v>
      </c>
      <c r="X28" s="292"/>
      <c r="Y28" s="292"/>
      <c r="Z28" s="292"/>
      <c r="AA28" s="292"/>
      <c r="AB28" s="292"/>
      <c r="AC28" s="292"/>
      <c r="AD28" s="292"/>
      <c r="AE28" s="292"/>
      <c r="AF28" s="37"/>
      <c r="AG28" s="37"/>
      <c r="AH28" s="37"/>
      <c r="AI28" s="37"/>
      <c r="AJ28" s="37"/>
      <c r="AK28" s="292" t="s">
        <v>41</v>
      </c>
      <c r="AL28" s="292"/>
      <c r="AM28" s="292"/>
      <c r="AN28" s="292"/>
      <c r="AO28" s="292"/>
      <c r="AP28" s="37"/>
      <c r="AQ28" s="37"/>
      <c r="AR28" s="40"/>
      <c r="BE28" s="282"/>
    </row>
    <row r="29" spans="1:71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295">
        <v>0.21</v>
      </c>
      <c r="M29" s="294"/>
      <c r="N29" s="294"/>
      <c r="O29" s="294"/>
      <c r="P29" s="294"/>
      <c r="Q29" s="42"/>
      <c r="R29" s="42"/>
      <c r="S29" s="42"/>
      <c r="T29" s="42"/>
      <c r="U29" s="42"/>
      <c r="V29" s="42"/>
      <c r="W29" s="293">
        <f>ROUND(AZ94, 2)</f>
        <v>0</v>
      </c>
      <c r="X29" s="294"/>
      <c r="Y29" s="294"/>
      <c r="Z29" s="294"/>
      <c r="AA29" s="294"/>
      <c r="AB29" s="294"/>
      <c r="AC29" s="294"/>
      <c r="AD29" s="294"/>
      <c r="AE29" s="294"/>
      <c r="AF29" s="42"/>
      <c r="AG29" s="42"/>
      <c r="AH29" s="42"/>
      <c r="AI29" s="42"/>
      <c r="AJ29" s="42"/>
      <c r="AK29" s="293">
        <f>ROUND(AV94, 2)</f>
        <v>0</v>
      </c>
      <c r="AL29" s="294"/>
      <c r="AM29" s="294"/>
      <c r="AN29" s="294"/>
      <c r="AO29" s="294"/>
      <c r="AP29" s="42"/>
      <c r="AQ29" s="42"/>
      <c r="AR29" s="43"/>
      <c r="BE29" s="283"/>
    </row>
    <row r="30" spans="1:71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295">
        <v>0.15</v>
      </c>
      <c r="M30" s="294"/>
      <c r="N30" s="294"/>
      <c r="O30" s="294"/>
      <c r="P30" s="294"/>
      <c r="Q30" s="42"/>
      <c r="R30" s="42"/>
      <c r="S30" s="42"/>
      <c r="T30" s="42"/>
      <c r="U30" s="42"/>
      <c r="V30" s="42"/>
      <c r="W30" s="293">
        <f>ROUND(BA94, 2)</f>
        <v>0</v>
      </c>
      <c r="X30" s="294"/>
      <c r="Y30" s="294"/>
      <c r="Z30" s="294"/>
      <c r="AA30" s="294"/>
      <c r="AB30" s="294"/>
      <c r="AC30" s="294"/>
      <c r="AD30" s="294"/>
      <c r="AE30" s="294"/>
      <c r="AF30" s="42"/>
      <c r="AG30" s="42"/>
      <c r="AH30" s="42"/>
      <c r="AI30" s="42"/>
      <c r="AJ30" s="42"/>
      <c r="AK30" s="293">
        <f>ROUND(AW94, 2)</f>
        <v>0</v>
      </c>
      <c r="AL30" s="294"/>
      <c r="AM30" s="294"/>
      <c r="AN30" s="294"/>
      <c r="AO30" s="294"/>
      <c r="AP30" s="42"/>
      <c r="AQ30" s="42"/>
      <c r="AR30" s="43"/>
      <c r="BE30" s="283"/>
    </row>
    <row r="31" spans="1:71" s="3" customFormat="1" ht="14.45" hidden="1" customHeight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295">
        <v>0.21</v>
      </c>
      <c r="M31" s="294"/>
      <c r="N31" s="294"/>
      <c r="O31" s="294"/>
      <c r="P31" s="294"/>
      <c r="Q31" s="42"/>
      <c r="R31" s="42"/>
      <c r="S31" s="42"/>
      <c r="T31" s="42"/>
      <c r="U31" s="42"/>
      <c r="V31" s="42"/>
      <c r="W31" s="293">
        <f>ROUND(BB94, 2)</f>
        <v>0</v>
      </c>
      <c r="X31" s="294"/>
      <c r="Y31" s="294"/>
      <c r="Z31" s="294"/>
      <c r="AA31" s="294"/>
      <c r="AB31" s="294"/>
      <c r="AC31" s="294"/>
      <c r="AD31" s="294"/>
      <c r="AE31" s="294"/>
      <c r="AF31" s="42"/>
      <c r="AG31" s="42"/>
      <c r="AH31" s="42"/>
      <c r="AI31" s="42"/>
      <c r="AJ31" s="42"/>
      <c r="AK31" s="293">
        <v>0</v>
      </c>
      <c r="AL31" s="294"/>
      <c r="AM31" s="294"/>
      <c r="AN31" s="294"/>
      <c r="AO31" s="294"/>
      <c r="AP31" s="42"/>
      <c r="AQ31" s="42"/>
      <c r="AR31" s="43"/>
      <c r="BE31" s="283"/>
    </row>
    <row r="32" spans="1:71" s="3" customFormat="1" ht="14.45" hidden="1" customHeight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295">
        <v>0.15</v>
      </c>
      <c r="M32" s="294"/>
      <c r="N32" s="294"/>
      <c r="O32" s="294"/>
      <c r="P32" s="294"/>
      <c r="Q32" s="42"/>
      <c r="R32" s="42"/>
      <c r="S32" s="42"/>
      <c r="T32" s="42"/>
      <c r="U32" s="42"/>
      <c r="V32" s="42"/>
      <c r="W32" s="293">
        <f>ROUND(BC94, 2)</f>
        <v>0</v>
      </c>
      <c r="X32" s="294"/>
      <c r="Y32" s="294"/>
      <c r="Z32" s="294"/>
      <c r="AA32" s="294"/>
      <c r="AB32" s="294"/>
      <c r="AC32" s="294"/>
      <c r="AD32" s="294"/>
      <c r="AE32" s="294"/>
      <c r="AF32" s="42"/>
      <c r="AG32" s="42"/>
      <c r="AH32" s="42"/>
      <c r="AI32" s="42"/>
      <c r="AJ32" s="42"/>
      <c r="AK32" s="293">
        <v>0</v>
      </c>
      <c r="AL32" s="294"/>
      <c r="AM32" s="294"/>
      <c r="AN32" s="294"/>
      <c r="AO32" s="294"/>
      <c r="AP32" s="42"/>
      <c r="AQ32" s="42"/>
      <c r="AR32" s="43"/>
      <c r="BE32" s="283"/>
    </row>
    <row r="33" spans="1:57" s="3" customFormat="1" ht="14.45" hidden="1" customHeight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295">
        <v>0</v>
      </c>
      <c r="M33" s="294"/>
      <c r="N33" s="294"/>
      <c r="O33" s="294"/>
      <c r="P33" s="294"/>
      <c r="Q33" s="42"/>
      <c r="R33" s="42"/>
      <c r="S33" s="42"/>
      <c r="T33" s="42"/>
      <c r="U33" s="42"/>
      <c r="V33" s="42"/>
      <c r="W33" s="293">
        <f>ROUND(BD94, 2)</f>
        <v>0</v>
      </c>
      <c r="X33" s="294"/>
      <c r="Y33" s="294"/>
      <c r="Z33" s="294"/>
      <c r="AA33" s="294"/>
      <c r="AB33" s="294"/>
      <c r="AC33" s="294"/>
      <c r="AD33" s="294"/>
      <c r="AE33" s="294"/>
      <c r="AF33" s="42"/>
      <c r="AG33" s="42"/>
      <c r="AH33" s="42"/>
      <c r="AI33" s="42"/>
      <c r="AJ33" s="42"/>
      <c r="AK33" s="293">
        <v>0</v>
      </c>
      <c r="AL33" s="294"/>
      <c r="AM33" s="294"/>
      <c r="AN33" s="294"/>
      <c r="AO33" s="294"/>
      <c r="AP33" s="42"/>
      <c r="AQ33" s="42"/>
      <c r="AR33" s="43"/>
      <c r="BE33" s="28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2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299" t="s">
        <v>50</v>
      </c>
      <c r="Y35" s="297"/>
      <c r="Z35" s="297"/>
      <c r="AA35" s="297"/>
      <c r="AB35" s="297"/>
      <c r="AC35" s="46"/>
      <c r="AD35" s="46"/>
      <c r="AE35" s="46"/>
      <c r="AF35" s="46"/>
      <c r="AG35" s="46"/>
      <c r="AH35" s="46"/>
      <c r="AI35" s="46"/>
      <c r="AJ35" s="46"/>
      <c r="AK35" s="296">
        <f>SUM(AK26:AK33)</f>
        <v>0</v>
      </c>
      <c r="AL35" s="297"/>
      <c r="AM35" s="297"/>
      <c r="AN35" s="297"/>
      <c r="AO35" s="298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51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52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54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53</v>
      </c>
      <c r="AI60" s="39"/>
      <c r="AJ60" s="39"/>
      <c r="AK60" s="39"/>
      <c r="AL60" s="39"/>
      <c r="AM60" s="53" t="s">
        <v>54</v>
      </c>
      <c r="AN60" s="39"/>
      <c r="AO60" s="39"/>
      <c r="AP60" s="37"/>
      <c r="AQ60" s="37"/>
      <c r="AR60" s="40"/>
      <c r="BE60" s="35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55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56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53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54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53</v>
      </c>
      <c r="AI75" s="39"/>
      <c r="AJ75" s="39"/>
      <c r="AK75" s="39"/>
      <c r="AL75" s="39"/>
      <c r="AM75" s="53" t="s">
        <v>54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57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022-3-21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9" t="str">
        <f>K6</f>
        <v>Teplice - přechod pro chodce a chodníky Hudcov</v>
      </c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64"/>
      <c r="AL85" s="64"/>
      <c r="AM85" s="64"/>
      <c r="AN85" s="64"/>
      <c r="AO85" s="64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22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Hudcov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24</v>
      </c>
      <c r="AJ87" s="37"/>
      <c r="AK87" s="37"/>
      <c r="AL87" s="37"/>
      <c r="AM87" s="308" t="str">
        <f>IF(AN8= "","",AN8)</f>
        <v>3. 3. 2023</v>
      </c>
      <c r="AN87" s="308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25.7" customHeight="1">
      <c r="A89" s="35"/>
      <c r="B89" s="36"/>
      <c r="C89" s="30" t="s">
        <v>26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32</v>
      </c>
      <c r="AJ89" s="37"/>
      <c r="AK89" s="37"/>
      <c r="AL89" s="37"/>
      <c r="AM89" s="306" t="str">
        <f>IF(E17="","",E17)</f>
        <v>Projekce dopravní Filip, s.r.o.</v>
      </c>
      <c r="AN89" s="307"/>
      <c r="AO89" s="307"/>
      <c r="AP89" s="307"/>
      <c r="AQ89" s="37"/>
      <c r="AR89" s="40"/>
      <c r="AS89" s="311" t="s">
        <v>58</v>
      </c>
      <c r="AT89" s="312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30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35</v>
      </c>
      <c r="AJ90" s="37"/>
      <c r="AK90" s="37"/>
      <c r="AL90" s="37"/>
      <c r="AM90" s="306" t="str">
        <f>IF(E20="","",E20)</f>
        <v xml:space="preserve"> </v>
      </c>
      <c r="AN90" s="307"/>
      <c r="AO90" s="307"/>
      <c r="AP90" s="307"/>
      <c r="AQ90" s="37"/>
      <c r="AR90" s="40"/>
      <c r="AS90" s="313"/>
      <c r="AT90" s="314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15"/>
      <c r="AT91" s="316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74" t="s">
        <v>59</v>
      </c>
      <c r="D92" s="275"/>
      <c r="E92" s="275"/>
      <c r="F92" s="275"/>
      <c r="G92" s="275"/>
      <c r="H92" s="74"/>
      <c r="I92" s="278" t="s">
        <v>60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303" t="s">
        <v>61</v>
      </c>
      <c r="AH92" s="275"/>
      <c r="AI92" s="275"/>
      <c r="AJ92" s="275"/>
      <c r="AK92" s="275"/>
      <c r="AL92" s="275"/>
      <c r="AM92" s="275"/>
      <c r="AN92" s="278" t="s">
        <v>62</v>
      </c>
      <c r="AO92" s="275"/>
      <c r="AP92" s="310"/>
      <c r="AQ92" s="75" t="s">
        <v>63</v>
      </c>
      <c r="AR92" s="40"/>
      <c r="AS92" s="76" t="s">
        <v>64</v>
      </c>
      <c r="AT92" s="77" t="s">
        <v>65</v>
      </c>
      <c r="AU92" s="77" t="s">
        <v>66</v>
      </c>
      <c r="AV92" s="77" t="s">
        <v>67</v>
      </c>
      <c r="AW92" s="77" t="s">
        <v>68</v>
      </c>
      <c r="AX92" s="77" t="s">
        <v>69</v>
      </c>
      <c r="AY92" s="77" t="s">
        <v>70</v>
      </c>
      <c r="AZ92" s="77" t="s">
        <v>71</v>
      </c>
      <c r="BA92" s="77" t="s">
        <v>72</v>
      </c>
      <c r="BB92" s="77" t="s">
        <v>73</v>
      </c>
      <c r="BC92" s="77" t="s">
        <v>74</v>
      </c>
      <c r="BD92" s="78" t="s">
        <v>75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76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7">
        <f>ROUND(AG95+AG100,2)</f>
        <v>0</v>
      </c>
      <c r="AH94" s="317"/>
      <c r="AI94" s="317"/>
      <c r="AJ94" s="317"/>
      <c r="AK94" s="317"/>
      <c r="AL94" s="317"/>
      <c r="AM94" s="317"/>
      <c r="AN94" s="318">
        <f t="shared" ref="AN94:AN104" si="0">SUM(AG94,AT94)</f>
        <v>0</v>
      </c>
      <c r="AO94" s="318"/>
      <c r="AP94" s="318"/>
      <c r="AQ94" s="86" t="s">
        <v>1</v>
      </c>
      <c r="AR94" s="87"/>
      <c r="AS94" s="88">
        <f>ROUND(AS95+AS100,2)</f>
        <v>0</v>
      </c>
      <c r="AT94" s="89">
        <f t="shared" ref="AT94:AT104" si="1">ROUND(SUM(AV94:AW94),2)</f>
        <v>0</v>
      </c>
      <c r="AU94" s="90">
        <f>ROUND(AU95+AU100,5)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ROUND(AZ95+AZ100,2)</f>
        <v>0</v>
      </c>
      <c r="BA94" s="89">
        <f>ROUND(BA95+BA100,2)</f>
        <v>0</v>
      </c>
      <c r="BB94" s="89">
        <f>ROUND(BB95+BB100,2)</f>
        <v>0</v>
      </c>
      <c r="BC94" s="89">
        <f>ROUND(BC95+BC100,2)</f>
        <v>0</v>
      </c>
      <c r="BD94" s="91">
        <f>ROUND(BD95+BD100,2)</f>
        <v>0</v>
      </c>
      <c r="BS94" s="92" t="s">
        <v>77</v>
      </c>
      <c r="BT94" s="92" t="s">
        <v>78</v>
      </c>
      <c r="BU94" s="93" t="s">
        <v>79</v>
      </c>
      <c r="BV94" s="92" t="s">
        <v>80</v>
      </c>
      <c r="BW94" s="92" t="s">
        <v>5</v>
      </c>
      <c r="BX94" s="92" t="s">
        <v>81</v>
      </c>
      <c r="CL94" s="92" t="s">
        <v>19</v>
      </c>
    </row>
    <row r="95" spans="1:91" s="7" customFormat="1" ht="16.5" customHeight="1">
      <c r="B95" s="94"/>
      <c r="C95" s="95"/>
      <c r="D95" s="276" t="s">
        <v>82</v>
      </c>
      <c r="E95" s="276"/>
      <c r="F95" s="276"/>
      <c r="G95" s="276"/>
      <c r="H95" s="276"/>
      <c r="I95" s="96"/>
      <c r="J95" s="276" t="s">
        <v>83</v>
      </c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304">
        <f>ROUND(SUM(AG96:AG99),2)</f>
        <v>0</v>
      </c>
      <c r="AH95" s="305"/>
      <c r="AI95" s="305"/>
      <c r="AJ95" s="305"/>
      <c r="AK95" s="305"/>
      <c r="AL95" s="305"/>
      <c r="AM95" s="305"/>
      <c r="AN95" s="309">
        <f t="shared" si="0"/>
        <v>0</v>
      </c>
      <c r="AO95" s="305"/>
      <c r="AP95" s="305"/>
      <c r="AQ95" s="97" t="s">
        <v>84</v>
      </c>
      <c r="AR95" s="98"/>
      <c r="AS95" s="99">
        <f>ROUND(SUM(AS96:AS99),2)</f>
        <v>0</v>
      </c>
      <c r="AT95" s="100">
        <f t="shared" si="1"/>
        <v>0</v>
      </c>
      <c r="AU95" s="101">
        <f>ROUND(SUM(AU96:AU99),5)</f>
        <v>0</v>
      </c>
      <c r="AV95" s="100">
        <f>ROUND(AZ95*L29,2)</f>
        <v>0</v>
      </c>
      <c r="AW95" s="100">
        <f>ROUND(BA95*L30,2)</f>
        <v>0</v>
      </c>
      <c r="AX95" s="100">
        <f>ROUND(BB95*L29,2)</f>
        <v>0</v>
      </c>
      <c r="AY95" s="100">
        <f>ROUND(BC95*L30,2)</f>
        <v>0</v>
      </c>
      <c r="AZ95" s="100">
        <f>ROUND(SUM(AZ96:AZ99),2)</f>
        <v>0</v>
      </c>
      <c r="BA95" s="100">
        <f>ROUND(SUM(BA96:BA99),2)</f>
        <v>0</v>
      </c>
      <c r="BB95" s="100">
        <f>ROUND(SUM(BB96:BB99),2)</f>
        <v>0</v>
      </c>
      <c r="BC95" s="100">
        <f>ROUND(SUM(BC96:BC99),2)</f>
        <v>0</v>
      </c>
      <c r="BD95" s="102">
        <f>ROUND(SUM(BD96:BD99),2)</f>
        <v>0</v>
      </c>
      <c r="BS95" s="103" t="s">
        <v>77</v>
      </c>
      <c r="BT95" s="103" t="s">
        <v>85</v>
      </c>
      <c r="BU95" s="103" t="s">
        <v>79</v>
      </c>
      <c r="BV95" s="103" t="s">
        <v>80</v>
      </c>
      <c r="BW95" s="103" t="s">
        <v>86</v>
      </c>
      <c r="BX95" s="103" t="s">
        <v>5</v>
      </c>
      <c r="CL95" s="103" t="s">
        <v>19</v>
      </c>
      <c r="CM95" s="103" t="s">
        <v>87</v>
      </c>
    </row>
    <row r="96" spans="1:91" s="4" customFormat="1" ht="16.5" customHeight="1">
      <c r="A96" s="104" t="s">
        <v>88</v>
      </c>
      <c r="B96" s="59"/>
      <c r="C96" s="105"/>
      <c r="D96" s="105"/>
      <c r="E96" s="277" t="s">
        <v>89</v>
      </c>
      <c r="F96" s="277"/>
      <c r="G96" s="277"/>
      <c r="H96" s="277"/>
      <c r="I96" s="277"/>
      <c r="J96" s="105"/>
      <c r="K96" s="277" t="s">
        <v>90</v>
      </c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301">
        <f>'SO 101 - Komunikace a zpe...'!J32</f>
        <v>0</v>
      </c>
      <c r="AH96" s="302"/>
      <c r="AI96" s="302"/>
      <c r="AJ96" s="302"/>
      <c r="AK96" s="302"/>
      <c r="AL96" s="302"/>
      <c r="AM96" s="302"/>
      <c r="AN96" s="301">
        <f t="shared" si="0"/>
        <v>0</v>
      </c>
      <c r="AO96" s="302"/>
      <c r="AP96" s="302"/>
      <c r="AQ96" s="106" t="s">
        <v>91</v>
      </c>
      <c r="AR96" s="61"/>
      <c r="AS96" s="107">
        <v>0</v>
      </c>
      <c r="AT96" s="108">
        <f t="shared" si="1"/>
        <v>0</v>
      </c>
      <c r="AU96" s="109">
        <f>'SO 101 - Komunikace a zpe...'!P137</f>
        <v>0</v>
      </c>
      <c r="AV96" s="108">
        <f>'SO 101 - Komunikace a zpe...'!J35</f>
        <v>0</v>
      </c>
      <c r="AW96" s="108">
        <f>'SO 101 - Komunikace a zpe...'!J36</f>
        <v>0</v>
      </c>
      <c r="AX96" s="108">
        <f>'SO 101 - Komunikace a zpe...'!J37</f>
        <v>0</v>
      </c>
      <c r="AY96" s="108">
        <f>'SO 101 - Komunikace a zpe...'!J38</f>
        <v>0</v>
      </c>
      <c r="AZ96" s="108">
        <f>'SO 101 - Komunikace a zpe...'!F35</f>
        <v>0</v>
      </c>
      <c r="BA96" s="108">
        <f>'SO 101 - Komunikace a zpe...'!F36</f>
        <v>0</v>
      </c>
      <c r="BB96" s="108">
        <f>'SO 101 - Komunikace a zpe...'!F37</f>
        <v>0</v>
      </c>
      <c r="BC96" s="108">
        <f>'SO 101 - Komunikace a zpe...'!F38</f>
        <v>0</v>
      </c>
      <c r="BD96" s="110">
        <f>'SO 101 - Komunikace a zpe...'!F39</f>
        <v>0</v>
      </c>
      <c r="BT96" s="111" t="s">
        <v>87</v>
      </c>
      <c r="BV96" s="111" t="s">
        <v>80</v>
      </c>
      <c r="BW96" s="111" t="s">
        <v>92</v>
      </c>
      <c r="BX96" s="111" t="s">
        <v>86</v>
      </c>
      <c r="CL96" s="111" t="s">
        <v>19</v>
      </c>
    </row>
    <row r="97" spans="1:91" s="4" customFormat="1" ht="23.25" customHeight="1">
      <c r="A97" s="104" t="s">
        <v>88</v>
      </c>
      <c r="B97" s="59"/>
      <c r="C97" s="105"/>
      <c r="D97" s="105"/>
      <c r="E97" s="277" t="s">
        <v>93</v>
      </c>
      <c r="F97" s="277"/>
      <c r="G97" s="277"/>
      <c r="H97" s="277"/>
      <c r="I97" s="277"/>
      <c r="J97" s="105"/>
      <c r="K97" s="277" t="s">
        <v>94</v>
      </c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301">
        <f>'SO 101s - Sanace zemní pláně'!J32</f>
        <v>0</v>
      </c>
      <c r="AH97" s="302"/>
      <c r="AI97" s="302"/>
      <c r="AJ97" s="302"/>
      <c r="AK97" s="302"/>
      <c r="AL97" s="302"/>
      <c r="AM97" s="302"/>
      <c r="AN97" s="301">
        <f t="shared" si="0"/>
        <v>0</v>
      </c>
      <c r="AO97" s="302"/>
      <c r="AP97" s="302"/>
      <c r="AQ97" s="106" t="s">
        <v>91</v>
      </c>
      <c r="AR97" s="61"/>
      <c r="AS97" s="107">
        <v>0</v>
      </c>
      <c r="AT97" s="108">
        <f t="shared" si="1"/>
        <v>0</v>
      </c>
      <c r="AU97" s="109">
        <f>'SO 101s - Sanace zemní pláně'!P125</f>
        <v>0</v>
      </c>
      <c r="AV97" s="108">
        <f>'SO 101s - Sanace zemní pláně'!J35</f>
        <v>0</v>
      </c>
      <c r="AW97" s="108">
        <f>'SO 101s - Sanace zemní pláně'!J36</f>
        <v>0</v>
      </c>
      <c r="AX97" s="108">
        <f>'SO 101s - Sanace zemní pláně'!J37</f>
        <v>0</v>
      </c>
      <c r="AY97" s="108">
        <f>'SO 101s - Sanace zemní pláně'!J38</f>
        <v>0</v>
      </c>
      <c r="AZ97" s="108">
        <f>'SO 101s - Sanace zemní pláně'!F35</f>
        <v>0</v>
      </c>
      <c r="BA97" s="108">
        <f>'SO 101s - Sanace zemní pláně'!F36</f>
        <v>0</v>
      </c>
      <c r="BB97" s="108">
        <f>'SO 101s - Sanace zemní pláně'!F37</f>
        <v>0</v>
      </c>
      <c r="BC97" s="108">
        <f>'SO 101s - Sanace zemní pláně'!F38</f>
        <v>0</v>
      </c>
      <c r="BD97" s="110">
        <f>'SO 101s - Sanace zemní pláně'!F39</f>
        <v>0</v>
      </c>
      <c r="BT97" s="111" t="s">
        <v>87</v>
      </c>
      <c r="BV97" s="111" t="s">
        <v>80</v>
      </c>
      <c r="BW97" s="111" t="s">
        <v>95</v>
      </c>
      <c r="BX97" s="111" t="s">
        <v>86</v>
      </c>
      <c r="CL97" s="111" t="s">
        <v>19</v>
      </c>
    </row>
    <row r="98" spans="1:91" s="4" customFormat="1" ht="16.5" customHeight="1">
      <c r="A98" s="104" t="s">
        <v>88</v>
      </c>
      <c r="B98" s="59"/>
      <c r="C98" s="105"/>
      <c r="D98" s="105"/>
      <c r="E98" s="277" t="s">
        <v>96</v>
      </c>
      <c r="F98" s="277"/>
      <c r="G98" s="277"/>
      <c r="H98" s="277"/>
      <c r="I98" s="277"/>
      <c r="J98" s="105"/>
      <c r="K98" s="277" t="s">
        <v>97</v>
      </c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  <c r="AF98" s="277"/>
      <c r="AG98" s="301">
        <f>'SO 401 - Veřejné osvětlení'!J32</f>
        <v>0</v>
      </c>
      <c r="AH98" s="302"/>
      <c r="AI98" s="302"/>
      <c r="AJ98" s="302"/>
      <c r="AK98" s="302"/>
      <c r="AL98" s="302"/>
      <c r="AM98" s="302"/>
      <c r="AN98" s="301">
        <f t="shared" si="0"/>
        <v>0</v>
      </c>
      <c r="AO98" s="302"/>
      <c r="AP98" s="302"/>
      <c r="AQ98" s="106" t="s">
        <v>91</v>
      </c>
      <c r="AR98" s="61"/>
      <c r="AS98" s="107">
        <v>0</v>
      </c>
      <c r="AT98" s="108">
        <f t="shared" si="1"/>
        <v>0</v>
      </c>
      <c r="AU98" s="109">
        <f>'SO 401 - Veřejné osvětlení'!P125</f>
        <v>0</v>
      </c>
      <c r="AV98" s="108">
        <f>'SO 401 - Veřejné osvětlení'!J35</f>
        <v>0</v>
      </c>
      <c r="AW98" s="108">
        <f>'SO 401 - Veřejné osvětlení'!J36</f>
        <v>0</v>
      </c>
      <c r="AX98" s="108">
        <f>'SO 401 - Veřejné osvětlení'!J37</f>
        <v>0</v>
      </c>
      <c r="AY98" s="108">
        <f>'SO 401 - Veřejné osvětlení'!J38</f>
        <v>0</v>
      </c>
      <c r="AZ98" s="108">
        <f>'SO 401 - Veřejné osvětlení'!F35</f>
        <v>0</v>
      </c>
      <c r="BA98" s="108">
        <f>'SO 401 - Veřejné osvětlení'!F36</f>
        <v>0</v>
      </c>
      <c r="BB98" s="108">
        <f>'SO 401 - Veřejné osvětlení'!F37</f>
        <v>0</v>
      </c>
      <c r="BC98" s="108">
        <f>'SO 401 - Veřejné osvětlení'!F38</f>
        <v>0</v>
      </c>
      <c r="BD98" s="110">
        <f>'SO 401 - Veřejné osvětlení'!F39</f>
        <v>0</v>
      </c>
      <c r="BT98" s="111" t="s">
        <v>87</v>
      </c>
      <c r="BV98" s="111" t="s">
        <v>80</v>
      </c>
      <c r="BW98" s="111" t="s">
        <v>98</v>
      </c>
      <c r="BX98" s="111" t="s">
        <v>86</v>
      </c>
      <c r="CL98" s="111" t="s">
        <v>19</v>
      </c>
    </row>
    <row r="99" spans="1:91" s="4" customFormat="1" ht="16.5" customHeight="1">
      <c r="A99" s="104" t="s">
        <v>88</v>
      </c>
      <c r="B99" s="59"/>
      <c r="C99" s="105"/>
      <c r="D99" s="105"/>
      <c r="E99" s="277" t="s">
        <v>99</v>
      </c>
      <c r="F99" s="277"/>
      <c r="G99" s="277"/>
      <c r="H99" s="277"/>
      <c r="I99" s="277"/>
      <c r="J99" s="105"/>
      <c r="K99" s="277" t="s">
        <v>100</v>
      </c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301">
        <f>'VRN - Vedlejší rozpočtové...'!J32</f>
        <v>0</v>
      </c>
      <c r="AH99" s="302"/>
      <c r="AI99" s="302"/>
      <c r="AJ99" s="302"/>
      <c r="AK99" s="302"/>
      <c r="AL99" s="302"/>
      <c r="AM99" s="302"/>
      <c r="AN99" s="301">
        <f t="shared" si="0"/>
        <v>0</v>
      </c>
      <c r="AO99" s="302"/>
      <c r="AP99" s="302"/>
      <c r="AQ99" s="106" t="s">
        <v>91</v>
      </c>
      <c r="AR99" s="61"/>
      <c r="AS99" s="107">
        <v>0</v>
      </c>
      <c r="AT99" s="108">
        <f t="shared" si="1"/>
        <v>0</v>
      </c>
      <c r="AU99" s="109">
        <f>'VRN - Vedlejší rozpočtové...'!P124</f>
        <v>0</v>
      </c>
      <c r="AV99" s="108">
        <f>'VRN - Vedlejší rozpočtové...'!J35</f>
        <v>0</v>
      </c>
      <c r="AW99" s="108">
        <f>'VRN - Vedlejší rozpočtové...'!J36</f>
        <v>0</v>
      </c>
      <c r="AX99" s="108">
        <f>'VRN - Vedlejší rozpočtové...'!J37</f>
        <v>0</v>
      </c>
      <c r="AY99" s="108">
        <f>'VRN - Vedlejší rozpočtové...'!J38</f>
        <v>0</v>
      </c>
      <c r="AZ99" s="108">
        <f>'VRN - Vedlejší rozpočtové...'!F35</f>
        <v>0</v>
      </c>
      <c r="BA99" s="108">
        <f>'VRN - Vedlejší rozpočtové...'!F36</f>
        <v>0</v>
      </c>
      <c r="BB99" s="108">
        <f>'VRN - Vedlejší rozpočtové...'!F37</f>
        <v>0</v>
      </c>
      <c r="BC99" s="108">
        <f>'VRN - Vedlejší rozpočtové...'!F38</f>
        <v>0</v>
      </c>
      <c r="BD99" s="110">
        <f>'VRN - Vedlejší rozpočtové...'!F39</f>
        <v>0</v>
      </c>
      <c r="BT99" s="111" t="s">
        <v>87</v>
      </c>
      <c r="BV99" s="111" t="s">
        <v>80</v>
      </c>
      <c r="BW99" s="111" t="s">
        <v>101</v>
      </c>
      <c r="BX99" s="111" t="s">
        <v>86</v>
      </c>
      <c r="CL99" s="111" t="s">
        <v>19</v>
      </c>
    </row>
    <row r="100" spans="1:91" s="7" customFormat="1" ht="16.5" customHeight="1">
      <c r="B100" s="94"/>
      <c r="C100" s="95"/>
      <c r="D100" s="276" t="s">
        <v>102</v>
      </c>
      <c r="E100" s="276"/>
      <c r="F100" s="276"/>
      <c r="G100" s="276"/>
      <c r="H100" s="276"/>
      <c r="I100" s="96"/>
      <c r="J100" s="276" t="s">
        <v>103</v>
      </c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304">
        <f>ROUND(SUM(AG101:AG104),2)</f>
        <v>0</v>
      </c>
      <c r="AH100" s="305"/>
      <c r="AI100" s="305"/>
      <c r="AJ100" s="305"/>
      <c r="AK100" s="305"/>
      <c r="AL100" s="305"/>
      <c r="AM100" s="305"/>
      <c r="AN100" s="309">
        <f t="shared" si="0"/>
        <v>0</v>
      </c>
      <c r="AO100" s="305"/>
      <c r="AP100" s="305"/>
      <c r="AQ100" s="97" t="s">
        <v>84</v>
      </c>
      <c r="AR100" s="98"/>
      <c r="AS100" s="99">
        <f>ROUND(SUM(AS101:AS104),2)</f>
        <v>0</v>
      </c>
      <c r="AT100" s="100">
        <f t="shared" si="1"/>
        <v>0</v>
      </c>
      <c r="AU100" s="101">
        <f>ROUND(SUM(AU101:AU104),5)</f>
        <v>0</v>
      </c>
      <c r="AV100" s="100">
        <f>ROUND(AZ100*L29,2)</f>
        <v>0</v>
      </c>
      <c r="AW100" s="100">
        <f>ROUND(BA100*L30,2)</f>
        <v>0</v>
      </c>
      <c r="AX100" s="100">
        <f>ROUND(BB100*L29,2)</f>
        <v>0</v>
      </c>
      <c r="AY100" s="100">
        <f>ROUND(BC100*L30,2)</f>
        <v>0</v>
      </c>
      <c r="AZ100" s="100">
        <f>ROUND(SUM(AZ101:AZ104),2)</f>
        <v>0</v>
      </c>
      <c r="BA100" s="100">
        <f>ROUND(SUM(BA101:BA104),2)</f>
        <v>0</v>
      </c>
      <c r="BB100" s="100">
        <f>ROUND(SUM(BB101:BB104),2)</f>
        <v>0</v>
      </c>
      <c r="BC100" s="100">
        <f>ROUND(SUM(BC101:BC104),2)</f>
        <v>0</v>
      </c>
      <c r="BD100" s="102">
        <f>ROUND(SUM(BD101:BD104),2)</f>
        <v>0</v>
      </c>
      <c r="BS100" s="103" t="s">
        <v>77</v>
      </c>
      <c r="BT100" s="103" t="s">
        <v>85</v>
      </c>
      <c r="BU100" s="103" t="s">
        <v>79</v>
      </c>
      <c r="BV100" s="103" t="s">
        <v>80</v>
      </c>
      <c r="BW100" s="103" t="s">
        <v>104</v>
      </c>
      <c r="BX100" s="103" t="s">
        <v>5</v>
      </c>
      <c r="CL100" s="103" t="s">
        <v>19</v>
      </c>
      <c r="CM100" s="103" t="s">
        <v>87</v>
      </c>
    </row>
    <row r="101" spans="1:91" s="4" customFormat="1" ht="16.5" customHeight="1">
      <c r="A101" s="104" t="s">
        <v>88</v>
      </c>
      <c r="B101" s="59"/>
      <c r="C101" s="105"/>
      <c r="D101" s="105"/>
      <c r="E101" s="277" t="s">
        <v>89</v>
      </c>
      <c r="F101" s="277"/>
      <c r="G101" s="277"/>
      <c r="H101" s="277"/>
      <c r="I101" s="277"/>
      <c r="J101" s="105"/>
      <c r="K101" s="277" t="s">
        <v>90</v>
      </c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301">
        <f>'SO 101 - Komunikace a zpe..._01'!J32</f>
        <v>0</v>
      </c>
      <c r="AH101" s="302"/>
      <c r="AI101" s="302"/>
      <c r="AJ101" s="302"/>
      <c r="AK101" s="302"/>
      <c r="AL101" s="302"/>
      <c r="AM101" s="302"/>
      <c r="AN101" s="301">
        <f t="shared" si="0"/>
        <v>0</v>
      </c>
      <c r="AO101" s="302"/>
      <c r="AP101" s="302"/>
      <c r="AQ101" s="106" t="s">
        <v>91</v>
      </c>
      <c r="AR101" s="61"/>
      <c r="AS101" s="107">
        <v>0</v>
      </c>
      <c r="AT101" s="108">
        <f t="shared" si="1"/>
        <v>0</v>
      </c>
      <c r="AU101" s="109">
        <f>'SO 101 - Komunikace a zpe..._01'!P127</f>
        <v>0</v>
      </c>
      <c r="AV101" s="108">
        <f>'SO 101 - Komunikace a zpe..._01'!J35</f>
        <v>0</v>
      </c>
      <c r="AW101" s="108">
        <f>'SO 101 - Komunikace a zpe..._01'!J36</f>
        <v>0</v>
      </c>
      <c r="AX101" s="108">
        <f>'SO 101 - Komunikace a zpe..._01'!J37</f>
        <v>0</v>
      </c>
      <c r="AY101" s="108">
        <f>'SO 101 - Komunikace a zpe..._01'!J38</f>
        <v>0</v>
      </c>
      <c r="AZ101" s="108">
        <f>'SO 101 - Komunikace a zpe..._01'!F35</f>
        <v>0</v>
      </c>
      <c r="BA101" s="108">
        <f>'SO 101 - Komunikace a zpe..._01'!F36</f>
        <v>0</v>
      </c>
      <c r="BB101" s="108">
        <f>'SO 101 - Komunikace a zpe..._01'!F37</f>
        <v>0</v>
      </c>
      <c r="BC101" s="108">
        <f>'SO 101 - Komunikace a zpe..._01'!F38</f>
        <v>0</v>
      </c>
      <c r="BD101" s="110">
        <f>'SO 101 - Komunikace a zpe..._01'!F39</f>
        <v>0</v>
      </c>
      <c r="BT101" s="111" t="s">
        <v>87</v>
      </c>
      <c r="BV101" s="111" t="s">
        <v>80</v>
      </c>
      <c r="BW101" s="111" t="s">
        <v>105</v>
      </c>
      <c r="BX101" s="111" t="s">
        <v>104</v>
      </c>
      <c r="CL101" s="111" t="s">
        <v>19</v>
      </c>
    </row>
    <row r="102" spans="1:91" s="4" customFormat="1" ht="23.25" customHeight="1">
      <c r="A102" s="104" t="s">
        <v>88</v>
      </c>
      <c r="B102" s="59"/>
      <c r="C102" s="105"/>
      <c r="D102" s="105"/>
      <c r="E102" s="277" t="s">
        <v>93</v>
      </c>
      <c r="F102" s="277"/>
      <c r="G102" s="277"/>
      <c r="H102" s="277"/>
      <c r="I102" s="277"/>
      <c r="J102" s="105"/>
      <c r="K102" s="277" t="s">
        <v>94</v>
      </c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7"/>
      <c r="AD102" s="277"/>
      <c r="AE102" s="277"/>
      <c r="AF102" s="277"/>
      <c r="AG102" s="301">
        <f>'SO 101s - Sanace zemní pláně_01'!J32</f>
        <v>0</v>
      </c>
      <c r="AH102" s="302"/>
      <c r="AI102" s="302"/>
      <c r="AJ102" s="302"/>
      <c r="AK102" s="302"/>
      <c r="AL102" s="302"/>
      <c r="AM102" s="302"/>
      <c r="AN102" s="301">
        <f t="shared" si="0"/>
        <v>0</v>
      </c>
      <c r="AO102" s="302"/>
      <c r="AP102" s="302"/>
      <c r="AQ102" s="106" t="s">
        <v>91</v>
      </c>
      <c r="AR102" s="61"/>
      <c r="AS102" s="107">
        <v>0</v>
      </c>
      <c r="AT102" s="108">
        <f t="shared" si="1"/>
        <v>0</v>
      </c>
      <c r="AU102" s="109">
        <f>'SO 101s - Sanace zemní pláně_01'!P125</f>
        <v>0</v>
      </c>
      <c r="AV102" s="108">
        <f>'SO 101s - Sanace zemní pláně_01'!J35</f>
        <v>0</v>
      </c>
      <c r="AW102" s="108">
        <f>'SO 101s - Sanace zemní pláně_01'!J36</f>
        <v>0</v>
      </c>
      <c r="AX102" s="108">
        <f>'SO 101s - Sanace zemní pláně_01'!J37</f>
        <v>0</v>
      </c>
      <c r="AY102" s="108">
        <f>'SO 101s - Sanace zemní pláně_01'!J38</f>
        <v>0</v>
      </c>
      <c r="AZ102" s="108">
        <f>'SO 101s - Sanace zemní pláně_01'!F35</f>
        <v>0</v>
      </c>
      <c r="BA102" s="108">
        <f>'SO 101s - Sanace zemní pláně_01'!F36</f>
        <v>0</v>
      </c>
      <c r="BB102" s="108">
        <f>'SO 101s - Sanace zemní pláně_01'!F37</f>
        <v>0</v>
      </c>
      <c r="BC102" s="108">
        <f>'SO 101s - Sanace zemní pláně_01'!F38</f>
        <v>0</v>
      </c>
      <c r="BD102" s="110">
        <f>'SO 101s - Sanace zemní pláně_01'!F39</f>
        <v>0</v>
      </c>
      <c r="BT102" s="111" t="s">
        <v>87</v>
      </c>
      <c r="BV102" s="111" t="s">
        <v>80</v>
      </c>
      <c r="BW102" s="111" t="s">
        <v>106</v>
      </c>
      <c r="BX102" s="111" t="s">
        <v>104</v>
      </c>
      <c r="CL102" s="111" t="s">
        <v>19</v>
      </c>
    </row>
    <row r="103" spans="1:91" s="4" customFormat="1" ht="16.5" customHeight="1">
      <c r="A103" s="104" t="s">
        <v>88</v>
      </c>
      <c r="B103" s="59"/>
      <c r="C103" s="105"/>
      <c r="D103" s="105"/>
      <c r="E103" s="277" t="s">
        <v>107</v>
      </c>
      <c r="F103" s="277"/>
      <c r="G103" s="277"/>
      <c r="H103" s="277"/>
      <c r="I103" s="277"/>
      <c r="J103" s="105"/>
      <c r="K103" s="277" t="s">
        <v>108</v>
      </c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301">
        <f>'SO 402 - Nová kabelová př...'!J32</f>
        <v>0</v>
      </c>
      <c r="AH103" s="302"/>
      <c r="AI103" s="302"/>
      <c r="AJ103" s="302"/>
      <c r="AK103" s="302"/>
      <c r="AL103" s="302"/>
      <c r="AM103" s="302"/>
      <c r="AN103" s="301">
        <f t="shared" si="0"/>
        <v>0</v>
      </c>
      <c r="AO103" s="302"/>
      <c r="AP103" s="302"/>
      <c r="AQ103" s="106" t="s">
        <v>91</v>
      </c>
      <c r="AR103" s="61"/>
      <c r="AS103" s="107">
        <v>0</v>
      </c>
      <c r="AT103" s="108">
        <f t="shared" si="1"/>
        <v>0</v>
      </c>
      <c r="AU103" s="109">
        <f>'SO 402 - Nová kabelová př...'!P125</f>
        <v>0</v>
      </c>
      <c r="AV103" s="108">
        <f>'SO 402 - Nová kabelová př...'!J35</f>
        <v>0</v>
      </c>
      <c r="AW103" s="108">
        <f>'SO 402 - Nová kabelová př...'!J36</f>
        <v>0</v>
      </c>
      <c r="AX103" s="108">
        <f>'SO 402 - Nová kabelová př...'!J37</f>
        <v>0</v>
      </c>
      <c r="AY103" s="108">
        <f>'SO 402 - Nová kabelová př...'!J38</f>
        <v>0</v>
      </c>
      <c r="AZ103" s="108">
        <f>'SO 402 - Nová kabelová př...'!F35</f>
        <v>0</v>
      </c>
      <c r="BA103" s="108">
        <f>'SO 402 - Nová kabelová př...'!F36</f>
        <v>0</v>
      </c>
      <c r="BB103" s="108">
        <f>'SO 402 - Nová kabelová př...'!F37</f>
        <v>0</v>
      </c>
      <c r="BC103" s="108">
        <f>'SO 402 - Nová kabelová př...'!F38</f>
        <v>0</v>
      </c>
      <c r="BD103" s="110">
        <f>'SO 402 - Nová kabelová př...'!F39</f>
        <v>0</v>
      </c>
      <c r="BT103" s="111" t="s">
        <v>87</v>
      </c>
      <c r="BV103" s="111" t="s">
        <v>80</v>
      </c>
      <c r="BW103" s="111" t="s">
        <v>109</v>
      </c>
      <c r="BX103" s="111" t="s">
        <v>104</v>
      </c>
      <c r="CL103" s="111" t="s">
        <v>1</v>
      </c>
    </row>
    <row r="104" spans="1:91" s="4" customFormat="1" ht="16.5" customHeight="1">
      <c r="A104" s="104" t="s">
        <v>88</v>
      </c>
      <c r="B104" s="59"/>
      <c r="C104" s="105"/>
      <c r="D104" s="105"/>
      <c r="E104" s="277" t="s">
        <v>99</v>
      </c>
      <c r="F104" s="277"/>
      <c r="G104" s="277"/>
      <c r="H104" s="277"/>
      <c r="I104" s="277"/>
      <c r="J104" s="105"/>
      <c r="K104" s="277" t="s">
        <v>100</v>
      </c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301">
        <f>'VRN - Vedlejší rozpočtové..._01'!J32</f>
        <v>0</v>
      </c>
      <c r="AH104" s="302"/>
      <c r="AI104" s="302"/>
      <c r="AJ104" s="302"/>
      <c r="AK104" s="302"/>
      <c r="AL104" s="302"/>
      <c r="AM104" s="302"/>
      <c r="AN104" s="301">
        <f t="shared" si="0"/>
        <v>0</v>
      </c>
      <c r="AO104" s="302"/>
      <c r="AP104" s="302"/>
      <c r="AQ104" s="106" t="s">
        <v>91</v>
      </c>
      <c r="AR104" s="61"/>
      <c r="AS104" s="112">
        <v>0</v>
      </c>
      <c r="AT104" s="113">
        <f t="shared" si="1"/>
        <v>0</v>
      </c>
      <c r="AU104" s="114">
        <f>'VRN - Vedlejší rozpočtové..._01'!P124</f>
        <v>0</v>
      </c>
      <c r="AV104" s="113">
        <f>'VRN - Vedlejší rozpočtové..._01'!J35</f>
        <v>0</v>
      </c>
      <c r="AW104" s="113">
        <f>'VRN - Vedlejší rozpočtové..._01'!J36</f>
        <v>0</v>
      </c>
      <c r="AX104" s="113">
        <f>'VRN - Vedlejší rozpočtové..._01'!J37</f>
        <v>0</v>
      </c>
      <c r="AY104" s="113">
        <f>'VRN - Vedlejší rozpočtové..._01'!J38</f>
        <v>0</v>
      </c>
      <c r="AZ104" s="113">
        <f>'VRN - Vedlejší rozpočtové..._01'!F35</f>
        <v>0</v>
      </c>
      <c r="BA104" s="113">
        <f>'VRN - Vedlejší rozpočtové..._01'!F36</f>
        <v>0</v>
      </c>
      <c r="BB104" s="113">
        <f>'VRN - Vedlejší rozpočtové..._01'!F37</f>
        <v>0</v>
      </c>
      <c r="BC104" s="113">
        <f>'VRN - Vedlejší rozpočtové..._01'!F38</f>
        <v>0</v>
      </c>
      <c r="BD104" s="115">
        <f>'VRN - Vedlejší rozpočtové..._01'!F39</f>
        <v>0</v>
      </c>
      <c r="BT104" s="111" t="s">
        <v>87</v>
      </c>
      <c r="BV104" s="111" t="s">
        <v>80</v>
      </c>
      <c r="BW104" s="111" t="s">
        <v>110</v>
      </c>
      <c r="BX104" s="111" t="s">
        <v>104</v>
      </c>
      <c r="CL104" s="111" t="s">
        <v>19</v>
      </c>
    </row>
    <row r="105" spans="1:91" s="2" customFormat="1" ht="30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40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9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40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</sheetData>
  <sheetProtection algorithmName="SHA-512" hashValue="9eI3cLU1yq4c6mmzpzn2Y7SpELM2skXAd59/m3GMVFQYEPbX1TK6wEr+4QKZ/uW45I+LIgQOBCbvtQHSFs8f/w==" saltValue="3ZHhjChnY+UNmP6OsEIBl34vOlUxjf6+TWCdUQ1gn0y7QP9/ERsNNFAWLrM1qWvMSPBx3eOcDCcPQ5OMtNYlPQ==" spinCount="100000" sheet="1" objects="1" scenarios="1" formatColumns="0" formatRows="0"/>
  <mergeCells count="78">
    <mergeCell ref="AS89:AT91"/>
    <mergeCell ref="AG94:AM94"/>
    <mergeCell ref="AN94:AP94"/>
    <mergeCell ref="AM87:AN87"/>
    <mergeCell ref="AN102:AP102"/>
    <mergeCell ref="AN104:AP104"/>
    <mergeCell ref="AN103:AP103"/>
    <mergeCell ref="AN101:AP101"/>
    <mergeCell ref="AN97:AP97"/>
    <mergeCell ref="AN95:AP95"/>
    <mergeCell ref="AN100:AP100"/>
    <mergeCell ref="AN99:AP99"/>
    <mergeCell ref="AN96:AP96"/>
    <mergeCell ref="AN92:AP92"/>
    <mergeCell ref="AN98:AP98"/>
    <mergeCell ref="AK35:AO35"/>
    <mergeCell ref="X35:AB35"/>
    <mergeCell ref="AR2:BE2"/>
    <mergeCell ref="AG104:AM104"/>
    <mergeCell ref="AG97:AM97"/>
    <mergeCell ref="AG92:AM92"/>
    <mergeCell ref="AG98:AM98"/>
    <mergeCell ref="AG96:AM96"/>
    <mergeCell ref="AG95:AM95"/>
    <mergeCell ref="AG99:AM99"/>
    <mergeCell ref="AG102:AM102"/>
    <mergeCell ref="AG103:AM103"/>
    <mergeCell ref="AG100:AM100"/>
    <mergeCell ref="AG101:AM101"/>
    <mergeCell ref="AM89:AP89"/>
    <mergeCell ref="AM90:AP90"/>
    <mergeCell ref="L32:P32"/>
    <mergeCell ref="W32:AE32"/>
    <mergeCell ref="AK32:AO32"/>
    <mergeCell ref="L33:P33"/>
    <mergeCell ref="AK33:AO33"/>
    <mergeCell ref="W33:AE33"/>
    <mergeCell ref="W30:AE30"/>
    <mergeCell ref="AK30:AO30"/>
    <mergeCell ref="L30:P30"/>
    <mergeCell ref="AK31:AO31"/>
    <mergeCell ref="W31:AE31"/>
    <mergeCell ref="L31:P31"/>
    <mergeCell ref="K104:AF104"/>
    <mergeCell ref="K96:AF96"/>
    <mergeCell ref="K98:AF98"/>
    <mergeCell ref="L85:AJ85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K101:AF101"/>
    <mergeCell ref="K97:AF97"/>
    <mergeCell ref="K102:AF102"/>
    <mergeCell ref="K103:AF103"/>
    <mergeCell ref="K99:AF99"/>
    <mergeCell ref="E101:I101"/>
    <mergeCell ref="E97:I97"/>
    <mergeCell ref="E102:I102"/>
    <mergeCell ref="E103:I103"/>
    <mergeCell ref="E104:I104"/>
    <mergeCell ref="C92:G92"/>
    <mergeCell ref="D95:H95"/>
    <mergeCell ref="D100:H100"/>
    <mergeCell ref="E98:I98"/>
    <mergeCell ref="E96:I96"/>
    <mergeCell ref="E99:I99"/>
    <mergeCell ref="I92:AF92"/>
    <mergeCell ref="J95:AF95"/>
    <mergeCell ref="J100:AF100"/>
  </mergeCells>
  <hyperlinks>
    <hyperlink ref="A96" location="'SO 101 - Komunikace a zpe...'!C2" display="/"/>
    <hyperlink ref="A97" location="'SO 101s - Sanace zemní pláně'!C2" display="/"/>
    <hyperlink ref="A98" location="'SO 401 - Veřejné osvětlení'!C2" display="/"/>
    <hyperlink ref="A99" location="'VRN - Vedlejší rozpočtové...'!C2" display="/"/>
    <hyperlink ref="A101" location="'SO 101 - Komunikace a zpe..._01'!C2" display="/"/>
    <hyperlink ref="A102" location="'SO 101s - Sanace zemní pláně_01'!C2" display="/"/>
    <hyperlink ref="A103" location="'SO 402 - Nová kabelová př...'!C2" display="/"/>
    <hyperlink ref="A104" location="'VRN - Vedlejší rozpočtové..._01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8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92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1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9" t="str">
        <f>'Rekapitulace stavby'!K6</f>
        <v>Teplice - přechod pro chodce a chodníky Hudcov</v>
      </c>
      <c r="F7" s="320"/>
      <c r="G7" s="320"/>
      <c r="H7" s="320"/>
      <c r="L7" s="21"/>
    </row>
    <row r="8" spans="1:46" s="1" customFormat="1" ht="12" customHeight="1">
      <c r="B8" s="21"/>
      <c r="D8" s="120" t="s">
        <v>112</v>
      </c>
      <c r="L8" s="21"/>
    </row>
    <row r="9" spans="1:46" s="2" customFormat="1" ht="16.5" customHeight="1">
      <c r="A9" s="35"/>
      <c r="B9" s="40"/>
      <c r="C9" s="35"/>
      <c r="D9" s="35"/>
      <c r="E9" s="319" t="s">
        <v>113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2" t="s">
        <v>115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19</v>
      </c>
      <c r="G13" s="35"/>
      <c r="H13" s="35"/>
      <c r="I13" s="120" t="s">
        <v>20</v>
      </c>
      <c r="J13" s="111" t="s">
        <v>21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3. 3. 2023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26</v>
      </c>
      <c r="E16" s="35"/>
      <c r="F16" s="35"/>
      <c r="G16" s="35"/>
      <c r="H16" s="35"/>
      <c r="I16" s="120" t="s">
        <v>27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29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27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0" t="s">
        <v>29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27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33</v>
      </c>
      <c r="F23" s="35"/>
      <c r="G23" s="35"/>
      <c r="H23" s="35"/>
      <c r="I23" s="120" t="s">
        <v>29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27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29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38</v>
      </c>
      <c r="E32" s="35"/>
      <c r="F32" s="35"/>
      <c r="G32" s="35"/>
      <c r="H32" s="35"/>
      <c r="I32" s="35"/>
      <c r="J32" s="127">
        <f>ROUND(J137,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40</v>
      </c>
      <c r="G34" s="35"/>
      <c r="H34" s="35"/>
      <c r="I34" s="128" t="s">
        <v>39</v>
      </c>
      <c r="J34" s="128" t="s">
        <v>41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42</v>
      </c>
      <c r="E35" s="120" t="s">
        <v>43</v>
      </c>
      <c r="F35" s="130">
        <f>ROUND((SUM(BE137:BE685)),  2)</f>
        <v>0</v>
      </c>
      <c r="G35" s="35"/>
      <c r="H35" s="35"/>
      <c r="I35" s="131">
        <v>0.21</v>
      </c>
      <c r="J35" s="130">
        <f>ROUND(((SUM(BE137:BE685))*I35),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44</v>
      </c>
      <c r="F36" s="130">
        <f>ROUND((SUM(BF137:BF685)),  2)</f>
        <v>0</v>
      </c>
      <c r="G36" s="35"/>
      <c r="H36" s="35"/>
      <c r="I36" s="131">
        <v>0.15</v>
      </c>
      <c r="J36" s="130">
        <f>ROUND(((SUM(BF137:BF685))*I36),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45</v>
      </c>
      <c r="F37" s="130">
        <f>ROUND((SUM(BG137:BG685)),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46</v>
      </c>
      <c r="F38" s="130">
        <f>ROUND((SUM(BH137:BH685)),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47</v>
      </c>
      <c r="F39" s="130">
        <f>ROUND((SUM(BI137:BI685)),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48</v>
      </c>
      <c r="E41" s="134"/>
      <c r="F41" s="134"/>
      <c r="G41" s="135" t="s">
        <v>49</v>
      </c>
      <c r="H41" s="136" t="s">
        <v>50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51</v>
      </c>
      <c r="E50" s="140"/>
      <c r="F50" s="140"/>
      <c r="G50" s="139" t="s">
        <v>52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53</v>
      </c>
      <c r="E61" s="142"/>
      <c r="F61" s="143" t="s">
        <v>54</v>
      </c>
      <c r="G61" s="141" t="s">
        <v>53</v>
      </c>
      <c r="H61" s="142"/>
      <c r="I61" s="142"/>
      <c r="J61" s="144" t="s">
        <v>54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55</v>
      </c>
      <c r="E65" s="145"/>
      <c r="F65" s="145"/>
      <c r="G65" s="139" t="s">
        <v>56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53</v>
      </c>
      <c r="E76" s="142"/>
      <c r="F76" s="143" t="s">
        <v>54</v>
      </c>
      <c r="G76" s="141" t="s">
        <v>53</v>
      </c>
      <c r="H76" s="142"/>
      <c r="I76" s="142"/>
      <c r="J76" s="144" t="s">
        <v>54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hidden="1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hidden="1" customHeight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hidden="1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hidden="1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hidden="1" customHeight="1">
      <c r="A85" s="35"/>
      <c r="B85" s="36"/>
      <c r="C85" s="37"/>
      <c r="D85" s="37"/>
      <c r="E85" s="326" t="str">
        <f>E7</f>
        <v>Teplice - přechod pro chodce a chodníky Hudcov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hidden="1" customHeight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hidden="1" customHeight="1">
      <c r="A87" s="35"/>
      <c r="B87" s="36"/>
      <c r="C87" s="37"/>
      <c r="D87" s="37"/>
      <c r="E87" s="326" t="s">
        <v>113</v>
      </c>
      <c r="F87" s="328"/>
      <c r="G87" s="328"/>
      <c r="H87" s="32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hidden="1" customHeight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hidden="1" customHeight="1">
      <c r="A89" s="35"/>
      <c r="B89" s="36"/>
      <c r="C89" s="37"/>
      <c r="D89" s="37"/>
      <c r="E89" s="279" t="str">
        <f>E11</f>
        <v>SO 101 - Komunikace a zpevněné plochy</v>
      </c>
      <c r="F89" s="328"/>
      <c r="G89" s="328"/>
      <c r="H89" s="32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hidden="1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hidden="1" customHeight="1">
      <c r="A91" s="35"/>
      <c r="B91" s="36"/>
      <c r="C91" s="30" t="s">
        <v>22</v>
      </c>
      <c r="D91" s="37"/>
      <c r="E91" s="37"/>
      <c r="F91" s="28" t="str">
        <f>F14</f>
        <v>Hudcov</v>
      </c>
      <c r="G91" s="37"/>
      <c r="H91" s="37"/>
      <c r="I91" s="30" t="s">
        <v>24</v>
      </c>
      <c r="J91" s="67" t="str">
        <f>IF(J14="","",J14)</f>
        <v>3. 3. 2023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hidden="1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hidden="1" customHeight="1">
      <c r="A93" s="35"/>
      <c r="B93" s="36"/>
      <c r="C93" s="30" t="s">
        <v>26</v>
      </c>
      <c r="D93" s="37"/>
      <c r="E93" s="37"/>
      <c r="F93" s="28" t="str">
        <f>E17</f>
        <v xml:space="preserve"> </v>
      </c>
      <c r="G93" s="37"/>
      <c r="H93" s="37"/>
      <c r="I93" s="30" t="s">
        <v>32</v>
      </c>
      <c r="J93" s="33" t="str">
        <f>E23</f>
        <v>Projekce dopravní Filip,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hidden="1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hidden="1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hidden="1" customHeight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hidden="1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hidden="1" customHeight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J137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1:47" s="9" customFormat="1" ht="24.95" hidden="1" customHeight="1">
      <c r="B99" s="154"/>
      <c r="C99" s="155"/>
      <c r="D99" s="156" t="s">
        <v>121</v>
      </c>
      <c r="E99" s="157"/>
      <c r="F99" s="157"/>
      <c r="G99" s="157"/>
      <c r="H99" s="157"/>
      <c r="I99" s="157"/>
      <c r="J99" s="158">
        <f>J138</f>
        <v>0</v>
      </c>
      <c r="K99" s="155"/>
      <c r="L99" s="159"/>
    </row>
    <row r="100" spans="1:47" s="10" customFormat="1" ht="19.899999999999999" hidden="1" customHeight="1">
      <c r="B100" s="160"/>
      <c r="C100" s="105"/>
      <c r="D100" s="161" t="s">
        <v>122</v>
      </c>
      <c r="E100" s="162"/>
      <c r="F100" s="162"/>
      <c r="G100" s="162"/>
      <c r="H100" s="162"/>
      <c r="I100" s="162"/>
      <c r="J100" s="163">
        <f>J139</f>
        <v>0</v>
      </c>
      <c r="K100" s="105"/>
      <c r="L100" s="164"/>
    </row>
    <row r="101" spans="1:47" s="10" customFormat="1" ht="19.899999999999999" hidden="1" customHeight="1">
      <c r="B101" s="160"/>
      <c r="C101" s="105"/>
      <c r="D101" s="161" t="s">
        <v>123</v>
      </c>
      <c r="E101" s="162"/>
      <c r="F101" s="162"/>
      <c r="G101" s="162"/>
      <c r="H101" s="162"/>
      <c r="I101" s="162"/>
      <c r="J101" s="163">
        <f>J255</f>
        <v>0</v>
      </c>
      <c r="K101" s="105"/>
      <c r="L101" s="164"/>
    </row>
    <row r="102" spans="1:47" s="10" customFormat="1" ht="19.899999999999999" hidden="1" customHeight="1">
      <c r="B102" s="160"/>
      <c r="C102" s="105"/>
      <c r="D102" s="161" t="s">
        <v>124</v>
      </c>
      <c r="E102" s="162"/>
      <c r="F102" s="162"/>
      <c r="G102" s="162"/>
      <c r="H102" s="162"/>
      <c r="I102" s="162"/>
      <c r="J102" s="163">
        <f>J282</f>
        <v>0</v>
      </c>
      <c r="K102" s="105"/>
      <c r="L102" s="164"/>
    </row>
    <row r="103" spans="1:47" s="10" customFormat="1" ht="19.899999999999999" hidden="1" customHeight="1">
      <c r="B103" s="160"/>
      <c r="C103" s="105"/>
      <c r="D103" s="161" t="s">
        <v>125</v>
      </c>
      <c r="E103" s="162"/>
      <c r="F103" s="162"/>
      <c r="G103" s="162"/>
      <c r="H103" s="162"/>
      <c r="I103" s="162"/>
      <c r="J103" s="163">
        <f>J289</f>
        <v>0</v>
      </c>
      <c r="K103" s="105"/>
      <c r="L103" s="164"/>
    </row>
    <row r="104" spans="1:47" s="10" customFormat="1" ht="19.899999999999999" hidden="1" customHeight="1">
      <c r="B104" s="160"/>
      <c r="C104" s="105"/>
      <c r="D104" s="161" t="s">
        <v>126</v>
      </c>
      <c r="E104" s="162"/>
      <c r="F104" s="162"/>
      <c r="G104" s="162"/>
      <c r="H104" s="162"/>
      <c r="I104" s="162"/>
      <c r="J104" s="163">
        <f>J300</f>
        <v>0</v>
      </c>
      <c r="K104" s="105"/>
      <c r="L104" s="164"/>
    </row>
    <row r="105" spans="1:47" s="10" customFormat="1" ht="19.899999999999999" hidden="1" customHeight="1">
      <c r="B105" s="160"/>
      <c r="C105" s="105"/>
      <c r="D105" s="161" t="s">
        <v>127</v>
      </c>
      <c r="E105" s="162"/>
      <c r="F105" s="162"/>
      <c r="G105" s="162"/>
      <c r="H105" s="162"/>
      <c r="I105" s="162"/>
      <c r="J105" s="163">
        <f>J381</f>
        <v>0</v>
      </c>
      <c r="K105" s="105"/>
      <c r="L105" s="164"/>
    </row>
    <row r="106" spans="1:47" s="10" customFormat="1" ht="19.899999999999999" hidden="1" customHeight="1">
      <c r="B106" s="160"/>
      <c r="C106" s="105"/>
      <c r="D106" s="161" t="s">
        <v>128</v>
      </c>
      <c r="E106" s="162"/>
      <c r="F106" s="162"/>
      <c r="G106" s="162"/>
      <c r="H106" s="162"/>
      <c r="I106" s="162"/>
      <c r="J106" s="163">
        <f>J385</f>
        <v>0</v>
      </c>
      <c r="K106" s="105"/>
      <c r="L106" s="164"/>
    </row>
    <row r="107" spans="1:47" s="10" customFormat="1" ht="14.85" hidden="1" customHeight="1">
      <c r="B107" s="160"/>
      <c r="C107" s="105"/>
      <c r="D107" s="161" t="s">
        <v>129</v>
      </c>
      <c r="E107" s="162"/>
      <c r="F107" s="162"/>
      <c r="G107" s="162"/>
      <c r="H107" s="162"/>
      <c r="I107" s="162"/>
      <c r="J107" s="163">
        <f>J514</f>
        <v>0</v>
      </c>
      <c r="K107" s="105"/>
      <c r="L107" s="164"/>
    </row>
    <row r="108" spans="1:47" s="10" customFormat="1" ht="19.899999999999999" hidden="1" customHeight="1">
      <c r="B108" s="160"/>
      <c r="C108" s="105"/>
      <c r="D108" s="161" t="s">
        <v>130</v>
      </c>
      <c r="E108" s="162"/>
      <c r="F108" s="162"/>
      <c r="G108" s="162"/>
      <c r="H108" s="162"/>
      <c r="I108" s="162"/>
      <c r="J108" s="163">
        <f>J583</f>
        <v>0</v>
      </c>
      <c r="K108" s="105"/>
      <c r="L108" s="164"/>
    </row>
    <row r="109" spans="1:47" s="10" customFormat="1" ht="19.899999999999999" hidden="1" customHeight="1">
      <c r="B109" s="160"/>
      <c r="C109" s="105"/>
      <c r="D109" s="161" t="s">
        <v>131</v>
      </c>
      <c r="E109" s="162"/>
      <c r="F109" s="162"/>
      <c r="G109" s="162"/>
      <c r="H109" s="162"/>
      <c r="I109" s="162"/>
      <c r="J109" s="163">
        <f>J633</f>
        <v>0</v>
      </c>
      <c r="K109" s="105"/>
      <c r="L109" s="164"/>
    </row>
    <row r="110" spans="1:47" s="9" customFormat="1" ht="24.95" hidden="1" customHeight="1">
      <c r="B110" s="154"/>
      <c r="C110" s="155"/>
      <c r="D110" s="156" t="s">
        <v>132</v>
      </c>
      <c r="E110" s="157"/>
      <c r="F110" s="157"/>
      <c r="G110" s="157"/>
      <c r="H110" s="157"/>
      <c r="I110" s="157"/>
      <c r="J110" s="158">
        <f>J636</f>
        <v>0</v>
      </c>
      <c r="K110" s="155"/>
      <c r="L110" s="159"/>
    </row>
    <row r="111" spans="1:47" s="10" customFormat="1" ht="19.899999999999999" hidden="1" customHeight="1">
      <c r="B111" s="160"/>
      <c r="C111" s="105"/>
      <c r="D111" s="161" t="s">
        <v>133</v>
      </c>
      <c r="E111" s="162"/>
      <c r="F111" s="162"/>
      <c r="G111" s="162"/>
      <c r="H111" s="162"/>
      <c r="I111" s="162"/>
      <c r="J111" s="163">
        <f>J637</f>
        <v>0</v>
      </c>
      <c r="K111" s="105"/>
      <c r="L111" s="164"/>
    </row>
    <row r="112" spans="1:47" s="10" customFormat="1" ht="19.899999999999999" hidden="1" customHeight="1">
      <c r="B112" s="160"/>
      <c r="C112" s="105"/>
      <c r="D112" s="161" t="s">
        <v>134</v>
      </c>
      <c r="E112" s="162"/>
      <c r="F112" s="162"/>
      <c r="G112" s="162"/>
      <c r="H112" s="162"/>
      <c r="I112" s="162"/>
      <c r="J112" s="163">
        <f>J664</f>
        <v>0</v>
      </c>
      <c r="K112" s="105"/>
      <c r="L112" s="164"/>
    </row>
    <row r="113" spans="1:31" s="9" customFormat="1" ht="24.95" hidden="1" customHeight="1">
      <c r="B113" s="154"/>
      <c r="C113" s="155"/>
      <c r="D113" s="156" t="s">
        <v>135</v>
      </c>
      <c r="E113" s="157"/>
      <c r="F113" s="157"/>
      <c r="G113" s="157"/>
      <c r="H113" s="157"/>
      <c r="I113" s="157"/>
      <c r="J113" s="158">
        <f>J670</f>
        <v>0</v>
      </c>
      <c r="K113" s="155"/>
      <c r="L113" s="159"/>
    </row>
    <row r="114" spans="1:31" s="10" customFormat="1" ht="19.899999999999999" hidden="1" customHeight="1">
      <c r="B114" s="160"/>
      <c r="C114" s="105"/>
      <c r="D114" s="161" t="s">
        <v>136</v>
      </c>
      <c r="E114" s="162"/>
      <c r="F114" s="162"/>
      <c r="G114" s="162"/>
      <c r="H114" s="162"/>
      <c r="I114" s="162"/>
      <c r="J114" s="163">
        <f>J671</f>
        <v>0</v>
      </c>
      <c r="K114" s="105"/>
      <c r="L114" s="164"/>
    </row>
    <row r="115" spans="1:31" s="9" customFormat="1" ht="24.95" hidden="1" customHeight="1">
      <c r="B115" s="154"/>
      <c r="C115" s="155"/>
      <c r="D115" s="156" t="s">
        <v>137</v>
      </c>
      <c r="E115" s="157"/>
      <c r="F115" s="157"/>
      <c r="G115" s="157"/>
      <c r="H115" s="157"/>
      <c r="I115" s="157"/>
      <c r="J115" s="158">
        <f>J682</f>
        <v>0</v>
      </c>
      <c r="K115" s="155"/>
      <c r="L115" s="159"/>
    </row>
    <row r="116" spans="1:31" s="2" customFormat="1" ht="21.75" hidden="1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hidden="1" customHeight="1">
      <c r="A117" s="35"/>
      <c r="B117" s="55"/>
      <c r="C117" s="56"/>
      <c r="D117" s="56"/>
      <c r="E117" s="56"/>
      <c r="F117" s="56"/>
      <c r="G117" s="56"/>
      <c r="H117" s="56"/>
      <c r="I117" s="56"/>
      <c r="J117" s="56"/>
      <c r="K117" s="56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ht="11.25" hidden="1"/>
    <row r="119" spans="1:31" ht="11.25" hidden="1"/>
    <row r="120" spans="1:31" ht="11.25" hidden="1"/>
    <row r="121" spans="1:31" s="2" customFormat="1" ht="6.95" customHeight="1">
      <c r="A121" s="35"/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24.95" customHeight="1">
      <c r="A122" s="35"/>
      <c r="B122" s="36"/>
      <c r="C122" s="24" t="s">
        <v>138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16</v>
      </c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326" t="str">
        <f>E7</f>
        <v>Teplice - přechod pro chodce a chodníky Hudcov</v>
      </c>
      <c r="F125" s="327"/>
      <c r="G125" s="327"/>
      <c r="H125" s="32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" customFormat="1" ht="12" customHeight="1">
      <c r="B126" s="22"/>
      <c r="C126" s="30" t="s">
        <v>112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1:31" s="2" customFormat="1" ht="16.5" customHeight="1">
      <c r="A127" s="35"/>
      <c r="B127" s="36"/>
      <c r="C127" s="37"/>
      <c r="D127" s="37"/>
      <c r="E127" s="326" t="s">
        <v>113</v>
      </c>
      <c r="F127" s="328"/>
      <c r="G127" s="328"/>
      <c r="H127" s="328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114</v>
      </c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6.5" customHeight="1">
      <c r="A129" s="35"/>
      <c r="B129" s="36"/>
      <c r="C129" s="37"/>
      <c r="D129" s="37"/>
      <c r="E129" s="279" t="str">
        <f>E11</f>
        <v>SO 101 - Komunikace a zpevněné plochy</v>
      </c>
      <c r="F129" s="328"/>
      <c r="G129" s="328"/>
      <c r="H129" s="328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6.9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2" customHeight="1">
      <c r="A131" s="35"/>
      <c r="B131" s="36"/>
      <c r="C131" s="30" t="s">
        <v>22</v>
      </c>
      <c r="D131" s="37"/>
      <c r="E131" s="37"/>
      <c r="F131" s="28" t="str">
        <f>F14</f>
        <v>Hudcov</v>
      </c>
      <c r="G131" s="37"/>
      <c r="H131" s="37"/>
      <c r="I131" s="30" t="s">
        <v>24</v>
      </c>
      <c r="J131" s="67" t="str">
        <f>IF(J14="","",J14)</f>
        <v>3. 3. 2023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25.7" customHeight="1">
      <c r="A133" s="35"/>
      <c r="B133" s="36"/>
      <c r="C133" s="30" t="s">
        <v>26</v>
      </c>
      <c r="D133" s="37"/>
      <c r="E133" s="37"/>
      <c r="F133" s="28" t="str">
        <f>E17</f>
        <v xml:space="preserve"> </v>
      </c>
      <c r="G133" s="37"/>
      <c r="H133" s="37"/>
      <c r="I133" s="30" t="s">
        <v>32</v>
      </c>
      <c r="J133" s="33" t="str">
        <f>E23</f>
        <v>Projekce dopravní Filip, s.r.o.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5.2" customHeight="1">
      <c r="A134" s="35"/>
      <c r="B134" s="36"/>
      <c r="C134" s="30" t="s">
        <v>30</v>
      </c>
      <c r="D134" s="37"/>
      <c r="E134" s="37"/>
      <c r="F134" s="28" t="str">
        <f>IF(E20="","",E20)</f>
        <v>Vyplň údaj</v>
      </c>
      <c r="G134" s="37"/>
      <c r="H134" s="37"/>
      <c r="I134" s="30" t="s">
        <v>35</v>
      </c>
      <c r="J134" s="33" t="str">
        <f>E26</f>
        <v xml:space="preserve"> 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10.35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11" customFormat="1" ht="29.25" customHeight="1">
      <c r="A136" s="165"/>
      <c r="B136" s="166"/>
      <c r="C136" s="167" t="s">
        <v>139</v>
      </c>
      <c r="D136" s="168" t="s">
        <v>63</v>
      </c>
      <c r="E136" s="168" t="s">
        <v>59</v>
      </c>
      <c r="F136" s="168" t="s">
        <v>60</v>
      </c>
      <c r="G136" s="168" t="s">
        <v>140</v>
      </c>
      <c r="H136" s="168" t="s">
        <v>141</v>
      </c>
      <c r="I136" s="168" t="s">
        <v>142</v>
      </c>
      <c r="J136" s="168" t="s">
        <v>118</v>
      </c>
      <c r="K136" s="169" t="s">
        <v>143</v>
      </c>
      <c r="L136" s="170"/>
      <c r="M136" s="76" t="s">
        <v>1</v>
      </c>
      <c r="N136" s="77" t="s">
        <v>42</v>
      </c>
      <c r="O136" s="77" t="s">
        <v>144</v>
      </c>
      <c r="P136" s="77" t="s">
        <v>145</v>
      </c>
      <c r="Q136" s="77" t="s">
        <v>146</v>
      </c>
      <c r="R136" s="77" t="s">
        <v>147</v>
      </c>
      <c r="S136" s="77" t="s">
        <v>148</v>
      </c>
      <c r="T136" s="78" t="s">
        <v>149</v>
      </c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</row>
    <row r="137" spans="1:65" s="2" customFormat="1" ht="22.9" customHeight="1">
      <c r="A137" s="35"/>
      <c r="B137" s="36"/>
      <c r="C137" s="83" t="s">
        <v>150</v>
      </c>
      <c r="D137" s="37"/>
      <c r="E137" s="37"/>
      <c r="F137" s="37"/>
      <c r="G137" s="37"/>
      <c r="H137" s="37"/>
      <c r="I137" s="37"/>
      <c r="J137" s="171">
        <f>BK137</f>
        <v>0</v>
      </c>
      <c r="K137" s="37"/>
      <c r="L137" s="40"/>
      <c r="M137" s="79"/>
      <c r="N137" s="172"/>
      <c r="O137" s="80"/>
      <c r="P137" s="173">
        <f>P138+P636+P670+P682</f>
        <v>0</v>
      </c>
      <c r="Q137" s="80"/>
      <c r="R137" s="173">
        <f>R138+R636+R670+R682</f>
        <v>212.95988871999998</v>
      </c>
      <c r="S137" s="80"/>
      <c r="T137" s="174">
        <f>T138+T636+T670+T682</f>
        <v>388.41678000000002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77</v>
      </c>
      <c r="AU137" s="18" t="s">
        <v>120</v>
      </c>
      <c r="BK137" s="175">
        <f>BK138+BK636+BK670+BK682</f>
        <v>0</v>
      </c>
    </row>
    <row r="138" spans="1:65" s="12" customFormat="1" ht="25.9" customHeight="1">
      <c r="B138" s="176"/>
      <c r="C138" s="177"/>
      <c r="D138" s="178" t="s">
        <v>77</v>
      </c>
      <c r="E138" s="179" t="s">
        <v>151</v>
      </c>
      <c r="F138" s="179" t="s">
        <v>152</v>
      </c>
      <c r="G138" s="177"/>
      <c r="H138" s="177"/>
      <c r="I138" s="180"/>
      <c r="J138" s="181">
        <f>BK138</f>
        <v>0</v>
      </c>
      <c r="K138" s="177"/>
      <c r="L138" s="182"/>
      <c r="M138" s="183"/>
      <c r="N138" s="184"/>
      <c r="O138" s="184"/>
      <c r="P138" s="185">
        <f>P139+P255+P282+P289+P300+P381+P385+P583+P633</f>
        <v>0</v>
      </c>
      <c r="Q138" s="184"/>
      <c r="R138" s="185">
        <f>R139+R255+R282+R289+R300+R381+R385+R583+R633</f>
        <v>206.64213125999999</v>
      </c>
      <c r="S138" s="184"/>
      <c r="T138" s="186">
        <f>T139+T255+T282+T289+T300+T381+T385+T583+T633</f>
        <v>388.26678000000004</v>
      </c>
      <c r="AR138" s="187" t="s">
        <v>85</v>
      </c>
      <c r="AT138" s="188" t="s">
        <v>77</v>
      </c>
      <c r="AU138" s="188" t="s">
        <v>78</v>
      </c>
      <c r="AY138" s="187" t="s">
        <v>153</v>
      </c>
      <c r="BK138" s="189">
        <f>BK139+BK255+BK282+BK289+BK300+BK381+BK385+BK583+BK633</f>
        <v>0</v>
      </c>
    </row>
    <row r="139" spans="1:65" s="12" customFormat="1" ht="22.9" customHeight="1">
      <c r="B139" s="176"/>
      <c r="C139" s="177"/>
      <c r="D139" s="178" t="s">
        <v>77</v>
      </c>
      <c r="E139" s="190" t="s">
        <v>85</v>
      </c>
      <c r="F139" s="190" t="s">
        <v>154</v>
      </c>
      <c r="G139" s="177"/>
      <c r="H139" s="177"/>
      <c r="I139" s="180"/>
      <c r="J139" s="191">
        <f>BK139</f>
        <v>0</v>
      </c>
      <c r="K139" s="177"/>
      <c r="L139" s="182"/>
      <c r="M139" s="183"/>
      <c r="N139" s="184"/>
      <c r="O139" s="184"/>
      <c r="P139" s="185">
        <f>SUM(P140:P254)</f>
        <v>0</v>
      </c>
      <c r="Q139" s="184"/>
      <c r="R139" s="185">
        <f>SUM(R140:R254)</f>
        <v>0</v>
      </c>
      <c r="S139" s="184"/>
      <c r="T139" s="186">
        <f>SUM(T140:T254)</f>
        <v>0</v>
      </c>
      <c r="AR139" s="187" t="s">
        <v>85</v>
      </c>
      <c r="AT139" s="188" t="s">
        <v>77</v>
      </c>
      <c r="AU139" s="188" t="s">
        <v>85</v>
      </c>
      <c r="AY139" s="187" t="s">
        <v>153</v>
      </c>
      <c r="BK139" s="189">
        <f>SUM(BK140:BK254)</f>
        <v>0</v>
      </c>
    </row>
    <row r="140" spans="1:65" s="2" customFormat="1" ht="24.2" customHeight="1">
      <c r="A140" s="35"/>
      <c r="B140" s="36"/>
      <c r="C140" s="192" t="s">
        <v>85</v>
      </c>
      <c r="D140" s="192" t="s">
        <v>155</v>
      </c>
      <c r="E140" s="193" t="s">
        <v>156</v>
      </c>
      <c r="F140" s="194" t="s">
        <v>157</v>
      </c>
      <c r="G140" s="195" t="s">
        <v>158</v>
      </c>
      <c r="H140" s="196">
        <v>3</v>
      </c>
      <c r="I140" s="197"/>
      <c r="J140" s="198">
        <f>ROUND(I140*H140,2)</f>
        <v>0</v>
      </c>
      <c r="K140" s="194" t="s">
        <v>159</v>
      </c>
      <c r="L140" s="40"/>
      <c r="M140" s="199" t="s">
        <v>1</v>
      </c>
      <c r="N140" s="200" t="s">
        <v>43</v>
      </c>
      <c r="O140" s="7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160</v>
      </c>
      <c r="AT140" s="203" t="s">
        <v>155</v>
      </c>
      <c r="AU140" s="203" t="s">
        <v>87</v>
      </c>
      <c r="AY140" s="18" t="s">
        <v>153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85</v>
      </c>
      <c r="BK140" s="204">
        <f>ROUND(I140*H140,2)</f>
        <v>0</v>
      </c>
      <c r="BL140" s="18" t="s">
        <v>160</v>
      </c>
      <c r="BM140" s="203" t="s">
        <v>161</v>
      </c>
    </row>
    <row r="141" spans="1:65" s="2" customFormat="1" ht="19.5">
      <c r="A141" s="35"/>
      <c r="B141" s="36"/>
      <c r="C141" s="37"/>
      <c r="D141" s="205" t="s">
        <v>162</v>
      </c>
      <c r="E141" s="37"/>
      <c r="F141" s="206" t="s">
        <v>163</v>
      </c>
      <c r="G141" s="37"/>
      <c r="H141" s="37"/>
      <c r="I141" s="207"/>
      <c r="J141" s="37"/>
      <c r="K141" s="37"/>
      <c r="L141" s="40"/>
      <c r="M141" s="208"/>
      <c r="N141" s="209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162</v>
      </c>
      <c r="AU141" s="18" t="s">
        <v>87</v>
      </c>
    </row>
    <row r="142" spans="1:65" s="13" customFormat="1" ht="11.25">
      <c r="B142" s="210"/>
      <c r="C142" s="211"/>
      <c r="D142" s="205" t="s">
        <v>164</v>
      </c>
      <c r="E142" s="212" t="s">
        <v>1</v>
      </c>
      <c r="F142" s="213" t="s">
        <v>165</v>
      </c>
      <c r="G142" s="211"/>
      <c r="H142" s="214">
        <v>3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164</v>
      </c>
      <c r="AU142" s="220" t="s">
        <v>87</v>
      </c>
      <c r="AV142" s="13" t="s">
        <v>87</v>
      </c>
      <c r="AW142" s="13" t="s">
        <v>34</v>
      </c>
      <c r="AX142" s="13" t="s">
        <v>85</v>
      </c>
      <c r="AY142" s="220" t="s">
        <v>153</v>
      </c>
    </row>
    <row r="143" spans="1:65" s="2" customFormat="1" ht="24.2" customHeight="1">
      <c r="A143" s="35"/>
      <c r="B143" s="36"/>
      <c r="C143" s="192" t="s">
        <v>87</v>
      </c>
      <c r="D143" s="192" t="s">
        <v>155</v>
      </c>
      <c r="E143" s="193" t="s">
        <v>166</v>
      </c>
      <c r="F143" s="194" t="s">
        <v>167</v>
      </c>
      <c r="G143" s="195" t="s">
        <v>158</v>
      </c>
      <c r="H143" s="196">
        <v>1</v>
      </c>
      <c r="I143" s="197"/>
      <c r="J143" s="198">
        <f>ROUND(I143*H143,2)</f>
        <v>0</v>
      </c>
      <c r="K143" s="194" t="s">
        <v>159</v>
      </c>
      <c r="L143" s="40"/>
      <c r="M143" s="199" t="s">
        <v>1</v>
      </c>
      <c r="N143" s="200" t="s">
        <v>43</v>
      </c>
      <c r="O143" s="7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160</v>
      </c>
      <c r="AT143" s="203" t="s">
        <v>155</v>
      </c>
      <c r="AU143" s="203" t="s">
        <v>87</v>
      </c>
      <c r="AY143" s="18" t="s">
        <v>153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85</v>
      </c>
      <c r="BK143" s="204">
        <f>ROUND(I143*H143,2)</f>
        <v>0</v>
      </c>
      <c r="BL143" s="18" t="s">
        <v>160</v>
      </c>
      <c r="BM143" s="203" t="s">
        <v>168</v>
      </c>
    </row>
    <row r="144" spans="1:65" s="2" customFormat="1" ht="19.5">
      <c r="A144" s="35"/>
      <c r="B144" s="36"/>
      <c r="C144" s="37"/>
      <c r="D144" s="205" t="s">
        <v>162</v>
      </c>
      <c r="E144" s="37"/>
      <c r="F144" s="206" t="s">
        <v>169</v>
      </c>
      <c r="G144" s="37"/>
      <c r="H144" s="37"/>
      <c r="I144" s="207"/>
      <c r="J144" s="37"/>
      <c r="K144" s="37"/>
      <c r="L144" s="40"/>
      <c r="M144" s="208"/>
      <c r="N144" s="209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162</v>
      </c>
      <c r="AU144" s="18" t="s">
        <v>87</v>
      </c>
    </row>
    <row r="145" spans="1:65" s="13" customFormat="1" ht="11.25">
      <c r="B145" s="210"/>
      <c r="C145" s="211"/>
      <c r="D145" s="205" t="s">
        <v>164</v>
      </c>
      <c r="E145" s="212" t="s">
        <v>1</v>
      </c>
      <c r="F145" s="213" t="s">
        <v>85</v>
      </c>
      <c r="G145" s="211"/>
      <c r="H145" s="214">
        <v>1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164</v>
      </c>
      <c r="AU145" s="220" t="s">
        <v>87</v>
      </c>
      <c r="AV145" s="13" t="s">
        <v>87</v>
      </c>
      <c r="AW145" s="13" t="s">
        <v>34</v>
      </c>
      <c r="AX145" s="13" t="s">
        <v>85</v>
      </c>
      <c r="AY145" s="220" t="s">
        <v>153</v>
      </c>
    </row>
    <row r="146" spans="1:65" s="2" customFormat="1" ht="33" customHeight="1">
      <c r="A146" s="35"/>
      <c r="B146" s="36"/>
      <c r="C146" s="192" t="s">
        <v>165</v>
      </c>
      <c r="D146" s="192" t="s">
        <v>155</v>
      </c>
      <c r="E146" s="193" t="s">
        <v>170</v>
      </c>
      <c r="F146" s="194" t="s">
        <v>171</v>
      </c>
      <c r="G146" s="195" t="s">
        <v>158</v>
      </c>
      <c r="H146" s="196">
        <v>3</v>
      </c>
      <c r="I146" s="197"/>
      <c r="J146" s="198">
        <f>ROUND(I146*H146,2)</f>
        <v>0</v>
      </c>
      <c r="K146" s="194" t="s">
        <v>159</v>
      </c>
      <c r="L146" s="40"/>
      <c r="M146" s="199" t="s">
        <v>1</v>
      </c>
      <c r="N146" s="200" t="s">
        <v>43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160</v>
      </c>
      <c r="AT146" s="203" t="s">
        <v>155</v>
      </c>
      <c r="AU146" s="203" t="s">
        <v>87</v>
      </c>
      <c r="AY146" s="18" t="s">
        <v>153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85</v>
      </c>
      <c r="BK146" s="204">
        <f>ROUND(I146*H146,2)</f>
        <v>0</v>
      </c>
      <c r="BL146" s="18" t="s">
        <v>160</v>
      </c>
      <c r="BM146" s="203" t="s">
        <v>172</v>
      </c>
    </row>
    <row r="147" spans="1:65" s="2" customFormat="1" ht="19.5">
      <c r="A147" s="35"/>
      <c r="B147" s="36"/>
      <c r="C147" s="37"/>
      <c r="D147" s="205" t="s">
        <v>162</v>
      </c>
      <c r="E147" s="37"/>
      <c r="F147" s="206" t="s">
        <v>173</v>
      </c>
      <c r="G147" s="37"/>
      <c r="H147" s="37"/>
      <c r="I147" s="207"/>
      <c r="J147" s="37"/>
      <c r="K147" s="37"/>
      <c r="L147" s="40"/>
      <c r="M147" s="208"/>
      <c r="N147" s="209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162</v>
      </c>
      <c r="AU147" s="18" t="s">
        <v>87</v>
      </c>
    </row>
    <row r="148" spans="1:65" s="13" customFormat="1" ht="11.25">
      <c r="B148" s="210"/>
      <c r="C148" s="211"/>
      <c r="D148" s="205" t="s">
        <v>164</v>
      </c>
      <c r="E148" s="212" t="s">
        <v>1</v>
      </c>
      <c r="F148" s="213" t="s">
        <v>165</v>
      </c>
      <c r="G148" s="211"/>
      <c r="H148" s="214">
        <v>3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164</v>
      </c>
      <c r="AU148" s="220" t="s">
        <v>87</v>
      </c>
      <c r="AV148" s="13" t="s">
        <v>87</v>
      </c>
      <c r="AW148" s="13" t="s">
        <v>34</v>
      </c>
      <c r="AX148" s="13" t="s">
        <v>85</v>
      </c>
      <c r="AY148" s="220" t="s">
        <v>153</v>
      </c>
    </row>
    <row r="149" spans="1:65" s="2" customFormat="1" ht="33" customHeight="1">
      <c r="A149" s="35"/>
      <c r="B149" s="36"/>
      <c r="C149" s="192" t="s">
        <v>160</v>
      </c>
      <c r="D149" s="192" t="s">
        <v>155</v>
      </c>
      <c r="E149" s="193" t="s">
        <v>174</v>
      </c>
      <c r="F149" s="194" t="s">
        <v>175</v>
      </c>
      <c r="G149" s="195" t="s">
        <v>158</v>
      </c>
      <c r="H149" s="196">
        <v>1</v>
      </c>
      <c r="I149" s="197"/>
      <c r="J149" s="198">
        <f>ROUND(I149*H149,2)</f>
        <v>0</v>
      </c>
      <c r="K149" s="194" t="s">
        <v>159</v>
      </c>
      <c r="L149" s="40"/>
      <c r="M149" s="199" t="s">
        <v>1</v>
      </c>
      <c r="N149" s="200" t="s">
        <v>43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160</v>
      </c>
      <c r="AT149" s="203" t="s">
        <v>155</v>
      </c>
      <c r="AU149" s="203" t="s">
        <v>87</v>
      </c>
      <c r="AY149" s="18" t="s">
        <v>153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85</v>
      </c>
      <c r="BK149" s="204">
        <f>ROUND(I149*H149,2)</f>
        <v>0</v>
      </c>
      <c r="BL149" s="18" t="s">
        <v>160</v>
      </c>
      <c r="BM149" s="203" t="s">
        <v>176</v>
      </c>
    </row>
    <row r="150" spans="1:65" s="2" customFormat="1" ht="19.5">
      <c r="A150" s="35"/>
      <c r="B150" s="36"/>
      <c r="C150" s="37"/>
      <c r="D150" s="205" t="s">
        <v>162</v>
      </c>
      <c r="E150" s="37"/>
      <c r="F150" s="206" t="s">
        <v>177</v>
      </c>
      <c r="G150" s="37"/>
      <c r="H150" s="37"/>
      <c r="I150" s="207"/>
      <c r="J150" s="37"/>
      <c r="K150" s="37"/>
      <c r="L150" s="40"/>
      <c r="M150" s="208"/>
      <c r="N150" s="209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162</v>
      </c>
      <c r="AU150" s="18" t="s">
        <v>87</v>
      </c>
    </row>
    <row r="151" spans="1:65" s="13" customFormat="1" ht="11.25">
      <c r="B151" s="210"/>
      <c r="C151" s="211"/>
      <c r="D151" s="205" t="s">
        <v>164</v>
      </c>
      <c r="E151" s="212" t="s">
        <v>1</v>
      </c>
      <c r="F151" s="213" t="s">
        <v>85</v>
      </c>
      <c r="G151" s="211"/>
      <c r="H151" s="214">
        <v>1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164</v>
      </c>
      <c r="AU151" s="220" t="s">
        <v>87</v>
      </c>
      <c r="AV151" s="13" t="s">
        <v>87</v>
      </c>
      <c r="AW151" s="13" t="s">
        <v>34</v>
      </c>
      <c r="AX151" s="13" t="s">
        <v>85</v>
      </c>
      <c r="AY151" s="220" t="s">
        <v>153</v>
      </c>
    </row>
    <row r="152" spans="1:65" s="2" customFormat="1" ht="33" customHeight="1">
      <c r="A152" s="35"/>
      <c r="B152" s="36"/>
      <c r="C152" s="192" t="s">
        <v>178</v>
      </c>
      <c r="D152" s="192" t="s">
        <v>155</v>
      </c>
      <c r="E152" s="193" t="s">
        <v>179</v>
      </c>
      <c r="F152" s="194" t="s">
        <v>180</v>
      </c>
      <c r="G152" s="195" t="s">
        <v>181</v>
      </c>
      <c r="H152" s="196">
        <v>33.884999999999998</v>
      </c>
      <c r="I152" s="197"/>
      <c r="J152" s="198">
        <f>ROUND(I152*H152,2)</f>
        <v>0</v>
      </c>
      <c r="K152" s="194" t="s">
        <v>159</v>
      </c>
      <c r="L152" s="40"/>
      <c r="M152" s="199" t="s">
        <v>1</v>
      </c>
      <c r="N152" s="200" t="s">
        <v>43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160</v>
      </c>
      <c r="AT152" s="203" t="s">
        <v>155</v>
      </c>
      <c r="AU152" s="203" t="s">
        <v>87</v>
      </c>
      <c r="AY152" s="18" t="s">
        <v>153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85</v>
      </c>
      <c r="BK152" s="204">
        <f>ROUND(I152*H152,2)</f>
        <v>0</v>
      </c>
      <c r="BL152" s="18" t="s">
        <v>160</v>
      </c>
      <c r="BM152" s="203" t="s">
        <v>182</v>
      </c>
    </row>
    <row r="153" spans="1:65" s="2" customFormat="1" ht="19.5">
      <c r="A153" s="35"/>
      <c r="B153" s="36"/>
      <c r="C153" s="37"/>
      <c r="D153" s="205" t="s">
        <v>162</v>
      </c>
      <c r="E153" s="37"/>
      <c r="F153" s="206" t="s">
        <v>183</v>
      </c>
      <c r="G153" s="37"/>
      <c r="H153" s="37"/>
      <c r="I153" s="207"/>
      <c r="J153" s="37"/>
      <c r="K153" s="37"/>
      <c r="L153" s="40"/>
      <c r="M153" s="208"/>
      <c r="N153" s="209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162</v>
      </c>
      <c r="AU153" s="18" t="s">
        <v>87</v>
      </c>
    </row>
    <row r="154" spans="1:65" s="13" customFormat="1" ht="11.25">
      <c r="B154" s="210"/>
      <c r="C154" s="211"/>
      <c r="D154" s="205" t="s">
        <v>164</v>
      </c>
      <c r="E154" s="212" t="s">
        <v>1</v>
      </c>
      <c r="F154" s="213" t="s">
        <v>184</v>
      </c>
      <c r="G154" s="211"/>
      <c r="H154" s="214">
        <v>33.884999999999998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164</v>
      </c>
      <c r="AU154" s="220" t="s">
        <v>87</v>
      </c>
      <c r="AV154" s="13" t="s">
        <v>87</v>
      </c>
      <c r="AW154" s="13" t="s">
        <v>34</v>
      </c>
      <c r="AX154" s="13" t="s">
        <v>85</v>
      </c>
      <c r="AY154" s="220" t="s">
        <v>153</v>
      </c>
    </row>
    <row r="155" spans="1:65" s="2" customFormat="1" ht="33" customHeight="1">
      <c r="A155" s="35"/>
      <c r="B155" s="36"/>
      <c r="C155" s="192" t="s">
        <v>185</v>
      </c>
      <c r="D155" s="192" t="s">
        <v>155</v>
      </c>
      <c r="E155" s="193" t="s">
        <v>186</v>
      </c>
      <c r="F155" s="194" t="s">
        <v>187</v>
      </c>
      <c r="G155" s="195" t="s">
        <v>181</v>
      </c>
      <c r="H155" s="196">
        <v>116.307</v>
      </c>
      <c r="I155" s="197"/>
      <c r="J155" s="198">
        <f>ROUND(I155*H155,2)</f>
        <v>0</v>
      </c>
      <c r="K155" s="194" t="s">
        <v>159</v>
      </c>
      <c r="L155" s="40"/>
      <c r="M155" s="199" t="s">
        <v>1</v>
      </c>
      <c r="N155" s="200" t="s">
        <v>43</v>
      </c>
      <c r="O155" s="7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160</v>
      </c>
      <c r="AT155" s="203" t="s">
        <v>155</v>
      </c>
      <c r="AU155" s="203" t="s">
        <v>87</v>
      </c>
      <c r="AY155" s="18" t="s">
        <v>153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8" t="s">
        <v>85</v>
      </c>
      <c r="BK155" s="204">
        <f>ROUND(I155*H155,2)</f>
        <v>0</v>
      </c>
      <c r="BL155" s="18" t="s">
        <v>160</v>
      </c>
      <c r="BM155" s="203" t="s">
        <v>188</v>
      </c>
    </row>
    <row r="156" spans="1:65" s="2" customFormat="1" ht="19.5">
      <c r="A156" s="35"/>
      <c r="B156" s="36"/>
      <c r="C156" s="37"/>
      <c r="D156" s="205" t="s">
        <v>162</v>
      </c>
      <c r="E156" s="37"/>
      <c r="F156" s="206" t="s">
        <v>189</v>
      </c>
      <c r="G156" s="37"/>
      <c r="H156" s="37"/>
      <c r="I156" s="207"/>
      <c r="J156" s="37"/>
      <c r="K156" s="37"/>
      <c r="L156" s="40"/>
      <c r="M156" s="208"/>
      <c r="N156" s="209"/>
      <c r="O156" s="72"/>
      <c r="P156" s="72"/>
      <c r="Q156" s="72"/>
      <c r="R156" s="72"/>
      <c r="S156" s="72"/>
      <c r="T156" s="73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162</v>
      </c>
      <c r="AU156" s="18" t="s">
        <v>87</v>
      </c>
    </row>
    <row r="157" spans="1:65" s="14" customFormat="1" ht="11.25">
      <c r="B157" s="221"/>
      <c r="C157" s="222"/>
      <c r="D157" s="205" t="s">
        <v>164</v>
      </c>
      <c r="E157" s="223" t="s">
        <v>1</v>
      </c>
      <c r="F157" s="224" t="s">
        <v>190</v>
      </c>
      <c r="G157" s="222"/>
      <c r="H157" s="223" t="s">
        <v>1</v>
      </c>
      <c r="I157" s="225"/>
      <c r="J157" s="222"/>
      <c r="K157" s="222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164</v>
      </c>
      <c r="AU157" s="230" t="s">
        <v>87</v>
      </c>
      <c r="AV157" s="14" t="s">
        <v>85</v>
      </c>
      <c r="AW157" s="14" t="s">
        <v>34</v>
      </c>
      <c r="AX157" s="14" t="s">
        <v>78</v>
      </c>
      <c r="AY157" s="230" t="s">
        <v>153</v>
      </c>
    </row>
    <row r="158" spans="1:65" s="13" customFormat="1" ht="11.25">
      <c r="B158" s="210"/>
      <c r="C158" s="211"/>
      <c r="D158" s="205" t="s">
        <v>164</v>
      </c>
      <c r="E158" s="212" t="s">
        <v>1</v>
      </c>
      <c r="F158" s="213" t="s">
        <v>191</v>
      </c>
      <c r="G158" s="211"/>
      <c r="H158" s="214">
        <v>47.009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164</v>
      </c>
      <c r="AU158" s="220" t="s">
        <v>87</v>
      </c>
      <c r="AV158" s="13" t="s">
        <v>87</v>
      </c>
      <c r="AW158" s="13" t="s">
        <v>34</v>
      </c>
      <c r="AX158" s="13" t="s">
        <v>78</v>
      </c>
      <c r="AY158" s="220" t="s">
        <v>153</v>
      </c>
    </row>
    <row r="159" spans="1:65" s="14" customFormat="1" ht="11.25">
      <c r="B159" s="221"/>
      <c r="C159" s="222"/>
      <c r="D159" s="205" t="s">
        <v>164</v>
      </c>
      <c r="E159" s="223" t="s">
        <v>1</v>
      </c>
      <c r="F159" s="224" t="s">
        <v>192</v>
      </c>
      <c r="G159" s="222"/>
      <c r="H159" s="223" t="s">
        <v>1</v>
      </c>
      <c r="I159" s="225"/>
      <c r="J159" s="222"/>
      <c r="K159" s="222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164</v>
      </c>
      <c r="AU159" s="230" t="s">
        <v>87</v>
      </c>
      <c r="AV159" s="14" t="s">
        <v>85</v>
      </c>
      <c r="AW159" s="14" t="s">
        <v>34</v>
      </c>
      <c r="AX159" s="14" t="s">
        <v>78</v>
      </c>
      <c r="AY159" s="230" t="s">
        <v>153</v>
      </c>
    </row>
    <row r="160" spans="1:65" s="13" customFormat="1" ht="11.25">
      <c r="B160" s="210"/>
      <c r="C160" s="211"/>
      <c r="D160" s="205" t="s">
        <v>164</v>
      </c>
      <c r="E160" s="212" t="s">
        <v>1</v>
      </c>
      <c r="F160" s="213" t="s">
        <v>193</v>
      </c>
      <c r="G160" s="211"/>
      <c r="H160" s="214">
        <v>65.680000000000007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164</v>
      </c>
      <c r="AU160" s="220" t="s">
        <v>87</v>
      </c>
      <c r="AV160" s="13" t="s">
        <v>87</v>
      </c>
      <c r="AW160" s="13" t="s">
        <v>34</v>
      </c>
      <c r="AX160" s="13" t="s">
        <v>78</v>
      </c>
      <c r="AY160" s="220" t="s">
        <v>153</v>
      </c>
    </row>
    <row r="161" spans="1:65" s="14" customFormat="1" ht="11.25">
      <c r="B161" s="221"/>
      <c r="C161" s="222"/>
      <c r="D161" s="205" t="s">
        <v>164</v>
      </c>
      <c r="E161" s="223" t="s">
        <v>1</v>
      </c>
      <c r="F161" s="224" t="s">
        <v>194</v>
      </c>
      <c r="G161" s="222"/>
      <c r="H161" s="223" t="s">
        <v>1</v>
      </c>
      <c r="I161" s="225"/>
      <c r="J161" s="222"/>
      <c r="K161" s="222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164</v>
      </c>
      <c r="AU161" s="230" t="s">
        <v>87</v>
      </c>
      <c r="AV161" s="14" t="s">
        <v>85</v>
      </c>
      <c r="AW161" s="14" t="s">
        <v>34</v>
      </c>
      <c r="AX161" s="14" t="s">
        <v>78</v>
      </c>
      <c r="AY161" s="230" t="s">
        <v>153</v>
      </c>
    </row>
    <row r="162" spans="1:65" s="13" customFormat="1" ht="11.25">
      <c r="B162" s="210"/>
      <c r="C162" s="211"/>
      <c r="D162" s="205" t="s">
        <v>164</v>
      </c>
      <c r="E162" s="212" t="s">
        <v>1</v>
      </c>
      <c r="F162" s="213" t="s">
        <v>195</v>
      </c>
      <c r="G162" s="211"/>
      <c r="H162" s="214">
        <v>3.0179999999999998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164</v>
      </c>
      <c r="AU162" s="220" t="s">
        <v>87</v>
      </c>
      <c r="AV162" s="13" t="s">
        <v>87</v>
      </c>
      <c r="AW162" s="13" t="s">
        <v>34</v>
      </c>
      <c r="AX162" s="13" t="s">
        <v>78</v>
      </c>
      <c r="AY162" s="220" t="s">
        <v>153</v>
      </c>
    </row>
    <row r="163" spans="1:65" s="14" customFormat="1" ht="11.25">
      <c r="B163" s="221"/>
      <c r="C163" s="222"/>
      <c r="D163" s="205" t="s">
        <v>164</v>
      </c>
      <c r="E163" s="223" t="s">
        <v>1</v>
      </c>
      <c r="F163" s="224" t="s">
        <v>196</v>
      </c>
      <c r="G163" s="222"/>
      <c r="H163" s="223" t="s">
        <v>1</v>
      </c>
      <c r="I163" s="225"/>
      <c r="J163" s="222"/>
      <c r="K163" s="222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164</v>
      </c>
      <c r="AU163" s="230" t="s">
        <v>87</v>
      </c>
      <c r="AV163" s="14" t="s">
        <v>85</v>
      </c>
      <c r="AW163" s="14" t="s">
        <v>34</v>
      </c>
      <c r="AX163" s="14" t="s">
        <v>78</v>
      </c>
      <c r="AY163" s="230" t="s">
        <v>153</v>
      </c>
    </row>
    <row r="164" spans="1:65" s="13" customFormat="1" ht="11.25">
      <c r="B164" s="210"/>
      <c r="C164" s="211"/>
      <c r="D164" s="205" t="s">
        <v>164</v>
      </c>
      <c r="E164" s="212" t="s">
        <v>1</v>
      </c>
      <c r="F164" s="213" t="s">
        <v>197</v>
      </c>
      <c r="G164" s="211"/>
      <c r="H164" s="214">
        <v>0.6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164</v>
      </c>
      <c r="AU164" s="220" t="s">
        <v>87</v>
      </c>
      <c r="AV164" s="13" t="s">
        <v>87</v>
      </c>
      <c r="AW164" s="13" t="s">
        <v>34</v>
      </c>
      <c r="AX164" s="13" t="s">
        <v>78</v>
      </c>
      <c r="AY164" s="220" t="s">
        <v>153</v>
      </c>
    </row>
    <row r="165" spans="1:65" s="15" customFormat="1" ht="11.25">
      <c r="B165" s="231"/>
      <c r="C165" s="232"/>
      <c r="D165" s="205" t="s">
        <v>164</v>
      </c>
      <c r="E165" s="233" t="s">
        <v>1</v>
      </c>
      <c r="F165" s="234" t="s">
        <v>198</v>
      </c>
      <c r="G165" s="232"/>
      <c r="H165" s="235">
        <v>116.307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164</v>
      </c>
      <c r="AU165" s="241" t="s">
        <v>87</v>
      </c>
      <c r="AV165" s="15" t="s">
        <v>160</v>
      </c>
      <c r="AW165" s="15" t="s">
        <v>34</v>
      </c>
      <c r="AX165" s="15" t="s">
        <v>85</v>
      </c>
      <c r="AY165" s="241" t="s">
        <v>153</v>
      </c>
    </row>
    <row r="166" spans="1:65" s="2" customFormat="1" ht="33" customHeight="1">
      <c r="A166" s="35"/>
      <c r="B166" s="36"/>
      <c r="C166" s="192" t="s">
        <v>199</v>
      </c>
      <c r="D166" s="192" t="s">
        <v>155</v>
      </c>
      <c r="E166" s="193" t="s">
        <v>200</v>
      </c>
      <c r="F166" s="194" t="s">
        <v>201</v>
      </c>
      <c r="G166" s="195" t="s">
        <v>181</v>
      </c>
      <c r="H166" s="196">
        <v>12.24</v>
      </c>
      <c r="I166" s="197"/>
      <c r="J166" s="198">
        <f>ROUND(I166*H166,2)</f>
        <v>0</v>
      </c>
      <c r="K166" s="194" t="s">
        <v>159</v>
      </c>
      <c r="L166" s="40"/>
      <c r="M166" s="199" t="s">
        <v>1</v>
      </c>
      <c r="N166" s="200" t="s">
        <v>43</v>
      </c>
      <c r="O166" s="7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160</v>
      </c>
      <c r="AT166" s="203" t="s">
        <v>155</v>
      </c>
      <c r="AU166" s="203" t="s">
        <v>87</v>
      </c>
      <c r="AY166" s="18" t="s">
        <v>153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8" t="s">
        <v>85</v>
      </c>
      <c r="BK166" s="204">
        <f>ROUND(I166*H166,2)</f>
        <v>0</v>
      </c>
      <c r="BL166" s="18" t="s">
        <v>160</v>
      </c>
      <c r="BM166" s="203" t="s">
        <v>202</v>
      </c>
    </row>
    <row r="167" spans="1:65" s="2" customFormat="1" ht="29.25">
      <c r="A167" s="35"/>
      <c r="B167" s="36"/>
      <c r="C167" s="37"/>
      <c r="D167" s="205" t="s">
        <v>162</v>
      </c>
      <c r="E167" s="37"/>
      <c r="F167" s="206" t="s">
        <v>203</v>
      </c>
      <c r="G167" s="37"/>
      <c r="H167" s="37"/>
      <c r="I167" s="207"/>
      <c r="J167" s="37"/>
      <c r="K167" s="37"/>
      <c r="L167" s="40"/>
      <c r="M167" s="208"/>
      <c r="N167" s="209"/>
      <c r="O167" s="72"/>
      <c r="P167" s="72"/>
      <c r="Q167" s="72"/>
      <c r="R167" s="72"/>
      <c r="S167" s="72"/>
      <c r="T167" s="7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162</v>
      </c>
      <c r="AU167" s="18" t="s">
        <v>87</v>
      </c>
    </row>
    <row r="168" spans="1:65" s="14" customFormat="1" ht="11.25">
      <c r="B168" s="221"/>
      <c r="C168" s="222"/>
      <c r="D168" s="205" t="s">
        <v>164</v>
      </c>
      <c r="E168" s="223" t="s">
        <v>1</v>
      </c>
      <c r="F168" s="224" t="s">
        <v>204</v>
      </c>
      <c r="G168" s="222"/>
      <c r="H168" s="223" t="s">
        <v>1</v>
      </c>
      <c r="I168" s="225"/>
      <c r="J168" s="222"/>
      <c r="K168" s="222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164</v>
      </c>
      <c r="AU168" s="230" t="s">
        <v>87</v>
      </c>
      <c r="AV168" s="14" t="s">
        <v>85</v>
      </c>
      <c r="AW168" s="14" t="s">
        <v>34</v>
      </c>
      <c r="AX168" s="14" t="s">
        <v>78</v>
      </c>
      <c r="AY168" s="230" t="s">
        <v>153</v>
      </c>
    </row>
    <row r="169" spans="1:65" s="13" customFormat="1" ht="11.25">
      <c r="B169" s="210"/>
      <c r="C169" s="211"/>
      <c r="D169" s="205" t="s">
        <v>164</v>
      </c>
      <c r="E169" s="212" t="s">
        <v>1</v>
      </c>
      <c r="F169" s="213" t="s">
        <v>205</v>
      </c>
      <c r="G169" s="211"/>
      <c r="H169" s="214">
        <v>12.24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164</v>
      </c>
      <c r="AU169" s="220" t="s">
        <v>87</v>
      </c>
      <c r="AV169" s="13" t="s">
        <v>87</v>
      </c>
      <c r="AW169" s="13" t="s">
        <v>34</v>
      </c>
      <c r="AX169" s="13" t="s">
        <v>78</v>
      </c>
      <c r="AY169" s="220" t="s">
        <v>153</v>
      </c>
    </row>
    <row r="170" spans="1:65" s="15" customFormat="1" ht="11.25">
      <c r="B170" s="231"/>
      <c r="C170" s="232"/>
      <c r="D170" s="205" t="s">
        <v>164</v>
      </c>
      <c r="E170" s="233" t="s">
        <v>1</v>
      </c>
      <c r="F170" s="234" t="s">
        <v>198</v>
      </c>
      <c r="G170" s="232"/>
      <c r="H170" s="235">
        <v>12.24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164</v>
      </c>
      <c r="AU170" s="241" t="s">
        <v>87</v>
      </c>
      <c r="AV170" s="15" t="s">
        <v>160</v>
      </c>
      <c r="AW170" s="15" t="s">
        <v>34</v>
      </c>
      <c r="AX170" s="15" t="s">
        <v>85</v>
      </c>
      <c r="AY170" s="241" t="s">
        <v>153</v>
      </c>
    </row>
    <row r="171" spans="1:65" s="2" customFormat="1" ht="33" customHeight="1">
      <c r="A171" s="35"/>
      <c r="B171" s="36"/>
      <c r="C171" s="192" t="s">
        <v>206</v>
      </c>
      <c r="D171" s="192" t="s">
        <v>155</v>
      </c>
      <c r="E171" s="193" t="s">
        <v>207</v>
      </c>
      <c r="F171" s="194" t="s">
        <v>208</v>
      </c>
      <c r="G171" s="195" t="s">
        <v>181</v>
      </c>
      <c r="H171" s="196">
        <v>26.1</v>
      </c>
      <c r="I171" s="197"/>
      <c r="J171" s="198">
        <f>ROUND(I171*H171,2)</f>
        <v>0</v>
      </c>
      <c r="K171" s="194" t="s">
        <v>159</v>
      </c>
      <c r="L171" s="40"/>
      <c r="M171" s="199" t="s">
        <v>1</v>
      </c>
      <c r="N171" s="200" t="s">
        <v>43</v>
      </c>
      <c r="O171" s="7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160</v>
      </c>
      <c r="AT171" s="203" t="s">
        <v>155</v>
      </c>
      <c r="AU171" s="203" t="s">
        <v>87</v>
      </c>
      <c r="AY171" s="18" t="s">
        <v>153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8" t="s">
        <v>85</v>
      </c>
      <c r="BK171" s="204">
        <f>ROUND(I171*H171,2)</f>
        <v>0</v>
      </c>
      <c r="BL171" s="18" t="s">
        <v>160</v>
      </c>
      <c r="BM171" s="203" t="s">
        <v>209</v>
      </c>
    </row>
    <row r="172" spans="1:65" s="2" customFormat="1" ht="29.25">
      <c r="A172" s="35"/>
      <c r="B172" s="36"/>
      <c r="C172" s="37"/>
      <c r="D172" s="205" t="s">
        <v>162</v>
      </c>
      <c r="E172" s="37"/>
      <c r="F172" s="206" t="s">
        <v>210</v>
      </c>
      <c r="G172" s="37"/>
      <c r="H172" s="37"/>
      <c r="I172" s="207"/>
      <c r="J172" s="37"/>
      <c r="K172" s="37"/>
      <c r="L172" s="40"/>
      <c r="M172" s="208"/>
      <c r="N172" s="209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162</v>
      </c>
      <c r="AU172" s="18" t="s">
        <v>87</v>
      </c>
    </row>
    <row r="173" spans="1:65" s="14" customFormat="1" ht="11.25">
      <c r="B173" s="221"/>
      <c r="C173" s="222"/>
      <c r="D173" s="205" t="s">
        <v>164</v>
      </c>
      <c r="E173" s="223" t="s">
        <v>1</v>
      </c>
      <c r="F173" s="224" t="s">
        <v>211</v>
      </c>
      <c r="G173" s="222"/>
      <c r="H173" s="223" t="s">
        <v>1</v>
      </c>
      <c r="I173" s="225"/>
      <c r="J173" s="222"/>
      <c r="K173" s="222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164</v>
      </c>
      <c r="AU173" s="230" t="s">
        <v>87</v>
      </c>
      <c r="AV173" s="14" t="s">
        <v>85</v>
      </c>
      <c r="AW173" s="14" t="s">
        <v>34</v>
      </c>
      <c r="AX173" s="14" t="s">
        <v>78</v>
      </c>
      <c r="AY173" s="230" t="s">
        <v>153</v>
      </c>
    </row>
    <row r="174" spans="1:65" s="13" customFormat="1" ht="11.25">
      <c r="B174" s="210"/>
      <c r="C174" s="211"/>
      <c r="D174" s="205" t="s">
        <v>164</v>
      </c>
      <c r="E174" s="212" t="s">
        <v>1</v>
      </c>
      <c r="F174" s="213" t="s">
        <v>212</v>
      </c>
      <c r="G174" s="211"/>
      <c r="H174" s="214">
        <v>26.1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164</v>
      </c>
      <c r="AU174" s="220" t="s">
        <v>87</v>
      </c>
      <c r="AV174" s="13" t="s">
        <v>87</v>
      </c>
      <c r="AW174" s="13" t="s">
        <v>34</v>
      </c>
      <c r="AX174" s="13" t="s">
        <v>85</v>
      </c>
      <c r="AY174" s="220" t="s">
        <v>153</v>
      </c>
    </row>
    <row r="175" spans="1:65" s="2" customFormat="1" ht="24.2" customHeight="1">
      <c r="A175" s="35"/>
      <c r="B175" s="36"/>
      <c r="C175" s="192" t="s">
        <v>213</v>
      </c>
      <c r="D175" s="192" t="s">
        <v>155</v>
      </c>
      <c r="E175" s="193" t="s">
        <v>214</v>
      </c>
      <c r="F175" s="194" t="s">
        <v>215</v>
      </c>
      <c r="G175" s="195" t="s">
        <v>158</v>
      </c>
      <c r="H175" s="196">
        <v>3</v>
      </c>
      <c r="I175" s="197"/>
      <c r="J175" s="198">
        <f>ROUND(I175*H175,2)</f>
        <v>0</v>
      </c>
      <c r="K175" s="194" t="s">
        <v>159</v>
      </c>
      <c r="L175" s="40"/>
      <c r="M175" s="199" t="s">
        <v>1</v>
      </c>
      <c r="N175" s="200" t="s">
        <v>43</v>
      </c>
      <c r="O175" s="7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160</v>
      </c>
      <c r="AT175" s="203" t="s">
        <v>155</v>
      </c>
      <c r="AU175" s="203" t="s">
        <v>87</v>
      </c>
      <c r="AY175" s="18" t="s">
        <v>153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85</v>
      </c>
      <c r="BK175" s="204">
        <f>ROUND(I175*H175,2)</f>
        <v>0</v>
      </c>
      <c r="BL175" s="18" t="s">
        <v>160</v>
      </c>
      <c r="BM175" s="203" t="s">
        <v>216</v>
      </c>
    </row>
    <row r="176" spans="1:65" s="2" customFormat="1" ht="29.25">
      <c r="A176" s="35"/>
      <c r="B176" s="36"/>
      <c r="C176" s="37"/>
      <c r="D176" s="205" t="s">
        <v>162</v>
      </c>
      <c r="E176" s="37"/>
      <c r="F176" s="206" t="s">
        <v>217</v>
      </c>
      <c r="G176" s="37"/>
      <c r="H176" s="37"/>
      <c r="I176" s="207"/>
      <c r="J176" s="37"/>
      <c r="K176" s="37"/>
      <c r="L176" s="40"/>
      <c r="M176" s="208"/>
      <c r="N176" s="209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162</v>
      </c>
      <c r="AU176" s="18" t="s">
        <v>87</v>
      </c>
    </row>
    <row r="177" spans="1:65" s="2" customFormat="1" ht="19.5">
      <c r="A177" s="35"/>
      <c r="B177" s="36"/>
      <c r="C177" s="37"/>
      <c r="D177" s="205" t="s">
        <v>218</v>
      </c>
      <c r="E177" s="37"/>
      <c r="F177" s="242" t="s">
        <v>219</v>
      </c>
      <c r="G177" s="37"/>
      <c r="H177" s="37"/>
      <c r="I177" s="207"/>
      <c r="J177" s="37"/>
      <c r="K177" s="37"/>
      <c r="L177" s="40"/>
      <c r="M177" s="208"/>
      <c r="N177" s="209"/>
      <c r="O177" s="72"/>
      <c r="P177" s="72"/>
      <c r="Q177" s="72"/>
      <c r="R177" s="72"/>
      <c r="S177" s="72"/>
      <c r="T177" s="73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218</v>
      </c>
      <c r="AU177" s="18" t="s">
        <v>87</v>
      </c>
    </row>
    <row r="178" spans="1:65" s="13" customFormat="1" ht="11.25">
      <c r="B178" s="210"/>
      <c r="C178" s="211"/>
      <c r="D178" s="205" t="s">
        <v>164</v>
      </c>
      <c r="E178" s="212" t="s">
        <v>1</v>
      </c>
      <c r="F178" s="213" t="s">
        <v>165</v>
      </c>
      <c r="G178" s="211"/>
      <c r="H178" s="214">
        <v>3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164</v>
      </c>
      <c r="AU178" s="220" t="s">
        <v>87</v>
      </c>
      <c r="AV178" s="13" t="s">
        <v>87</v>
      </c>
      <c r="AW178" s="13" t="s">
        <v>34</v>
      </c>
      <c r="AX178" s="13" t="s">
        <v>85</v>
      </c>
      <c r="AY178" s="220" t="s">
        <v>153</v>
      </c>
    </row>
    <row r="179" spans="1:65" s="2" customFormat="1" ht="24.2" customHeight="1">
      <c r="A179" s="35"/>
      <c r="B179" s="36"/>
      <c r="C179" s="192" t="s">
        <v>220</v>
      </c>
      <c r="D179" s="192" t="s">
        <v>155</v>
      </c>
      <c r="E179" s="193" t="s">
        <v>221</v>
      </c>
      <c r="F179" s="194" t="s">
        <v>222</v>
      </c>
      <c r="G179" s="195" t="s">
        <v>158</v>
      </c>
      <c r="H179" s="196">
        <v>1</v>
      </c>
      <c r="I179" s="197"/>
      <c r="J179" s="198">
        <f>ROUND(I179*H179,2)</f>
        <v>0</v>
      </c>
      <c r="K179" s="194" t="s">
        <v>159</v>
      </c>
      <c r="L179" s="40"/>
      <c r="M179" s="199" t="s">
        <v>1</v>
      </c>
      <c r="N179" s="200" t="s">
        <v>43</v>
      </c>
      <c r="O179" s="7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160</v>
      </c>
      <c r="AT179" s="203" t="s">
        <v>155</v>
      </c>
      <c r="AU179" s="203" t="s">
        <v>87</v>
      </c>
      <c r="AY179" s="18" t="s">
        <v>153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8" t="s">
        <v>85</v>
      </c>
      <c r="BK179" s="204">
        <f>ROUND(I179*H179,2)</f>
        <v>0</v>
      </c>
      <c r="BL179" s="18" t="s">
        <v>160</v>
      </c>
      <c r="BM179" s="203" t="s">
        <v>223</v>
      </c>
    </row>
    <row r="180" spans="1:65" s="2" customFormat="1" ht="29.25">
      <c r="A180" s="35"/>
      <c r="B180" s="36"/>
      <c r="C180" s="37"/>
      <c r="D180" s="205" t="s">
        <v>162</v>
      </c>
      <c r="E180" s="37"/>
      <c r="F180" s="206" t="s">
        <v>224</v>
      </c>
      <c r="G180" s="37"/>
      <c r="H180" s="37"/>
      <c r="I180" s="207"/>
      <c r="J180" s="37"/>
      <c r="K180" s="37"/>
      <c r="L180" s="40"/>
      <c r="M180" s="208"/>
      <c r="N180" s="209"/>
      <c r="O180" s="72"/>
      <c r="P180" s="72"/>
      <c r="Q180" s="72"/>
      <c r="R180" s="72"/>
      <c r="S180" s="72"/>
      <c r="T180" s="73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162</v>
      </c>
      <c r="AU180" s="18" t="s">
        <v>87</v>
      </c>
    </row>
    <row r="181" spans="1:65" s="2" customFormat="1" ht="19.5">
      <c r="A181" s="35"/>
      <c r="B181" s="36"/>
      <c r="C181" s="37"/>
      <c r="D181" s="205" t="s">
        <v>218</v>
      </c>
      <c r="E181" s="37"/>
      <c r="F181" s="242" t="s">
        <v>219</v>
      </c>
      <c r="G181" s="37"/>
      <c r="H181" s="37"/>
      <c r="I181" s="207"/>
      <c r="J181" s="37"/>
      <c r="K181" s="37"/>
      <c r="L181" s="40"/>
      <c r="M181" s="208"/>
      <c r="N181" s="209"/>
      <c r="O181" s="72"/>
      <c r="P181" s="72"/>
      <c r="Q181" s="72"/>
      <c r="R181" s="72"/>
      <c r="S181" s="72"/>
      <c r="T181" s="73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218</v>
      </c>
      <c r="AU181" s="18" t="s">
        <v>87</v>
      </c>
    </row>
    <row r="182" spans="1:65" s="13" customFormat="1" ht="11.25">
      <c r="B182" s="210"/>
      <c r="C182" s="211"/>
      <c r="D182" s="205" t="s">
        <v>164</v>
      </c>
      <c r="E182" s="212" t="s">
        <v>1</v>
      </c>
      <c r="F182" s="213" t="s">
        <v>85</v>
      </c>
      <c r="G182" s="211"/>
      <c r="H182" s="214">
        <v>1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164</v>
      </c>
      <c r="AU182" s="220" t="s">
        <v>87</v>
      </c>
      <c r="AV182" s="13" t="s">
        <v>87</v>
      </c>
      <c r="AW182" s="13" t="s">
        <v>34</v>
      </c>
      <c r="AX182" s="13" t="s">
        <v>85</v>
      </c>
      <c r="AY182" s="220" t="s">
        <v>153</v>
      </c>
    </row>
    <row r="183" spans="1:65" s="2" customFormat="1" ht="24.2" customHeight="1">
      <c r="A183" s="35"/>
      <c r="B183" s="36"/>
      <c r="C183" s="192" t="s">
        <v>225</v>
      </c>
      <c r="D183" s="192" t="s">
        <v>155</v>
      </c>
      <c r="E183" s="193" t="s">
        <v>226</v>
      </c>
      <c r="F183" s="194" t="s">
        <v>227</v>
      </c>
      <c r="G183" s="195" t="s">
        <v>158</v>
      </c>
      <c r="H183" s="196">
        <v>3</v>
      </c>
      <c r="I183" s="197"/>
      <c r="J183" s="198">
        <f>ROUND(I183*H183,2)</f>
        <v>0</v>
      </c>
      <c r="K183" s="194" t="s">
        <v>159</v>
      </c>
      <c r="L183" s="40"/>
      <c r="M183" s="199" t="s">
        <v>1</v>
      </c>
      <c r="N183" s="200" t="s">
        <v>43</v>
      </c>
      <c r="O183" s="7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160</v>
      </c>
      <c r="AT183" s="203" t="s">
        <v>155</v>
      </c>
      <c r="AU183" s="203" t="s">
        <v>87</v>
      </c>
      <c r="AY183" s="18" t="s">
        <v>153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8" t="s">
        <v>85</v>
      </c>
      <c r="BK183" s="204">
        <f>ROUND(I183*H183,2)</f>
        <v>0</v>
      </c>
      <c r="BL183" s="18" t="s">
        <v>160</v>
      </c>
      <c r="BM183" s="203" t="s">
        <v>228</v>
      </c>
    </row>
    <row r="184" spans="1:65" s="2" customFormat="1" ht="29.25">
      <c r="A184" s="35"/>
      <c r="B184" s="36"/>
      <c r="C184" s="37"/>
      <c r="D184" s="205" t="s">
        <v>162</v>
      </c>
      <c r="E184" s="37"/>
      <c r="F184" s="206" t="s">
        <v>229</v>
      </c>
      <c r="G184" s="37"/>
      <c r="H184" s="37"/>
      <c r="I184" s="207"/>
      <c r="J184" s="37"/>
      <c r="K184" s="37"/>
      <c r="L184" s="40"/>
      <c r="M184" s="208"/>
      <c r="N184" s="209"/>
      <c r="O184" s="72"/>
      <c r="P184" s="72"/>
      <c r="Q184" s="72"/>
      <c r="R184" s="72"/>
      <c r="S184" s="72"/>
      <c r="T184" s="73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162</v>
      </c>
      <c r="AU184" s="18" t="s">
        <v>87</v>
      </c>
    </row>
    <row r="185" spans="1:65" s="2" customFormat="1" ht="19.5">
      <c r="A185" s="35"/>
      <c r="B185" s="36"/>
      <c r="C185" s="37"/>
      <c r="D185" s="205" t="s">
        <v>218</v>
      </c>
      <c r="E185" s="37"/>
      <c r="F185" s="242" t="s">
        <v>219</v>
      </c>
      <c r="G185" s="37"/>
      <c r="H185" s="37"/>
      <c r="I185" s="207"/>
      <c r="J185" s="37"/>
      <c r="K185" s="37"/>
      <c r="L185" s="40"/>
      <c r="M185" s="208"/>
      <c r="N185" s="209"/>
      <c r="O185" s="72"/>
      <c r="P185" s="72"/>
      <c r="Q185" s="72"/>
      <c r="R185" s="72"/>
      <c r="S185" s="72"/>
      <c r="T185" s="73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218</v>
      </c>
      <c r="AU185" s="18" t="s">
        <v>87</v>
      </c>
    </row>
    <row r="186" spans="1:65" s="13" customFormat="1" ht="11.25">
      <c r="B186" s="210"/>
      <c r="C186" s="211"/>
      <c r="D186" s="205" t="s">
        <v>164</v>
      </c>
      <c r="E186" s="212" t="s">
        <v>1</v>
      </c>
      <c r="F186" s="213" t="s">
        <v>165</v>
      </c>
      <c r="G186" s="211"/>
      <c r="H186" s="214">
        <v>3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164</v>
      </c>
      <c r="AU186" s="220" t="s">
        <v>87</v>
      </c>
      <c r="AV186" s="13" t="s">
        <v>87</v>
      </c>
      <c r="AW186" s="13" t="s">
        <v>34</v>
      </c>
      <c r="AX186" s="13" t="s">
        <v>85</v>
      </c>
      <c r="AY186" s="220" t="s">
        <v>153</v>
      </c>
    </row>
    <row r="187" spans="1:65" s="2" customFormat="1" ht="24.2" customHeight="1">
      <c r="A187" s="35"/>
      <c r="B187" s="36"/>
      <c r="C187" s="192" t="s">
        <v>230</v>
      </c>
      <c r="D187" s="192" t="s">
        <v>155</v>
      </c>
      <c r="E187" s="193" t="s">
        <v>231</v>
      </c>
      <c r="F187" s="194" t="s">
        <v>232</v>
      </c>
      <c r="G187" s="195" t="s">
        <v>158</v>
      </c>
      <c r="H187" s="196">
        <v>1</v>
      </c>
      <c r="I187" s="197"/>
      <c r="J187" s="198">
        <f>ROUND(I187*H187,2)</f>
        <v>0</v>
      </c>
      <c r="K187" s="194" t="s">
        <v>159</v>
      </c>
      <c r="L187" s="40"/>
      <c r="M187" s="199" t="s">
        <v>1</v>
      </c>
      <c r="N187" s="200" t="s">
        <v>43</v>
      </c>
      <c r="O187" s="7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160</v>
      </c>
      <c r="AT187" s="203" t="s">
        <v>155</v>
      </c>
      <c r="AU187" s="203" t="s">
        <v>87</v>
      </c>
      <c r="AY187" s="18" t="s">
        <v>153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8" t="s">
        <v>85</v>
      </c>
      <c r="BK187" s="204">
        <f>ROUND(I187*H187,2)</f>
        <v>0</v>
      </c>
      <c r="BL187" s="18" t="s">
        <v>160</v>
      </c>
      <c r="BM187" s="203" t="s">
        <v>233</v>
      </c>
    </row>
    <row r="188" spans="1:65" s="2" customFormat="1" ht="29.25">
      <c r="A188" s="35"/>
      <c r="B188" s="36"/>
      <c r="C188" s="37"/>
      <c r="D188" s="205" t="s">
        <v>162</v>
      </c>
      <c r="E188" s="37"/>
      <c r="F188" s="206" t="s">
        <v>234</v>
      </c>
      <c r="G188" s="37"/>
      <c r="H188" s="37"/>
      <c r="I188" s="207"/>
      <c r="J188" s="37"/>
      <c r="K188" s="37"/>
      <c r="L188" s="40"/>
      <c r="M188" s="208"/>
      <c r="N188" s="209"/>
      <c r="O188" s="72"/>
      <c r="P188" s="72"/>
      <c r="Q188" s="72"/>
      <c r="R188" s="72"/>
      <c r="S188" s="72"/>
      <c r="T188" s="73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162</v>
      </c>
      <c r="AU188" s="18" t="s">
        <v>87</v>
      </c>
    </row>
    <row r="189" spans="1:65" s="2" customFormat="1" ht="19.5">
      <c r="A189" s="35"/>
      <c r="B189" s="36"/>
      <c r="C189" s="37"/>
      <c r="D189" s="205" t="s">
        <v>218</v>
      </c>
      <c r="E189" s="37"/>
      <c r="F189" s="242" t="s">
        <v>219</v>
      </c>
      <c r="G189" s="37"/>
      <c r="H189" s="37"/>
      <c r="I189" s="207"/>
      <c r="J189" s="37"/>
      <c r="K189" s="37"/>
      <c r="L189" s="40"/>
      <c r="M189" s="208"/>
      <c r="N189" s="209"/>
      <c r="O189" s="72"/>
      <c r="P189" s="72"/>
      <c r="Q189" s="72"/>
      <c r="R189" s="72"/>
      <c r="S189" s="72"/>
      <c r="T189" s="73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218</v>
      </c>
      <c r="AU189" s="18" t="s">
        <v>87</v>
      </c>
    </row>
    <row r="190" spans="1:65" s="13" customFormat="1" ht="11.25">
      <c r="B190" s="210"/>
      <c r="C190" s="211"/>
      <c r="D190" s="205" t="s">
        <v>164</v>
      </c>
      <c r="E190" s="212" t="s">
        <v>1</v>
      </c>
      <c r="F190" s="213" t="s">
        <v>85</v>
      </c>
      <c r="G190" s="211"/>
      <c r="H190" s="214">
        <v>1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164</v>
      </c>
      <c r="AU190" s="220" t="s">
        <v>87</v>
      </c>
      <c r="AV190" s="13" t="s">
        <v>87</v>
      </c>
      <c r="AW190" s="13" t="s">
        <v>34</v>
      </c>
      <c r="AX190" s="13" t="s">
        <v>85</v>
      </c>
      <c r="AY190" s="220" t="s">
        <v>153</v>
      </c>
    </row>
    <row r="191" spans="1:65" s="2" customFormat="1" ht="24.2" customHeight="1">
      <c r="A191" s="35"/>
      <c r="B191" s="36"/>
      <c r="C191" s="192" t="s">
        <v>235</v>
      </c>
      <c r="D191" s="192" t="s">
        <v>155</v>
      </c>
      <c r="E191" s="193" t="s">
        <v>236</v>
      </c>
      <c r="F191" s="194" t="s">
        <v>237</v>
      </c>
      <c r="G191" s="195" t="s">
        <v>158</v>
      </c>
      <c r="H191" s="196">
        <v>3</v>
      </c>
      <c r="I191" s="197"/>
      <c r="J191" s="198">
        <f>ROUND(I191*H191,2)</f>
        <v>0</v>
      </c>
      <c r="K191" s="194" t="s">
        <v>159</v>
      </c>
      <c r="L191" s="40"/>
      <c r="M191" s="199" t="s">
        <v>1</v>
      </c>
      <c r="N191" s="200" t="s">
        <v>43</v>
      </c>
      <c r="O191" s="7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160</v>
      </c>
      <c r="AT191" s="203" t="s">
        <v>155</v>
      </c>
      <c r="AU191" s="203" t="s">
        <v>87</v>
      </c>
      <c r="AY191" s="18" t="s">
        <v>153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8" t="s">
        <v>85</v>
      </c>
      <c r="BK191" s="204">
        <f>ROUND(I191*H191,2)</f>
        <v>0</v>
      </c>
      <c r="BL191" s="18" t="s">
        <v>160</v>
      </c>
      <c r="BM191" s="203" t="s">
        <v>238</v>
      </c>
    </row>
    <row r="192" spans="1:65" s="2" customFormat="1" ht="29.25">
      <c r="A192" s="35"/>
      <c r="B192" s="36"/>
      <c r="C192" s="37"/>
      <c r="D192" s="205" t="s">
        <v>162</v>
      </c>
      <c r="E192" s="37"/>
      <c r="F192" s="206" t="s">
        <v>239</v>
      </c>
      <c r="G192" s="37"/>
      <c r="H192" s="37"/>
      <c r="I192" s="207"/>
      <c r="J192" s="37"/>
      <c r="K192" s="37"/>
      <c r="L192" s="40"/>
      <c r="M192" s="208"/>
      <c r="N192" s="209"/>
      <c r="O192" s="72"/>
      <c r="P192" s="72"/>
      <c r="Q192" s="72"/>
      <c r="R192" s="72"/>
      <c r="S192" s="72"/>
      <c r="T192" s="73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162</v>
      </c>
      <c r="AU192" s="18" t="s">
        <v>87</v>
      </c>
    </row>
    <row r="193" spans="1:65" s="2" customFormat="1" ht="19.5">
      <c r="A193" s="35"/>
      <c r="B193" s="36"/>
      <c r="C193" s="37"/>
      <c r="D193" s="205" t="s">
        <v>218</v>
      </c>
      <c r="E193" s="37"/>
      <c r="F193" s="242" t="s">
        <v>219</v>
      </c>
      <c r="G193" s="37"/>
      <c r="H193" s="37"/>
      <c r="I193" s="207"/>
      <c r="J193" s="37"/>
      <c r="K193" s="37"/>
      <c r="L193" s="40"/>
      <c r="M193" s="208"/>
      <c r="N193" s="209"/>
      <c r="O193" s="72"/>
      <c r="P193" s="72"/>
      <c r="Q193" s="72"/>
      <c r="R193" s="72"/>
      <c r="S193" s="72"/>
      <c r="T193" s="73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218</v>
      </c>
      <c r="AU193" s="18" t="s">
        <v>87</v>
      </c>
    </row>
    <row r="194" spans="1:65" s="13" customFormat="1" ht="11.25">
      <c r="B194" s="210"/>
      <c r="C194" s="211"/>
      <c r="D194" s="205" t="s">
        <v>164</v>
      </c>
      <c r="E194" s="212" t="s">
        <v>1</v>
      </c>
      <c r="F194" s="213" t="s">
        <v>165</v>
      </c>
      <c r="G194" s="211"/>
      <c r="H194" s="214">
        <v>3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164</v>
      </c>
      <c r="AU194" s="220" t="s">
        <v>87</v>
      </c>
      <c r="AV194" s="13" t="s">
        <v>87</v>
      </c>
      <c r="AW194" s="13" t="s">
        <v>34</v>
      </c>
      <c r="AX194" s="13" t="s">
        <v>85</v>
      </c>
      <c r="AY194" s="220" t="s">
        <v>153</v>
      </c>
    </row>
    <row r="195" spans="1:65" s="2" customFormat="1" ht="24.2" customHeight="1">
      <c r="A195" s="35"/>
      <c r="B195" s="36"/>
      <c r="C195" s="192" t="s">
        <v>240</v>
      </c>
      <c r="D195" s="192" t="s">
        <v>155</v>
      </c>
      <c r="E195" s="193" t="s">
        <v>241</v>
      </c>
      <c r="F195" s="194" t="s">
        <v>242</v>
      </c>
      <c r="G195" s="195" t="s">
        <v>158</v>
      </c>
      <c r="H195" s="196">
        <v>1</v>
      </c>
      <c r="I195" s="197"/>
      <c r="J195" s="198">
        <f>ROUND(I195*H195,2)</f>
        <v>0</v>
      </c>
      <c r="K195" s="194" t="s">
        <v>159</v>
      </c>
      <c r="L195" s="40"/>
      <c r="M195" s="199" t="s">
        <v>1</v>
      </c>
      <c r="N195" s="200" t="s">
        <v>43</v>
      </c>
      <c r="O195" s="7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160</v>
      </c>
      <c r="AT195" s="203" t="s">
        <v>155</v>
      </c>
      <c r="AU195" s="203" t="s">
        <v>87</v>
      </c>
      <c r="AY195" s="18" t="s">
        <v>153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8" t="s">
        <v>85</v>
      </c>
      <c r="BK195" s="204">
        <f>ROUND(I195*H195,2)</f>
        <v>0</v>
      </c>
      <c r="BL195" s="18" t="s">
        <v>160</v>
      </c>
      <c r="BM195" s="203" t="s">
        <v>243</v>
      </c>
    </row>
    <row r="196" spans="1:65" s="2" customFormat="1" ht="29.25">
      <c r="A196" s="35"/>
      <c r="B196" s="36"/>
      <c r="C196" s="37"/>
      <c r="D196" s="205" t="s">
        <v>162</v>
      </c>
      <c r="E196" s="37"/>
      <c r="F196" s="206" t="s">
        <v>244</v>
      </c>
      <c r="G196" s="37"/>
      <c r="H196" s="37"/>
      <c r="I196" s="207"/>
      <c r="J196" s="37"/>
      <c r="K196" s="37"/>
      <c r="L196" s="40"/>
      <c r="M196" s="208"/>
      <c r="N196" s="209"/>
      <c r="O196" s="72"/>
      <c r="P196" s="72"/>
      <c r="Q196" s="72"/>
      <c r="R196" s="72"/>
      <c r="S196" s="72"/>
      <c r="T196" s="73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162</v>
      </c>
      <c r="AU196" s="18" t="s">
        <v>87</v>
      </c>
    </row>
    <row r="197" spans="1:65" s="2" customFormat="1" ht="19.5">
      <c r="A197" s="35"/>
      <c r="B197" s="36"/>
      <c r="C197" s="37"/>
      <c r="D197" s="205" t="s">
        <v>218</v>
      </c>
      <c r="E197" s="37"/>
      <c r="F197" s="242" t="s">
        <v>219</v>
      </c>
      <c r="G197" s="37"/>
      <c r="H197" s="37"/>
      <c r="I197" s="207"/>
      <c r="J197" s="37"/>
      <c r="K197" s="37"/>
      <c r="L197" s="40"/>
      <c r="M197" s="208"/>
      <c r="N197" s="209"/>
      <c r="O197" s="72"/>
      <c r="P197" s="72"/>
      <c r="Q197" s="72"/>
      <c r="R197" s="72"/>
      <c r="S197" s="72"/>
      <c r="T197" s="73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218</v>
      </c>
      <c r="AU197" s="18" t="s">
        <v>87</v>
      </c>
    </row>
    <row r="198" spans="1:65" s="13" customFormat="1" ht="11.25">
      <c r="B198" s="210"/>
      <c r="C198" s="211"/>
      <c r="D198" s="205" t="s">
        <v>164</v>
      </c>
      <c r="E198" s="212" t="s">
        <v>1</v>
      </c>
      <c r="F198" s="213" t="s">
        <v>85</v>
      </c>
      <c r="G198" s="211"/>
      <c r="H198" s="214">
        <v>1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164</v>
      </c>
      <c r="AU198" s="220" t="s">
        <v>87</v>
      </c>
      <c r="AV198" s="13" t="s">
        <v>87</v>
      </c>
      <c r="AW198" s="13" t="s">
        <v>34</v>
      </c>
      <c r="AX198" s="13" t="s">
        <v>85</v>
      </c>
      <c r="AY198" s="220" t="s">
        <v>153</v>
      </c>
    </row>
    <row r="199" spans="1:65" s="2" customFormat="1" ht="33" customHeight="1">
      <c r="A199" s="35"/>
      <c r="B199" s="36"/>
      <c r="C199" s="192" t="s">
        <v>8</v>
      </c>
      <c r="D199" s="192" t="s">
        <v>155</v>
      </c>
      <c r="E199" s="193" t="s">
        <v>245</v>
      </c>
      <c r="F199" s="194" t="s">
        <v>246</v>
      </c>
      <c r="G199" s="195" t="s">
        <v>158</v>
      </c>
      <c r="H199" s="196">
        <v>27</v>
      </c>
      <c r="I199" s="197"/>
      <c r="J199" s="198">
        <f>ROUND(I199*H199,2)</f>
        <v>0</v>
      </c>
      <c r="K199" s="194" t="s">
        <v>159</v>
      </c>
      <c r="L199" s="40"/>
      <c r="M199" s="199" t="s">
        <v>1</v>
      </c>
      <c r="N199" s="200" t="s">
        <v>43</v>
      </c>
      <c r="O199" s="72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3" t="s">
        <v>160</v>
      </c>
      <c r="AT199" s="203" t="s">
        <v>155</v>
      </c>
      <c r="AU199" s="203" t="s">
        <v>87</v>
      </c>
      <c r="AY199" s="18" t="s">
        <v>153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18" t="s">
        <v>85</v>
      </c>
      <c r="BK199" s="204">
        <f>ROUND(I199*H199,2)</f>
        <v>0</v>
      </c>
      <c r="BL199" s="18" t="s">
        <v>160</v>
      </c>
      <c r="BM199" s="203" t="s">
        <v>247</v>
      </c>
    </row>
    <row r="200" spans="1:65" s="2" customFormat="1" ht="39">
      <c r="A200" s="35"/>
      <c r="B200" s="36"/>
      <c r="C200" s="37"/>
      <c r="D200" s="205" t="s">
        <v>162</v>
      </c>
      <c r="E200" s="37"/>
      <c r="F200" s="206" t="s">
        <v>248</v>
      </c>
      <c r="G200" s="37"/>
      <c r="H200" s="37"/>
      <c r="I200" s="207"/>
      <c r="J200" s="37"/>
      <c r="K200" s="37"/>
      <c r="L200" s="40"/>
      <c r="M200" s="208"/>
      <c r="N200" s="209"/>
      <c r="O200" s="72"/>
      <c r="P200" s="72"/>
      <c r="Q200" s="72"/>
      <c r="R200" s="72"/>
      <c r="S200" s="72"/>
      <c r="T200" s="73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162</v>
      </c>
      <c r="AU200" s="18" t="s">
        <v>87</v>
      </c>
    </row>
    <row r="201" spans="1:65" s="2" customFormat="1" ht="29.25">
      <c r="A201" s="35"/>
      <c r="B201" s="36"/>
      <c r="C201" s="37"/>
      <c r="D201" s="205" t="s">
        <v>218</v>
      </c>
      <c r="E201" s="37"/>
      <c r="F201" s="242" t="s">
        <v>249</v>
      </c>
      <c r="G201" s="37"/>
      <c r="H201" s="37"/>
      <c r="I201" s="207"/>
      <c r="J201" s="37"/>
      <c r="K201" s="37"/>
      <c r="L201" s="40"/>
      <c r="M201" s="208"/>
      <c r="N201" s="209"/>
      <c r="O201" s="72"/>
      <c r="P201" s="72"/>
      <c r="Q201" s="72"/>
      <c r="R201" s="72"/>
      <c r="S201" s="72"/>
      <c r="T201" s="73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218</v>
      </c>
      <c r="AU201" s="18" t="s">
        <v>87</v>
      </c>
    </row>
    <row r="202" spans="1:65" s="13" customFormat="1" ht="11.25">
      <c r="B202" s="210"/>
      <c r="C202" s="211"/>
      <c r="D202" s="205" t="s">
        <v>164</v>
      </c>
      <c r="E202" s="212" t="s">
        <v>1</v>
      </c>
      <c r="F202" s="213" t="s">
        <v>250</v>
      </c>
      <c r="G202" s="211"/>
      <c r="H202" s="214">
        <v>27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164</v>
      </c>
      <c r="AU202" s="220" t="s">
        <v>87</v>
      </c>
      <c r="AV202" s="13" t="s">
        <v>87</v>
      </c>
      <c r="AW202" s="13" t="s">
        <v>34</v>
      </c>
      <c r="AX202" s="13" t="s">
        <v>85</v>
      </c>
      <c r="AY202" s="220" t="s">
        <v>153</v>
      </c>
    </row>
    <row r="203" spans="1:65" s="2" customFormat="1" ht="33" customHeight="1">
      <c r="A203" s="35"/>
      <c r="B203" s="36"/>
      <c r="C203" s="192" t="s">
        <v>251</v>
      </c>
      <c r="D203" s="192" t="s">
        <v>155</v>
      </c>
      <c r="E203" s="193" t="s">
        <v>252</v>
      </c>
      <c r="F203" s="194" t="s">
        <v>253</v>
      </c>
      <c r="G203" s="195" t="s">
        <v>158</v>
      </c>
      <c r="H203" s="196">
        <v>9</v>
      </c>
      <c r="I203" s="197"/>
      <c r="J203" s="198">
        <f>ROUND(I203*H203,2)</f>
        <v>0</v>
      </c>
      <c r="K203" s="194" t="s">
        <v>159</v>
      </c>
      <c r="L203" s="40"/>
      <c r="M203" s="199" t="s">
        <v>1</v>
      </c>
      <c r="N203" s="200" t="s">
        <v>43</v>
      </c>
      <c r="O203" s="7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160</v>
      </c>
      <c r="AT203" s="203" t="s">
        <v>155</v>
      </c>
      <c r="AU203" s="203" t="s">
        <v>87</v>
      </c>
      <c r="AY203" s="18" t="s">
        <v>153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8" t="s">
        <v>85</v>
      </c>
      <c r="BK203" s="204">
        <f>ROUND(I203*H203,2)</f>
        <v>0</v>
      </c>
      <c r="BL203" s="18" t="s">
        <v>160</v>
      </c>
      <c r="BM203" s="203" t="s">
        <v>254</v>
      </c>
    </row>
    <row r="204" spans="1:65" s="2" customFormat="1" ht="39">
      <c r="A204" s="35"/>
      <c r="B204" s="36"/>
      <c r="C204" s="37"/>
      <c r="D204" s="205" t="s">
        <v>162</v>
      </c>
      <c r="E204" s="37"/>
      <c r="F204" s="206" t="s">
        <v>255</v>
      </c>
      <c r="G204" s="37"/>
      <c r="H204" s="37"/>
      <c r="I204" s="207"/>
      <c r="J204" s="37"/>
      <c r="K204" s="37"/>
      <c r="L204" s="40"/>
      <c r="M204" s="208"/>
      <c r="N204" s="209"/>
      <c r="O204" s="72"/>
      <c r="P204" s="72"/>
      <c r="Q204" s="72"/>
      <c r="R204" s="72"/>
      <c r="S204" s="72"/>
      <c r="T204" s="73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162</v>
      </c>
      <c r="AU204" s="18" t="s">
        <v>87</v>
      </c>
    </row>
    <row r="205" spans="1:65" s="2" customFormat="1" ht="29.25">
      <c r="A205" s="35"/>
      <c r="B205" s="36"/>
      <c r="C205" s="37"/>
      <c r="D205" s="205" t="s">
        <v>218</v>
      </c>
      <c r="E205" s="37"/>
      <c r="F205" s="242" t="s">
        <v>249</v>
      </c>
      <c r="G205" s="37"/>
      <c r="H205" s="37"/>
      <c r="I205" s="207"/>
      <c r="J205" s="37"/>
      <c r="K205" s="37"/>
      <c r="L205" s="40"/>
      <c r="M205" s="208"/>
      <c r="N205" s="209"/>
      <c r="O205" s="72"/>
      <c r="P205" s="72"/>
      <c r="Q205" s="72"/>
      <c r="R205" s="72"/>
      <c r="S205" s="72"/>
      <c r="T205" s="73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218</v>
      </c>
      <c r="AU205" s="18" t="s">
        <v>87</v>
      </c>
    </row>
    <row r="206" spans="1:65" s="13" customFormat="1" ht="11.25">
      <c r="B206" s="210"/>
      <c r="C206" s="211"/>
      <c r="D206" s="205" t="s">
        <v>164</v>
      </c>
      <c r="E206" s="212" t="s">
        <v>1</v>
      </c>
      <c r="F206" s="213" t="s">
        <v>256</v>
      </c>
      <c r="G206" s="211"/>
      <c r="H206" s="214">
        <v>9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164</v>
      </c>
      <c r="AU206" s="220" t="s">
        <v>87</v>
      </c>
      <c r="AV206" s="13" t="s">
        <v>87</v>
      </c>
      <c r="AW206" s="13" t="s">
        <v>34</v>
      </c>
      <c r="AX206" s="13" t="s">
        <v>85</v>
      </c>
      <c r="AY206" s="220" t="s">
        <v>153</v>
      </c>
    </row>
    <row r="207" spans="1:65" s="2" customFormat="1" ht="33" customHeight="1">
      <c r="A207" s="35"/>
      <c r="B207" s="36"/>
      <c r="C207" s="192" t="s">
        <v>257</v>
      </c>
      <c r="D207" s="192" t="s">
        <v>155</v>
      </c>
      <c r="E207" s="193" t="s">
        <v>258</v>
      </c>
      <c r="F207" s="194" t="s">
        <v>259</v>
      </c>
      <c r="G207" s="195" t="s">
        <v>158</v>
      </c>
      <c r="H207" s="196">
        <v>27</v>
      </c>
      <c r="I207" s="197"/>
      <c r="J207" s="198">
        <f>ROUND(I207*H207,2)</f>
        <v>0</v>
      </c>
      <c r="K207" s="194" t="s">
        <v>159</v>
      </c>
      <c r="L207" s="40"/>
      <c r="M207" s="199" t="s">
        <v>1</v>
      </c>
      <c r="N207" s="200" t="s">
        <v>43</v>
      </c>
      <c r="O207" s="7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160</v>
      </c>
      <c r="AT207" s="203" t="s">
        <v>155</v>
      </c>
      <c r="AU207" s="203" t="s">
        <v>87</v>
      </c>
      <c r="AY207" s="18" t="s">
        <v>153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8" t="s">
        <v>85</v>
      </c>
      <c r="BK207" s="204">
        <f>ROUND(I207*H207,2)</f>
        <v>0</v>
      </c>
      <c r="BL207" s="18" t="s">
        <v>160</v>
      </c>
      <c r="BM207" s="203" t="s">
        <v>260</v>
      </c>
    </row>
    <row r="208" spans="1:65" s="2" customFormat="1" ht="39">
      <c r="A208" s="35"/>
      <c r="B208" s="36"/>
      <c r="C208" s="37"/>
      <c r="D208" s="205" t="s">
        <v>162</v>
      </c>
      <c r="E208" s="37"/>
      <c r="F208" s="206" t="s">
        <v>261</v>
      </c>
      <c r="G208" s="37"/>
      <c r="H208" s="37"/>
      <c r="I208" s="207"/>
      <c r="J208" s="37"/>
      <c r="K208" s="37"/>
      <c r="L208" s="40"/>
      <c r="M208" s="208"/>
      <c r="N208" s="209"/>
      <c r="O208" s="72"/>
      <c r="P208" s="72"/>
      <c r="Q208" s="72"/>
      <c r="R208" s="72"/>
      <c r="S208" s="72"/>
      <c r="T208" s="73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162</v>
      </c>
      <c r="AU208" s="18" t="s">
        <v>87</v>
      </c>
    </row>
    <row r="209" spans="1:65" s="2" customFormat="1" ht="29.25">
      <c r="A209" s="35"/>
      <c r="B209" s="36"/>
      <c r="C209" s="37"/>
      <c r="D209" s="205" t="s">
        <v>218</v>
      </c>
      <c r="E209" s="37"/>
      <c r="F209" s="242" t="s">
        <v>249</v>
      </c>
      <c r="G209" s="37"/>
      <c r="H209" s="37"/>
      <c r="I209" s="207"/>
      <c r="J209" s="37"/>
      <c r="K209" s="37"/>
      <c r="L209" s="40"/>
      <c r="M209" s="208"/>
      <c r="N209" s="209"/>
      <c r="O209" s="72"/>
      <c r="P209" s="72"/>
      <c r="Q209" s="72"/>
      <c r="R209" s="72"/>
      <c r="S209" s="72"/>
      <c r="T209" s="73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218</v>
      </c>
      <c r="AU209" s="18" t="s">
        <v>87</v>
      </c>
    </row>
    <row r="210" spans="1:65" s="13" customFormat="1" ht="11.25">
      <c r="B210" s="210"/>
      <c r="C210" s="211"/>
      <c r="D210" s="205" t="s">
        <v>164</v>
      </c>
      <c r="E210" s="212" t="s">
        <v>1</v>
      </c>
      <c r="F210" s="213" t="s">
        <v>250</v>
      </c>
      <c r="G210" s="211"/>
      <c r="H210" s="214">
        <v>27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164</v>
      </c>
      <c r="AU210" s="220" t="s">
        <v>87</v>
      </c>
      <c r="AV210" s="13" t="s">
        <v>87</v>
      </c>
      <c r="AW210" s="13" t="s">
        <v>34</v>
      </c>
      <c r="AX210" s="13" t="s">
        <v>85</v>
      </c>
      <c r="AY210" s="220" t="s">
        <v>153</v>
      </c>
    </row>
    <row r="211" spans="1:65" s="2" customFormat="1" ht="33" customHeight="1">
      <c r="A211" s="35"/>
      <c r="B211" s="36"/>
      <c r="C211" s="192" t="s">
        <v>262</v>
      </c>
      <c r="D211" s="192" t="s">
        <v>155</v>
      </c>
      <c r="E211" s="193" t="s">
        <v>263</v>
      </c>
      <c r="F211" s="194" t="s">
        <v>264</v>
      </c>
      <c r="G211" s="195" t="s">
        <v>158</v>
      </c>
      <c r="H211" s="196">
        <v>9</v>
      </c>
      <c r="I211" s="197"/>
      <c r="J211" s="198">
        <f>ROUND(I211*H211,2)</f>
        <v>0</v>
      </c>
      <c r="K211" s="194" t="s">
        <v>159</v>
      </c>
      <c r="L211" s="40"/>
      <c r="M211" s="199" t="s">
        <v>1</v>
      </c>
      <c r="N211" s="200" t="s">
        <v>43</v>
      </c>
      <c r="O211" s="7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3" t="s">
        <v>160</v>
      </c>
      <c r="AT211" s="203" t="s">
        <v>155</v>
      </c>
      <c r="AU211" s="203" t="s">
        <v>87</v>
      </c>
      <c r="AY211" s="18" t="s">
        <v>153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8" t="s">
        <v>85</v>
      </c>
      <c r="BK211" s="204">
        <f>ROUND(I211*H211,2)</f>
        <v>0</v>
      </c>
      <c r="BL211" s="18" t="s">
        <v>160</v>
      </c>
      <c r="BM211" s="203" t="s">
        <v>265</v>
      </c>
    </row>
    <row r="212" spans="1:65" s="2" customFormat="1" ht="39">
      <c r="A212" s="35"/>
      <c r="B212" s="36"/>
      <c r="C212" s="37"/>
      <c r="D212" s="205" t="s">
        <v>162</v>
      </c>
      <c r="E212" s="37"/>
      <c r="F212" s="206" t="s">
        <v>266</v>
      </c>
      <c r="G212" s="37"/>
      <c r="H212" s="37"/>
      <c r="I212" s="207"/>
      <c r="J212" s="37"/>
      <c r="K212" s="37"/>
      <c r="L212" s="40"/>
      <c r="M212" s="208"/>
      <c r="N212" s="209"/>
      <c r="O212" s="72"/>
      <c r="P212" s="72"/>
      <c r="Q212" s="72"/>
      <c r="R212" s="72"/>
      <c r="S212" s="72"/>
      <c r="T212" s="73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162</v>
      </c>
      <c r="AU212" s="18" t="s">
        <v>87</v>
      </c>
    </row>
    <row r="213" spans="1:65" s="2" customFormat="1" ht="29.25">
      <c r="A213" s="35"/>
      <c r="B213" s="36"/>
      <c r="C213" s="37"/>
      <c r="D213" s="205" t="s">
        <v>218</v>
      </c>
      <c r="E213" s="37"/>
      <c r="F213" s="242" t="s">
        <v>249</v>
      </c>
      <c r="G213" s="37"/>
      <c r="H213" s="37"/>
      <c r="I213" s="207"/>
      <c r="J213" s="37"/>
      <c r="K213" s="37"/>
      <c r="L213" s="40"/>
      <c r="M213" s="208"/>
      <c r="N213" s="209"/>
      <c r="O213" s="72"/>
      <c r="P213" s="72"/>
      <c r="Q213" s="72"/>
      <c r="R213" s="72"/>
      <c r="S213" s="72"/>
      <c r="T213" s="73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218</v>
      </c>
      <c r="AU213" s="18" t="s">
        <v>87</v>
      </c>
    </row>
    <row r="214" spans="1:65" s="13" customFormat="1" ht="11.25">
      <c r="B214" s="210"/>
      <c r="C214" s="211"/>
      <c r="D214" s="205" t="s">
        <v>164</v>
      </c>
      <c r="E214" s="212" t="s">
        <v>1</v>
      </c>
      <c r="F214" s="213" t="s">
        <v>256</v>
      </c>
      <c r="G214" s="211"/>
      <c r="H214" s="214">
        <v>9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164</v>
      </c>
      <c r="AU214" s="220" t="s">
        <v>87</v>
      </c>
      <c r="AV214" s="13" t="s">
        <v>87</v>
      </c>
      <c r="AW214" s="13" t="s">
        <v>34</v>
      </c>
      <c r="AX214" s="13" t="s">
        <v>85</v>
      </c>
      <c r="AY214" s="220" t="s">
        <v>153</v>
      </c>
    </row>
    <row r="215" spans="1:65" s="2" customFormat="1" ht="24.2" customHeight="1">
      <c r="A215" s="35"/>
      <c r="B215" s="36"/>
      <c r="C215" s="192" t="s">
        <v>267</v>
      </c>
      <c r="D215" s="192" t="s">
        <v>155</v>
      </c>
      <c r="E215" s="193" t="s">
        <v>268</v>
      </c>
      <c r="F215" s="194" t="s">
        <v>269</v>
      </c>
      <c r="G215" s="195" t="s">
        <v>158</v>
      </c>
      <c r="H215" s="196">
        <v>27</v>
      </c>
      <c r="I215" s="197"/>
      <c r="J215" s="198">
        <f>ROUND(I215*H215,2)</f>
        <v>0</v>
      </c>
      <c r="K215" s="194" t="s">
        <v>159</v>
      </c>
      <c r="L215" s="40"/>
      <c r="M215" s="199" t="s">
        <v>1</v>
      </c>
      <c r="N215" s="200" t="s">
        <v>43</v>
      </c>
      <c r="O215" s="7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3" t="s">
        <v>160</v>
      </c>
      <c r="AT215" s="203" t="s">
        <v>155</v>
      </c>
      <c r="AU215" s="203" t="s">
        <v>87</v>
      </c>
      <c r="AY215" s="18" t="s">
        <v>153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8" t="s">
        <v>85</v>
      </c>
      <c r="BK215" s="204">
        <f>ROUND(I215*H215,2)</f>
        <v>0</v>
      </c>
      <c r="BL215" s="18" t="s">
        <v>160</v>
      </c>
      <c r="BM215" s="203" t="s">
        <v>270</v>
      </c>
    </row>
    <row r="216" spans="1:65" s="2" customFormat="1" ht="39">
      <c r="A216" s="35"/>
      <c r="B216" s="36"/>
      <c r="C216" s="37"/>
      <c r="D216" s="205" t="s">
        <v>162</v>
      </c>
      <c r="E216" s="37"/>
      <c r="F216" s="206" t="s">
        <v>271</v>
      </c>
      <c r="G216" s="37"/>
      <c r="H216" s="37"/>
      <c r="I216" s="207"/>
      <c r="J216" s="37"/>
      <c r="K216" s="37"/>
      <c r="L216" s="40"/>
      <c r="M216" s="208"/>
      <c r="N216" s="209"/>
      <c r="O216" s="72"/>
      <c r="P216" s="72"/>
      <c r="Q216" s="72"/>
      <c r="R216" s="72"/>
      <c r="S216" s="72"/>
      <c r="T216" s="73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162</v>
      </c>
      <c r="AU216" s="18" t="s">
        <v>87</v>
      </c>
    </row>
    <row r="217" spans="1:65" s="2" customFormat="1" ht="29.25">
      <c r="A217" s="35"/>
      <c r="B217" s="36"/>
      <c r="C217" s="37"/>
      <c r="D217" s="205" t="s">
        <v>218</v>
      </c>
      <c r="E217" s="37"/>
      <c r="F217" s="242" t="s">
        <v>249</v>
      </c>
      <c r="G217" s="37"/>
      <c r="H217" s="37"/>
      <c r="I217" s="207"/>
      <c r="J217" s="37"/>
      <c r="K217" s="37"/>
      <c r="L217" s="40"/>
      <c r="M217" s="208"/>
      <c r="N217" s="209"/>
      <c r="O217" s="72"/>
      <c r="P217" s="72"/>
      <c r="Q217" s="72"/>
      <c r="R217" s="72"/>
      <c r="S217" s="72"/>
      <c r="T217" s="73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218</v>
      </c>
      <c r="AU217" s="18" t="s">
        <v>87</v>
      </c>
    </row>
    <row r="218" spans="1:65" s="13" customFormat="1" ht="11.25">
      <c r="B218" s="210"/>
      <c r="C218" s="211"/>
      <c r="D218" s="205" t="s">
        <v>164</v>
      </c>
      <c r="E218" s="212" t="s">
        <v>1</v>
      </c>
      <c r="F218" s="213" t="s">
        <v>250</v>
      </c>
      <c r="G218" s="211"/>
      <c r="H218" s="214">
        <v>27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164</v>
      </c>
      <c r="AU218" s="220" t="s">
        <v>87</v>
      </c>
      <c r="AV218" s="13" t="s">
        <v>87</v>
      </c>
      <c r="AW218" s="13" t="s">
        <v>34</v>
      </c>
      <c r="AX218" s="13" t="s">
        <v>85</v>
      </c>
      <c r="AY218" s="220" t="s">
        <v>153</v>
      </c>
    </row>
    <row r="219" spans="1:65" s="2" customFormat="1" ht="24.2" customHeight="1">
      <c r="A219" s="35"/>
      <c r="B219" s="36"/>
      <c r="C219" s="192" t="s">
        <v>272</v>
      </c>
      <c r="D219" s="192" t="s">
        <v>155</v>
      </c>
      <c r="E219" s="193" t="s">
        <v>273</v>
      </c>
      <c r="F219" s="194" t="s">
        <v>274</v>
      </c>
      <c r="G219" s="195" t="s">
        <v>158</v>
      </c>
      <c r="H219" s="196">
        <v>9</v>
      </c>
      <c r="I219" s="197"/>
      <c r="J219" s="198">
        <f>ROUND(I219*H219,2)</f>
        <v>0</v>
      </c>
      <c r="K219" s="194" t="s">
        <v>159</v>
      </c>
      <c r="L219" s="40"/>
      <c r="M219" s="199" t="s">
        <v>1</v>
      </c>
      <c r="N219" s="200" t="s">
        <v>43</v>
      </c>
      <c r="O219" s="7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3" t="s">
        <v>160</v>
      </c>
      <c r="AT219" s="203" t="s">
        <v>155</v>
      </c>
      <c r="AU219" s="203" t="s">
        <v>87</v>
      </c>
      <c r="AY219" s="18" t="s">
        <v>153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8" t="s">
        <v>85</v>
      </c>
      <c r="BK219" s="204">
        <f>ROUND(I219*H219,2)</f>
        <v>0</v>
      </c>
      <c r="BL219" s="18" t="s">
        <v>160</v>
      </c>
      <c r="BM219" s="203" t="s">
        <v>275</v>
      </c>
    </row>
    <row r="220" spans="1:65" s="2" customFormat="1" ht="39">
      <c r="A220" s="35"/>
      <c r="B220" s="36"/>
      <c r="C220" s="37"/>
      <c r="D220" s="205" t="s">
        <v>162</v>
      </c>
      <c r="E220" s="37"/>
      <c r="F220" s="206" t="s">
        <v>276</v>
      </c>
      <c r="G220" s="37"/>
      <c r="H220" s="37"/>
      <c r="I220" s="207"/>
      <c r="J220" s="37"/>
      <c r="K220" s="37"/>
      <c r="L220" s="40"/>
      <c r="M220" s="208"/>
      <c r="N220" s="209"/>
      <c r="O220" s="72"/>
      <c r="P220" s="72"/>
      <c r="Q220" s="72"/>
      <c r="R220" s="72"/>
      <c r="S220" s="72"/>
      <c r="T220" s="73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162</v>
      </c>
      <c r="AU220" s="18" t="s">
        <v>87</v>
      </c>
    </row>
    <row r="221" spans="1:65" s="2" customFormat="1" ht="29.25">
      <c r="A221" s="35"/>
      <c r="B221" s="36"/>
      <c r="C221" s="37"/>
      <c r="D221" s="205" t="s">
        <v>218</v>
      </c>
      <c r="E221" s="37"/>
      <c r="F221" s="242" t="s">
        <v>249</v>
      </c>
      <c r="G221" s="37"/>
      <c r="H221" s="37"/>
      <c r="I221" s="207"/>
      <c r="J221" s="37"/>
      <c r="K221" s="37"/>
      <c r="L221" s="40"/>
      <c r="M221" s="208"/>
      <c r="N221" s="209"/>
      <c r="O221" s="72"/>
      <c r="P221" s="72"/>
      <c r="Q221" s="72"/>
      <c r="R221" s="72"/>
      <c r="S221" s="72"/>
      <c r="T221" s="73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218</v>
      </c>
      <c r="AU221" s="18" t="s">
        <v>87</v>
      </c>
    </row>
    <row r="222" spans="1:65" s="13" customFormat="1" ht="11.25">
      <c r="B222" s="210"/>
      <c r="C222" s="211"/>
      <c r="D222" s="205" t="s">
        <v>164</v>
      </c>
      <c r="E222" s="212" t="s">
        <v>1</v>
      </c>
      <c r="F222" s="213" t="s">
        <v>256</v>
      </c>
      <c r="G222" s="211"/>
      <c r="H222" s="214">
        <v>9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164</v>
      </c>
      <c r="AU222" s="220" t="s">
        <v>87</v>
      </c>
      <c r="AV222" s="13" t="s">
        <v>87</v>
      </c>
      <c r="AW222" s="13" t="s">
        <v>34</v>
      </c>
      <c r="AX222" s="13" t="s">
        <v>85</v>
      </c>
      <c r="AY222" s="220" t="s">
        <v>153</v>
      </c>
    </row>
    <row r="223" spans="1:65" s="2" customFormat="1" ht="37.9" customHeight="1">
      <c r="A223" s="35"/>
      <c r="B223" s="36"/>
      <c r="C223" s="192" t="s">
        <v>7</v>
      </c>
      <c r="D223" s="192" t="s">
        <v>155</v>
      </c>
      <c r="E223" s="193" t="s">
        <v>277</v>
      </c>
      <c r="F223" s="194" t="s">
        <v>278</v>
      </c>
      <c r="G223" s="195" t="s">
        <v>181</v>
      </c>
      <c r="H223" s="196">
        <v>158.32499999999999</v>
      </c>
      <c r="I223" s="197"/>
      <c r="J223" s="198">
        <f>ROUND(I223*H223,2)</f>
        <v>0</v>
      </c>
      <c r="K223" s="194" t="s">
        <v>159</v>
      </c>
      <c r="L223" s="40"/>
      <c r="M223" s="199" t="s">
        <v>1</v>
      </c>
      <c r="N223" s="200" t="s">
        <v>43</v>
      </c>
      <c r="O223" s="7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3" t="s">
        <v>160</v>
      </c>
      <c r="AT223" s="203" t="s">
        <v>155</v>
      </c>
      <c r="AU223" s="203" t="s">
        <v>87</v>
      </c>
      <c r="AY223" s="18" t="s">
        <v>153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8" t="s">
        <v>85</v>
      </c>
      <c r="BK223" s="204">
        <f>ROUND(I223*H223,2)</f>
        <v>0</v>
      </c>
      <c r="BL223" s="18" t="s">
        <v>160</v>
      </c>
      <c r="BM223" s="203" t="s">
        <v>279</v>
      </c>
    </row>
    <row r="224" spans="1:65" s="2" customFormat="1" ht="39">
      <c r="A224" s="35"/>
      <c r="B224" s="36"/>
      <c r="C224" s="37"/>
      <c r="D224" s="205" t="s">
        <v>162</v>
      </c>
      <c r="E224" s="37"/>
      <c r="F224" s="206" t="s">
        <v>280</v>
      </c>
      <c r="G224" s="37"/>
      <c r="H224" s="37"/>
      <c r="I224" s="207"/>
      <c r="J224" s="37"/>
      <c r="K224" s="37"/>
      <c r="L224" s="40"/>
      <c r="M224" s="208"/>
      <c r="N224" s="209"/>
      <c r="O224" s="72"/>
      <c r="P224" s="72"/>
      <c r="Q224" s="72"/>
      <c r="R224" s="72"/>
      <c r="S224" s="72"/>
      <c r="T224" s="73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162</v>
      </c>
      <c r="AU224" s="18" t="s">
        <v>87</v>
      </c>
    </row>
    <row r="225" spans="1:65" s="13" customFormat="1" ht="22.5">
      <c r="B225" s="210"/>
      <c r="C225" s="211"/>
      <c r="D225" s="205" t="s">
        <v>164</v>
      </c>
      <c r="E225" s="212" t="s">
        <v>1</v>
      </c>
      <c r="F225" s="213" t="s">
        <v>281</v>
      </c>
      <c r="G225" s="211"/>
      <c r="H225" s="214">
        <v>33.884999999999998</v>
      </c>
      <c r="I225" s="215"/>
      <c r="J225" s="211"/>
      <c r="K225" s="211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164</v>
      </c>
      <c r="AU225" s="220" t="s">
        <v>87</v>
      </c>
      <c r="AV225" s="13" t="s">
        <v>87</v>
      </c>
      <c r="AW225" s="13" t="s">
        <v>34</v>
      </c>
      <c r="AX225" s="13" t="s">
        <v>78</v>
      </c>
      <c r="AY225" s="220" t="s">
        <v>153</v>
      </c>
    </row>
    <row r="226" spans="1:65" s="13" customFormat="1" ht="11.25">
      <c r="B226" s="210"/>
      <c r="C226" s="211"/>
      <c r="D226" s="205" t="s">
        <v>164</v>
      </c>
      <c r="E226" s="212" t="s">
        <v>1</v>
      </c>
      <c r="F226" s="213" t="s">
        <v>282</v>
      </c>
      <c r="G226" s="211"/>
      <c r="H226" s="214">
        <v>62.22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164</v>
      </c>
      <c r="AU226" s="220" t="s">
        <v>87</v>
      </c>
      <c r="AV226" s="13" t="s">
        <v>87</v>
      </c>
      <c r="AW226" s="13" t="s">
        <v>34</v>
      </c>
      <c r="AX226" s="13" t="s">
        <v>78</v>
      </c>
      <c r="AY226" s="220" t="s">
        <v>153</v>
      </c>
    </row>
    <row r="227" spans="1:65" s="13" customFormat="1" ht="22.5">
      <c r="B227" s="210"/>
      <c r="C227" s="211"/>
      <c r="D227" s="205" t="s">
        <v>164</v>
      </c>
      <c r="E227" s="212" t="s">
        <v>1</v>
      </c>
      <c r="F227" s="213" t="s">
        <v>283</v>
      </c>
      <c r="G227" s="211"/>
      <c r="H227" s="214">
        <v>62.22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164</v>
      </c>
      <c r="AU227" s="220" t="s">
        <v>87</v>
      </c>
      <c r="AV227" s="13" t="s">
        <v>87</v>
      </c>
      <c r="AW227" s="13" t="s">
        <v>34</v>
      </c>
      <c r="AX227" s="13" t="s">
        <v>78</v>
      </c>
      <c r="AY227" s="220" t="s">
        <v>153</v>
      </c>
    </row>
    <row r="228" spans="1:65" s="15" customFormat="1" ht="11.25">
      <c r="B228" s="231"/>
      <c r="C228" s="232"/>
      <c r="D228" s="205" t="s">
        <v>164</v>
      </c>
      <c r="E228" s="233" t="s">
        <v>1</v>
      </c>
      <c r="F228" s="234" t="s">
        <v>198</v>
      </c>
      <c r="G228" s="232"/>
      <c r="H228" s="235">
        <v>158.32499999999999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164</v>
      </c>
      <c r="AU228" s="241" t="s">
        <v>87</v>
      </c>
      <c r="AV228" s="15" t="s">
        <v>160</v>
      </c>
      <c r="AW228" s="15" t="s">
        <v>34</v>
      </c>
      <c r="AX228" s="15" t="s">
        <v>85</v>
      </c>
      <c r="AY228" s="241" t="s">
        <v>153</v>
      </c>
    </row>
    <row r="229" spans="1:65" s="2" customFormat="1" ht="37.9" customHeight="1">
      <c r="A229" s="35"/>
      <c r="B229" s="36"/>
      <c r="C229" s="192" t="s">
        <v>284</v>
      </c>
      <c r="D229" s="192" t="s">
        <v>155</v>
      </c>
      <c r="E229" s="193" t="s">
        <v>285</v>
      </c>
      <c r="F229" s="194" t="s">
        <v>286</v>
      </c>
      <c r="G229" s="195" t="s">
        <v>181</v>
      </c>
      <c r="H229" s="196">
        <v>92.427000000000007</v>
      </c>
      <c r="I229" s="197"/>
      <c r="J229" s="198">
        <f>ROUND(I229*H229,2)</f>
        <v>0</v>
      </c>
      <c r="K229" s="194" t="s">
        <v>159</v>
      </c>
      <c r="L229" s="40"/>
      <c r="M229" s="199" t="s">
        <v>1</v>
      </c>
      <c r="N229" s="200" t="s">
        <v>43</v>
      </c>
      <c r="O229" s="7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3" t="s">
        <v>160</v>
      </c>
      <c r="AT229" s="203" t="s">
        <v>155</v>
      </c>
      <c r="AU229" s="203" t="s">
        <v>87</v>
      </c>
      <c r="AY229" s="18" t="s">
        <v>153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8" t="s">
        <v>85</v>
      </c>
      <c r="BK229" s="204">
        <f>ROUND(I229*H229,2)</f>
        <v>0</v>
      </c>
      <c r="BL229" s="18" t="s">
        <v>160</v>
      </c>
      <c r="BM229" s="203" t="s">
        <v>287</v>
      </c>
    </row>
    <row r="230" spans="1:65" s="2" customFormat="1" ht="39">
      <c r="A230" s="35"/>
      <c r="B230" s="36"/>
      <c r="C230" s="37"/>
      <c r="D230" s="205" t="s">
        <v>162</v>
      </c>
      <c r="E230" s="37"/>
      <c r="F230" s="206" t="s">
        <v>288</v>
      </c>
      <c r="G230" s="37"/>
      <c r="H230" s="37"/>
      <c r="I230" s="207"/>
      <c r="J230" s="37"/>
      <c r="K230" s="37"/>
      <c r="L230" s="40"/>
      <c r="M230" s="208"/>
      <c r="N230" s="209"/>
      <c r="O230" s="72"/>
      <c r="P230" s="72"/>
      <c r="Q230" s="72"/>
      <c r="R230" s="72"/>
      <c r="S230" s="72"/>
      <c r="T230" s="73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162</v>
      </c>
      <c r="AU230" s="18" t="s">
        <v>87</v>
      </c>
    </row>
    <row r="231" spans="1:65" s="2" customFormat="1" ht="19.5">
      <c r="A231" s="35"/>
      <c r="B231" s="36"/>
      <c r="C231" s="37"/>
      <c r="D231" s="205" t="s">
        <v>218</v>
      </c>
      <c r="E231" s="37"/>
      <c r="F231" s="242" t="s">
        <v>289</v>
      </c>
      <c r="G231" s="37"/>
      <c r="H231" s="37"/>
      <c r="I231" s="207"/>
      <c r="J231" s="37"/>
      <c r="K231" s="37"/>
      <c r="L231" s="40"/>
      <c r="M231" s="208"/>
      <c r="N231" s="209"/>
      <c r="O231" s="72"/>
      <c r="P231" s="72"/>
      <c r="Q231" s="72"/>
      <c r="R231" s="72"/>
      <c r="S231" s="72"/>
      <c r="T231" s="73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218</v>
      </c>
      <c r="AU231" s="18" t="s">
        <v>87</v>
      </c>
    </row>
    <row r="232" spans="1:65" s="13" customFormat="1" ht="11.25">
      <c r="B232" s="210"/>
      <c r="C232" s="211"/>
      <c r="D232" s="205" t="s">
        <v>164</v>
      </c>
      <c r="E232" s="212" t="s">
        <v>1</v>
      </c>
      <c r="F232" s="213" t="s">
        <v>290</v>
      </c>
      <c r="G232" s="211"/>
      <c r="H232" s="214">
        <v>154.64699999999999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164</v>
      </c>
      <c r="AU232" s="220" t="s">
        <v>87</v>
      </c>
      <c r="AV232" s="13" t="s">
        <v>87</v>
      </c>
      <c r="AW232" s="13" t="s">
        <v>34</v>
      </c>
      <c r="AX232" s="13" t="s">
        <v>78</v>
      </c>
      <c r="AY232" s="220" t="s">
        <v>153</v>
      </c>
    </row>
    <row r="233" spans="1:65" s="13" customFormat="1" ht="11.25">
      <c r="B233" s="210"/>
      <c r="C233" s="211"/>
      <c r="D233" s="205" t="s">
        <v>164</v>
      </c>
      <c r="E233" s="212" t="s">
        <v>1</v>
      </c>
      <c r="F233" s="213" t="s">
        <v>291</v>
      </c>
      <c r="G233" s="211"/>
      <c r="H233" s="214">
        <v>-62.22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164</v>
      </c>
      <c r="AU233" s="220" t="s">
        <v>87</v>
      </c>
      <c r="AV233" s="13" t="s">
        <v>87</v>
      </c>
      <c r="AW233" s="13" t="s">
        <v>34</v>
      </c>
      <c r="AX233" s="13" t="s">
        <v>78</v>
      </c>
      <c r="AY233" s="220" t="s">
        <v>153</v>
      </c>
    </row>
    <row r="234" spans="1:65" s="15" customFormat="1" ht="11.25">
      <c r="B234" s="231"/>
      <c r="C234" s="232"/>
      <c r="D234" s="205" t="s">
        <v>164</v>
      </c>
      <c r="E234" s="233" t="s">
        <v>1</v>
      </c>
      <c r="F234" s="234" t="s">
        <v>198</v>
      </c>
      <c r="G234" s="232"/>
      <c r="H234" s="235">
        <v>92.427000000000007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164</v>
      </c>
      <c r="AU234" s="241" t="s">
        <v>87</v>
      </c>
      <c r="AV234" s="15" t="s">
        <v>160</v>
      </c>
      <c r="AW234" s="15" t="s">
        <v>34</v>
      </c>
      <c r="AX234" s="15" t="s">
        <v>85</v>
      </c>
      <c r="AY234" s="241" t="s">
        <v>153</v>
      </c>
    </row>
    <row r="235" spans="1:65" s="2" customFormat="1" ht="24.2" customHeight="1">
      <c r="A235" s="35"/>
      <c r="B235" s="36"/>
      <c r="C235" s="192" t="s">
        <v>292</v>
      </c>
      <c r="D235" s="192" t="s">
        <v>155</v>
      </c>
      <c r="E235" s="193" t="s">
        <v>293</v>
      </c>
      <c r="F235" s="194" t="s">
        <v>294</v>
      </c>
      <c r="G235" s="195" t="s">
        <v>181</v>
      </c>
      <c r="H235" s="196">
        <v>62.22</v>
      </c>
      <c r="I235" s="197"/>
      <c r="J235" s="198">
        <f>ROUND(I235*H235,2)</f>
        <v>0</v>
      </c>
      <c r="K235" s="194" t="s">
        <v>159</v>
      </c>
      <c r="L235" s="40"/>
      <c r="M235" s="199" t="s">
        <v>1</v>
      </c>
      <c r="N235" s="200" t="s">
        <v>43</v>
      </c>
      <c r="O235" s="72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3" t="s">
        <v>160</v>
      </c>
      <c r="AT235" s="203" t="s">
        <v>155</v>
      </c>
      <c r="AU235" s="203" t="s">
        <v>87</v>
      </c>
      <c r="AY235" s="18" t="s">
        <v>153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8" t="s">
        <v>85</v>
      </c>
      <c r="BK235" s="204">
        <f>ROUND(I235*H235,2)</f>
        <v>0</v>
      </c>
      <c r="BL235" s="18" t="s">
        <v>160</v>
      </c>
      <c r="BM235" s="203" t="s">
        <v>295</v>
      </c>
    </row>
    <row r="236" spans="1:65" s="2" customFormat="1" ht="29.25">
      <c r="A236" s="35"/>
      <c r="B236" s="36"/>
      <c r="C236" s="37"/>
      <c r="D236" s="205" t="s">
        <v>162</v>
      </c>
      <c r="E236" s="37"/>
      <c r="F236" s="206" t="s">
        <v>296</v>
      </c>
      <c r="G236" s="37"/>
      <c r="H236" s="37"/>
      <c r="I236" s="207"/>
      <c r="J236" s="37"/>
      <c r="K236" s="37"/>
      <c r="L236" s="40"/>
      <c r="M236" s="208"/>
      <c r="N236" s="209"/>
      <c r="O236" s="72"/>
      <c r="P236" s="72"/>
      <c r="Q236" s="72"/>
      <c r="R236" s="72"/>
      <c r="S236" s="72"/>
      <c r="T236" s="73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162</v>
      </c>
      <c r="AU236" s="18" t="s">
        <v>87</v>
      </c>
    </row>
    <row r="237" spans="1:65" s="14" customFormat="1" ht="11.25">
      <c r="B237" s="221"/>
      <c r="C237" s="222"/>
      <c r="D237" s="205" t="s">
        <v>164</v>
      </c>
      <c r="E237" s="223" t="s">
        <v>1</v>
      </c>
      <c r="F237" s="224" t="s">
        <v>297</v>
      </c>
      <c r="G237" s="222"/>
      <c r="H237" s="223" t="s">
        <v>1</v>
      </c>
      <c r="I237" s="225"/>
      <c r="J237" s="222"/>
      <c r="K237" s="222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164</v>
      </c>
      <c r="AU237" s="230" t="s">
        <v>87</v>
      </c>
      <c r="AV237" s="14" t="s">
        <v>85</v>
      </c>
      <c r="AW237" s="14" t="s">
        <v>34</v>
      </c>
      <c r="AX237" s="14" t="s">
        <v>78</v>
      </c>
      <c r="AY237" s="230" t="s">
        <v>153</v>
      </c>
    </row>
    <row r="238" spans="1:65" s="13" customFormat="1" ht="11.25">
      <c r="B238" s="210"/>
      <c r="C238" s="211"/>
      <c r="D238" s="205" t="s">
        <v>164</v>
      </c>
      <c r="E238" s="212" t="s">
        <v>1</v>
      </c>
      <c r="F238" s="213" t="s">
        <v>298</v>
      </c>
      <c r="G238" s="211"/>
      <c r="H238" s="214">
        <v>62.22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164</v>
      </c>
      <c r="AU238" s="220" t="s">
        <v>87</v>
      </c>
      <c r="AV238" s="13" t="s">
        <v>87</v>
      </c>
      <c r="AW238" s="13" t="s">
        <v>34</v>
      </c>
      <c r="AX238" s="13" t="s">
        <v>85</v>
      </c>
      <c r="AY238" s="220" t="s">
        <v>153</v>
      </c>
    </row>
    <row r="239" spans="1:65" s="2" customFormat="1" ht="33" customHeight="1">
      <c r="A239" s="35"/>
      <c r="B239" s="36"/>
      <c r="C239" s="192" t="s">
        <v>299</v>
      </c>
      <c r="D239" s="192" t="s">
        <v>155</v>
      </c>
      <c r="E239" s="193" t="s">
        <v>300</v>
      </c>
      <c r="F239" s="194" t="s">
        <v>301</v>
      </c>
      <c r="G239" s="195" t="s">
        <v>302</v>
      </c>
      <c r="H239" s="196">
        <v>166.369</v>
      </c>
      <c r="I239" s="197"/>
      <c r="J239" s="198">
        <f>ROUND(I239*H239,2)</f>
        <v>0</v>
      </c>
      <c r="K239" s="194" t="s">
        <v>159</v>
      </c>
      <c r="L239" s="40"/>
      <c r="M239" s="199" t="s">
        <v>1</v>
      </c>
      <c r="N239" s="200" t="s">
        <v>43</v>
      </c>
      <c r="O239" s="72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3" t="s">
        <v>160</v>
      </c>
      <c r="AT239" s="203" t="s">
        <v>155</v>
      </c>
      <c r="AU239" s="203" t="s">
        <v>87</v>
      </c>
      <c r="AY239" s="18" t="s">
        <v>153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8" t="s">
        <v>85</v>
      </c>
      <c r="BK239" s="204">
        <f>ROUND(I239*H239,2)</f>
        <v>0</v>
      </c>
      <c r="BL239" s="18" t="s">
        <v>160</v>
      </c>
      <c r="BM239" s="203" t="s">
        <v>303</v>
      </c>
    </row>
    <row r="240" spans="1:65" s="2" customFormat="1" ht="29.25">
      <c r="A240" s="35"/>
      <c r="B240" s="36"/>
      <c r="C240" s="37"/>
      <c r="D240" s="205" t="s">
        <v>162</v>
      </c>
      <c r="E240" s="37"/>
      <c r="F240" s="206" t="s">
        <v>304</v>
      </c>
      <c r="G240" s="37"/>
      <c r="H240" s="37"/>
      <c r="I240" s="207"/>
      <c r="J240" s="37"/>
      <c r="K240" s="37"/>
      <c r="L240" s="40"/>
      <c r="M240" s="208"/>
      <c r="N240" s="209"/>
      <c r="O240" s="72"/>
      <c r="P240" s="72"/>
      <c r="Q240" s="72"/>
      <c r="R240" s="72"/>
      <c r="S240" s="72"/>
      <c r="T240" s="73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162</v>
      </c>
      <c r="AU240" s="18" t="s">
        <v>87</v>
      </c>
    </row>
    <row r="241" spans="1:65" s="13" customFormat="1" ht="11.25">
      <c r="B241" s="210"/>
      <c r="C241" s="211"/>
      <c r="D241" s="205" t="s">
        <v>164</v>
      </c>
      <c r="E241" s="212" t="s">
        <v>1</v>
      </c>
      <c r="F241" s="213" t="s">
        <v>305</v>
      </c>
      <c r="G241" s="211"/>
      <c r="H241" s="214">
        <v>92.427000000000007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164</v>
      </c>
      <c r="AU241" s="220" t="s">
        <v>87</v>
      </c>
      <c r="AV241" s="13" t="s">
        <v>87</v>
      </c>
      <c r="AW241" s="13" t="s">
        <v>34</v>
      </c>
      <c r="AX241" s="13" t="s">
        <v>85</v>
      </c>
      <c r="AY241" s="220" t="s">
        <v>153</v>
      </c>
    </row>
    <row r="242" spans="1:65" s="13" customFormat="1" ht="11.25">
      <c r="B242" s="210"/>
      <c r="C242" s="211"/>
      <c r="D242" s="205" t="s">
        <v>164</v>
      </c>
      <c r="E242" s="211"/>
      <c r="F242" s="213" t="s">
        <v>306</v>
      </c>
      <c r="G242" s="211"/>
      <c r="H242" s="214">
        <v>166.369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164</v>
      </c>
      <c r="AU242" s="220" t="s">
        <v>87</v>
      </c>
      <c r="AV242" s="13" t="s">
        <v>87</v>
      </c>
      <c r="AW242" s="13" t="s">
        <v>4</v>
      </c>
      <c r="AX242" s="13" t="s">
        <v>85</v>
      </c>
      <c r="AY242" s="220" t="s">
        <v>153</v>
      </c>
    </row>
    <row r="243" spans="1:65" s="2" customFormat="1" ht="16.5" customHeight="1">
      <c r="A243" s="35"/>
      <c r="B243" s="36"/>
      <c r="C243" s="192" t="s">
        <v>307</v>
      </c>
      <c r="D243" s="192" t="s">
        <v>155</v>
      </c>
      <c r="E243" s="193" t="s">
        <v>308</v>
      </c>
      <c r="F243" s="194" t="s">
        <v>309</v>
      </c>
      <c r="G243" s="195" t="s">
        <v>181</v>
      </c>
      <c r="H243" s="196">
        <v>96.105000000000004</v>
      </c>
      <c r="I243" s="197"/>
      <c r="J243" s="198">
        <f>ROUND(I243*H243,2)</f>
        <v>0</v>
      </c>
      <c r="K243" s="194" t="s">
        <v>159</v>
      </c>
      <c r="L243" s="40"/>
      <c r="M243" s="199" t="s">
        <v>1</v>
      </c>
      <c r="N243" s="200" t="s">
        <v>43</v>
      </c>
      <c r="O243" s="72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3" t="s">
        <v>160</v>
      </c>
      <c r="AT243" s="203" t="s">
        <v>155</v>
      </c>
      <c r="AU243" s="203" t="s">
        <v>87</v>
      </c>
      <c r="AY243" s="18" t="s">
        <v>153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18" t="s">
        <v>85</v>
      </c>
      <c r="BK243" s="204">
        <f>ROUND(I243*H243,2)</f>
        <v>0</v>
      </c>
      <c r="BL243" s="18" t="s">
        <v>160</v>
      </c>
      <c r="BM243" s="203" t="s">
        <v>310</v>
      </c>
    </row>
    <row r="244" spans="1:65" s="2" customFormat="1" ht="19.5">
      <c r="A244" s="35"/>
      <c r="B244" s="36"/>
      <c r="C244" s="37"/>
      <c r="D244" s="205" t="s">
        <v>162</v>
      </c>
      <c r="E244" s="37"/>
      <c r="F244" s="206" t="s">
        <v>311</v>
      </c>
      <c r="G244" s="37"/>
      <c r="H244" s="37"/>
      <c r="I244" s="207"/>
      <c r="J244" s="37"/>
      <c r="K244" s="37"/>
      <c r="L244" s="40"/>
      <c r="M244" s="208"/>
      <c r="N244" s="209"/>
      <c r="O244" s="72"/>
      <c r="P244" s="72"/>
      <c r="Q244" s="72"/>
      <c r="R244" s="72"/>
      <c r="S244" s="72"/>
      <c r="T244" s="73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162</v>
      </c>
      <c r="AU244" s="18" t="s">
        <v>87</v>
      </c>
    </row>
    <row r="245" spans="1:65" s="13" customFormat="1" ht="11.25">
      <c r="B245" s="210"/>
      <c r="C245" s="211"/>
      <c r="D245" s="205" t="s">
        <v>164</v>
      </c>
      <c r="E245" s="212" t="s">
        <v>1</v>
      </c>
      <c r="F245" s="213" t="s">
        <v>312</v>
      </c>
      <c r="G245" s="211"/>
      <c r="H245" s="214">
        <v>33.884999999999998</v>
      </c>
      <c r="I245" s="215"/>
      <c r="J245" s="211"/>
      <c r="K245" s="211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164</v>
      </c>
      <c r="AU245" s="220" t="s">
        <v>87</v>
      </c>
      <c r="AV245" s="13" t="s">
        <v>87</v>
      </c>
      <c r="AW245" s="13" t="s">
        <v>34</v>
      </c>
      <c r="AX245" s="13" t="s">
        <v>78</v>
      </c>
      <c r="AY245" s="220" t="s">
        <v>153</v>
      </c>
    </row>
    <row r="246" spans="1:65" s="13" customFormat="1" ht="11.25">
      <c r="B246" s="210"/>
      <c r="C246" s="211"/>
      <c r="D246" s="205" t="s">
        <v>164</v>
      </c>
      <c r="E246" s="212" t="s">
        <v>1</v>
      </c>
      <c r="F246" s="213" t="s">
        <v>298</v>
      </c>
      <c r="G246" s="211"/>
      <c r="H246" s="214">
        <v>62.22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164</v>
      </c>
      <c r="AU246" s="220" t="s">
        <v>87</v>
      </c>
      <c r="AV246" s="13" t="s">
        <v>87</v>
      </c>
      <c r="AW246" s="13" t="s">
        <v>34</v>
      </c>
      <c r="AX246" s="13" t="s">
        <v>78</v>
      </c>
      <c r="AY246" s="220" t="s">
        <v>153</v>
      </c>
    </row>
    <row r="247" spans="1:65" s="15" customFormat="1" ht="11.25">
      <c r="B247" s="231"/>
      <c r="C247" s="232"/>
      <c r="D247" s="205" t="s">
        <v>164</v>
      </c>
      <c r="E247" s="233" t="s">
        <v>1</v>
      </c>
      <c r="F247" s="234" t="s">
        <v>198</v>
      </c>
      <c r="G247" s="232"/>
      <c r="H247" s="235">
        <v>96.105000000000004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164</v>
      </c>
      <c r="AU247" s="241" t="s">
        <v>87</v>
      </c>
      <c r="AV247" s="15" t="s">
        <v>160</v>
      </c>
      <c r="AW247" s="15" t="s">
        <v>34</v>
      </c>
      <c r="AX247" s="15" t="s">
        <v>85</v>
      </c>
      <c r="AY247" s="241" t="s">
        <v>153</v>
      </c>
    </row>
    <row r="248" spans="1:65" s="2" customFormat="1" ht="24.2" customHeight="1">
      <c r="A248" s="35"/>
      <c r="B248" s="36"/>
      <c r="C248" s="192" t="s">
        <v>313</v>
      </c>
      <c r="D248" s="192" t="s">
        <v>155</v>
      </c>
      <c r="E248" s="193" t="s">
        <v>314</v>
      </c>
      <c r="F248" s="194" t="s">
        <v>315</v>
      </c>
      <c r="G248" s="195" t="s">
        <v>181</v>
      </c>
      <c r="H248" s="196">
        <v>62.22</v>
      </c>
      <c r="I248" s="197"/>
      <c r="J248" s="198">
        <f>ROUND(I248*H248,2)</f>
        <v>0</v>
      </c>
      <c r="K248" s="194" t="s">
        <v>159</v>
      </c>
      <c r="L248" s="40"/>
      <c r="M248" s="199" t="s">
        <v>1</v>
      </c>
      <c r="N248" s="200" t="s">
        <v>43</v>
      </c>
      <c r="O248" s="72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3" t="s">
        <v>160</v>
      </c>
      <c r="AT248" s="203" t="s">
        <v>155</v>
      </c>
      <c r="AU248" s="203" t="s">
        <v>87</v>
      </c>
      <c r="AY248" s="18" t="s">
        <v>153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8" t="s">
        <v>85</v>
      </c>
      <c r="BK248" s="204">
        <f>ROUND(I248*H248,2)</f>
        <v>0</v>
      </c>
      <c r="BL248" s="18" t="s">
        <v>160</v>
      </c>
      <c r="BM248" s="203" t="s">
        <v>316</v>
      </c>
    </row>
    <row r="249" spans="1:65" s="2" customFormat="1" ht="29.25">
      <c r="A249" s="35"/>
      <c r="B249" s="36"/>
      <c r="C249" s="37"/>
      <c r="D249" s="205" t="s">
        <v>162</v>
      </c>
      <c r="E249" s="37"/>
      <c r="F249" s="206" t="s">
        <v>317</v>
      </c>
      <c r="G249" s="37"/>
      <c r="H249" s="37"/>
      <c r="I249" s="207"/>
      <c r="J249" s="37"/>
      <c r="K249" s="37"/>
      <c r="L249" s="40"/>
      <c r="M249" s="208"/>
      <c r="N249" s="209"/>
      <c r="O249" s="72"/>
      <c r="P249" s="72"/>
      <c r="Q249" s="72"/>
      <c r="R249" s="72"/>
      <c r="S249" s="72"/>
      <c r="T249" s="73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162</v>
      </c>
      <c r="AU249" s="18" t="s">
        <v>87</v>
      </c>
    </row>
    <row r="250" spans="1:65" s="14" customFormat="1" ht="11.25">
      <c r="B250" s="221"/>
      <c r="C250" s="222"/>
      <c r="D250" s="205" t="s">
        <v>164</v>
      </c>
      <c r="E250" s="223" t="s">
        <v>1</v>
      </c>
      <c r="F250" s="224" t="s">
        <v>318</v>
      </c>
      <c r="G250" s="222"/>
      <c r="H250" s="223" t="s">
        <v>1</v>
      </c>
      <c r="I250" s="225"/>
      <c r="J250" s="222"/>
      <c r="K250" s="222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164</v>
      </c>
      <c r="AU250" s="230" t="s">
        <v>87</v>
      </c>
      <c r="AV250" s="14" t="s">
        <v>85</v>
      </c>
      <c r="AW250" s="14" t="s">
        <v>34</v>
      </c>
      <c r="AX250" s="14" t="s">
        <v>78</v>
      </c>
      <c r="AY250" s="230" t="s">
        <v>153</v>
      </c>
    </row>
    <row r="251" spans="1:65" s="13" customFormat="1" ht="11.25">
      <c r="B251" s="210"/>
      <c r="C251" s="211"/>
      <c r="D251" s="205" t="s">
        <v>164</v>
      </c>
      <c r="E251" s="212" t="s">
        <v>1</v>
      </c>
      <c r="F251" s="213" t="s">
        <v>319</v>
      </c>
      <c r="G251" s="211"/>
      <c r="H251" s="214">
        <v>62.22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164</v>
      </c>
      <c r="AU251" s="220" t="s">
        <v>87</v>
      </c>
      <c r="AV251" s="13" t="s">
        <v>87</v>
      </c>
      <c r="AW251" s="13" t="s">
        <v>34</v>
      </c>
      <c r="AX251" s="13" t="s">
        <v>85</v>
      </c>
      <c r="AY251" s="220" t="s">
        <v>153</v>
      </c>
    </row>
    <row r="252" spans="1:65" s="2" customFormat="1" ht="24.2" customHeight="1">
      <c r="A252" s="35"/>
      <c r="B252" s="36"/>
      <c r="C252" s="192" t="s">
        <v>320</v>
      </c>
      <c r="D252" s="192" t="s">
        <v>155</v>
      </c>
      <c r="E252" s="193" t="s">
        <v>321</v>
      </c>
      <c r="F252" s="194" t="s">
        <v>322</v>
      </c>
      <c r="G252" s="195" t="s">
        <v>323</v>
      </c>
      <c r="H252" s="196">
        <v>533.58000000000004</v>
      </c>
      <c r="I252" s="197"/>
      <c r="J252" s="198">
        <f>ROUND(I252*H252,2)</f>
        <v>0</v>
      </c>
      <c r="K252" s="194" t="s">
        <v>159</v>
      </c>
      <c r="L252" s="40"/>
      <c r="M252" s="199" t="s">
        <v>1</v>
      </c>
      <c r="N252" s="200" t="s">
        <v>43</v>
      </c>
      <c r="O252" s="72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3" t="s">
        <v>160</v>
      </c>
      <c r="AT252" s="203" t="s">
        <v>155</v>
      </c>
      <c r="AU252" s="203" t="s">
        <v>87</v>
      </c>
      <c r="AY252" s="18" t="s">
        <v>153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8" t="s">
        <v>85</v>
      </c>
      <c r="BK252" s="204">
        <f>ROUND(I252*H252,2)</f>
        <v>0</v>
      </c>
      <c r="BL252" s="18" t="s">
        <v>160</v>
      </c>
      <c r="BM252" s="203" t="s">
        <v>324</v>
      </c>
    </row>
    <row r="253" spans="1:65" s="2" customFormat="1" ht="19.5">
      <c r="A253" s="35"/>
      <c r="B253" s="36"/>
      <c r="C253" s="37"/>
      <c r="D253" s="205" t="s">
        <v>162</v>
      </c>
      <c r="E253" s="37"/>
      <c r="F253" s="206" t="s">
        <v>325</v>
      </c>
      <c r="G253" s="37"/>
      <c r="H253" s="37"/>
      <c r="I253" s="207"/>
      <c r="J253" s="37"/>
      <c r="K253" s="37"/>
      <c r="L253" s="40"/>
      <c r="M253" s="208"/>
      <c r="N253" s="209"/>
      <c r="O253" s="72"/>
      <c r="P253" s="72"/>
      <c r="Q253" s="72"/>
      <c r="R253" s="72"/>
      <c r="S253" s="72"/>
      <c r="T253" s="73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162</v>
      </c>
      <c r="AU253" s="18" t="s">
        <v>87</v>
      </c>
    </row>
    <row r="254" spans="1:65" s="13" customFormat="1" ht="11.25">
      <c r="B254" s="210"/>
      <c r="C254" s="211"/>
      <c r="D254" s="205" t="s">
        <v>164</v>
      </c>
      <c r="E254" s="212" t="s">
        <v>1</v>
      </c>
      <c r="F254" s="213" t="s">
        <v>326</v>
      </c>
      <c r="G254" s="211"/>
      <c r="H254" s="214">
        <v>533.58000000000004</v>
      </c>
      <c r="I254" s="215"/>
      <c r="J254" s="211"/>
      <c r="K254" s="211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164</v>
      </c>
      <c r="AU254" s="220" t="s">
        <v>87</v>
      </c>
      <c r="AV254" s="13" t="s">
        <v>87</v>
      </c>
      <c r="AW254" s="13" t="s">
        <v>34</v>
      </c>
      <c r="AX254" s="13" t="s">
        <v>85</v>
      </c>
      <c r="AY254" s="220" t="s">
        <v>153</v>
      </c>
    </row>
    <row r="255" spans="1:65" s="12" customFormat="1" ht="22.9" customHeight="1">
      <c r="B255" s="176"/>
      <c r="C255" s="177"/>
      <c r="D255" s="178" t="s">
        <v>77</v>
      </c>
      <c r="E255" s="190" t="s">
        <v>87</v>
      </c>
      <c r="F255" s="190" t="s">
        <v>327</v>
      </c>
      <c r="G255" s="177"/>
      <c r="H255" s="177"/>
      <c r="I255" s="180"/>
      <c r="J255" s="191">
        <f>BK255</f>
        <v>0</v>
      </c>
      <c r="K255" s="177"/>
      <c r="L255" s="182"/>
      <c r="M255" s="183"/>
      <c r="N255" s="184"/>
      <c r="O255" s="184"/>
      <c r="P255" s="185">
        <f>SUM(P256:P281)</f>
        <v>0</v>
      </c>
      <c r="Q255" s="184"/>
      <c r="R255" s="185">
        <f>SUM(R256:R281)</f>
        <v>11.72666712</v>
      </c>
      <c r="S255" s="184"/>
      <c r="T255" s="186">
        <f>SUM(T256:T281)</f>
        <v>0</v>
      </c>
      <c r="AR255" s="187" t="s">
        <v>85</v>
      </c>
      <c r="AT255" s="188" t="s">
        <v>77</v>
      </c>
      <c r="AU255" s="188" t="s">
        <v>85</v>
      </c>
      <c r="AY255" s="187" t="s">
        <v>153</v>
      </c>
      <c r="BK255" s="189">
        <f>SUM(BK256:BK281)</f>
        <v>0</v>
      </c>
    </row>
    <row r="256" spans="1:65" s="2" customFormat="1" ht="33" customHeight="1">
      <c r="A256" s="35"/>
      <c r="B256" s="36"/>
      <c r="C256" s="192" t="s">
        <v>328</v>
      </c>
      <c r="D256" s="192" t="s">
        <v>155</v>
      </c>
      <c r="E256" s="193" t="s">
        <v>329</v>
      </c>
      <c r="F256" s="194" t="s">
        <v>330</v>
      </c>
      <c r="G256" s="195" t="s">
        <v>181</v>
      </c>
      <c r="H256" s="196">
        <v>8.16</v>
      </c>
      <c r="I256" s="197"/>
      <c r="J256" s="198">
        <f>ROUND(I256*H256,2)</f>
        <v>0</v>
      </c>
      <c r="K256" s="194" t="s">
        <v>159</v>
      </c>
      <c r="L256" s="40"/>
      <c r="M256" s="199" t="s">
        <v>1</v>
      </c>
      <c r="N256" s="200" t="s">
        <v>43</v>
      </c>
      <c r="O256" s="72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3" t="s">
        <v>160</v>
      </c>
      <c r="AT256" s="203" t="s">
        <v>155</v>
      </c>
      <c r="AU256" s="203" t="s">
        <v>87</v>
      </c>
      <c r="AY256" s="18" t="s">
        <v>153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8" t="s">
        <v>85</v>
      </c>
      <c r="BK256" s="204">
        <f>ROUND(I256*H256,2)</f>
        <v>0</v>
      </c>
      <c r="BL256" s="18" t="s">
        <v>160</v>
      </c>
      <c r="BM256" s="203" t="s">
        <v>331</v>
      </c>
    </row>
    <row r="257" spans="1:65" s="2" customFormat="1" ht="29.25">
      <c r="A257" s="35"/>
      <c r="B257" s="36"/>
      <c r="C257" s="37"/>
      <c r="D257" s="205" t="s">
        <v>162</v>
      </c>
      <c r="E257" s="37"/>
      <c r="F257" s="206" t="s">
        <v>332</v>
      </c>
      <c r="G257" s="37"/>
      <c r="H257" s="37"/>
      <c r="I257" s="207"/>
      <c r="J257" s="37"/>
      <c r="K257" s="37"/>
      <c r="L257" s="40"/>
      <c r="M257" s="208"/>
      <c r="N257" s="209"/>
      <c r="O257" s="72"/>
      <c r="P257" s="72"/>
      <c r="Q257" s="72"/>
      <c r="R257" s="72"/>
      <c r="S257" s="72"/>
      <c r="T257" s="73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162</v>
      </c>
      <c r="AU257" s="18" t="s">
        <v>87</v>
      </c>
    </row>
    <row r="258" spans="1:65" s="13" customFormat="1" ht="11.25">
      <c r="B258" s="210"/>
      <c r="C258" s="211"/>
      <c r="D258" s="205" t="s">
        <v>164</v>
      </c>
      <c r="E258" s="212" t="s">
        <v>1</v>
      </c>
      <c r="F258" s="213" t="s">
        <v>333</v>
      </c>
      <c r="G258" s="211"/>
      <c r="H258" s="214">
        <v>8.16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164</v>
      </c>
      <c r="AU258" s="220" t="s">
        <v>87</v>
      </c>
      <c r="AV258" s="13" t="s">
        <v>87</v>
      </c>
      <c r="AW258" s="13" t="s">
        <v>34</v>
      </c>
      <c r="AX258" s="13" t="s">
        <v>85</v>
      </c>
      <c r="AY258" s="220" t="s">
        <v>153</v>
      </c>
    </row>
    <row r="259" spans="1:65" s="2" customFormat="1" ht="24.2" customHeight="1">
      <c r="A259" s="35"/>
      <c r="B259" s="36"/>
      <c r="C259" s="192" t="s">
        <v>334</v>
      </c>
      <c r="D259" s="192" t="s">
        <v>155</v>
      </c>
      <c r="E259" s="193" t="s">
        <v>335</v>
      </c>
      <c r="F259" s="194" t="s">
        <v>336</v>
      </c>
      <c r="G259" s="195" t="s">
        <v>323</v>
      </c>
      <c r="H259" s="196">
        <v>149.6</v>
      </c>
      <c r="I259" s="197"/>
      <c r="J259" s="198">
        <f>ROUND(I259*H259,2)</f>
        <v>0</v>
      </c>
      <c r="K259" s="194" t="s">
        <v>159</v>
      </c>
      <c r="L259" s="40"/>
      <c r="M259" s="199" t="s">
        <v>1</v>
      </c>
      <c r="N259" s="200" t="s">
        <v>43</v>
      </c>
      <c r="O259" s="72"/>
      <c r="P259" s="201">
        <f>O259*H259</f>
        <v>0</v>
      </c>
      <c r="Q259" s="201">
        <v>2.7E-4</v>
      </c>
      <c r="R259" s="201">
        <f>Q259*H259</f>
        <v>4.0391999999999997E-2</v>
      </c>
      <c r="S259" s="201">
        <v>0</v>
      </c>
      <c r="T259" s="20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3" t="s">
        <v>160</v>
      </c>
      <c r="AT259" s="203" t="s">
        <v>155</v>
      </c>
      <c r="AU259" s="203" t="s">
        <v>87</v>
      </c>
      <c r="AY259" s="18" t="s">
        <v>153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8" t="s">
        <v>85</v>
      </c>
      <c r="BK259" s="204">
        <f>ROUND(I259*H259,2)</f>
        <v>0</v>
      </c>
      <c r="BL259" s="18" t="s">
        <v>160</v>
      </c>
      <c r="BM259" s="203" t="s">
        <v>337</v>
      </c>
    </row>
    <row r="260" spans="1:65" s="2" customFormat="1" ht="29.25">
      <c r="A260" s="35"/>
      <c r="B260" s="36"/>
      <c r="C260" s="37"/>
      <c r="D260" s="205" t="s">
        <v>162</v>
      </c>
      <c r="E260" s="37"/>
      <c r="F260" s="206" t="s">
        <v>338</v>
      </c>
      <c r="G260" s="37"/>
      <c r="H260" s="37"/>
      <c r="I260" s="207"/>
      <c r="J260" s="37"/>
      <c r="K260" s="37"/>
      <c r="L260" s="40"/>
      <c r="M260" s="208"/>
      <c r="N260" s="209"/>
      <c r="O260" s="72"/>
      <c r="P260" s="72"/>
      <c r="Q260" s="72"/>
      <c r="R260" s="72"/>
      <c r="S260" s="72"/>
      <c r="T260" s="73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162</v>
      </c>
      <c r="AU260" s="18" t="s">
        <v>87</v>
      </c>
    </row>
    <row r="261" spans="1:65" s="13" customFormat="1" ht="11.25">
      <c r="B261" s="210"/>
      <c r="C261" s="211"/>
      <c r="D261" s="205" t="s">
        <v>164</v>
      </c>
      <c r="E261" s="212" t="s">
        <v>1</v>
      </c>
      <c r="F261" s="213" t="s">
        <v>339</v>
      </c>
      <c r="G261" s="211"/>
      <c r="H261" s="214">
        <v>149.6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164</v>
      </c>
      <c r="AU261" s="220" t="s">
        <v>87</v>
      </c>
      <c r="AV261" s="13" t="s">
        <v>87</v>
      </c>
      <c r="AW261" s="13" t="s">
        <v>34</v>
      </c>
      <c r="AX261" s="13" t="s">
        <v>85</v>
      </c>
      <c r="AY261" s="220" t="s">
        <v>153</v>
      </c>
    </row>
    <row r="262" spans="1:65" s="2" customFormat="1" ht="24.2" customHeight="1">
      <c r="A262" s="35"/>
      <c r="B262" s="36"/>
      <c r="C262" s="243" t="s">
        <v>340</v>
      </c>
      <c r="D262" s="243" t="s">
        <v>341</v>
      </c>
      <c r="E262" s="244" t="s">
        <v>342</v>
      </c>
      <c r="F262" s="245" t="s">
        <v>343</v>
      </c>
      <c r="G262" s="246" t="s">
        <v>323</v>
      </c>
      <c r="H262" s="247">
        <v>164.56</v>
      </c>
      <c r="I262" s="248"/>
      <c r="J262" s="249">
        <f>ROUND(I262*H262,2)</f>
        <v>0</v>
      </c>
      <c r="K262" s="245" t="s">
        <v>159</v>
      </c>
      <c r="L262" s="250"/>
      <c r="M262" s="251" t="s">
        <v>1</v>
      </c>
      <c r="N262" s="252" t="s">
        <v>43</v>
      </c>
      <c r="O262" s="72"/>
      <c r="P262" s="201">
        <f>O262*H262</f>
        <v>0</v>
      </c>
      <c r="Q262" s="201">
        <v>2.9999999999999997E-4</v>
      </c>
      <c r="R262" s="201">
        <f>Q262*H262</f>
        <v>4.9367999999999995E-2</v>
      </c>
      <c r="S262" s="201">
        <v>0</v>
      </c>
      <c r="T262" s="202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3" t="s">
        <v>206</v>
      </c>
      <c r="AT262" s="203" t="s">
        <v>341</v>
      </c>
      <c r="AU262" s="203" t="s">
        <v>87</v>
      </c>
      <c r="AY262" s="18" t="s">
        <v>153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18" t="s">
        <v>85</v>
      </c>
      <c r="BK262" s="204">
        <f>ROUND(I262*H262,2)</f>
        <v>0</v>
      </c>
      <c r="BL262" s="18" t="s">
        <v>160</v>
      </c>
      <c r="BM262" s="203" t="s">
        <v>344</v>
      </c>
    </row>
    <row r="263" spans="1:65" s="2" customFormat="1" ht="19.5">
      <c r="A263" s="35"/>
      <c r="B263" s="36"/>
      <c r="C263" s="37"/>
      <c r="D263" s="205" t="s">
        <v>162</v>
      </c>
      <c r="E263" s="37"/>
      <c r="F263" s="206" t="s">
        <v>343</v>
      </c>
      <c r="G263" s="37"/>
      <c r="H263" s="37"/>
      <c r="I263" s="207"/>
      <c r="J263" s="37"/>
      <c r="K263" s="37"/>
      <c r="L263" s="40"/>
      <c r="M263" s="208"/>
      <c r="N263" s="209"/>
      <c r="O263" s="72"/>
      <c r="P263" s="72"/>
      <c r="Q263" s="72"/>
      <c r="R263" s="72"/>
      <c r="S263" s="72"/>
      <c r="T263" s="73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162</v>
      </c>
      <c r="AU263" s="18" t="s">
        <v>87</v>
      </c>
    </row>
    <row r="264" spans="1:65" s="13" customFormat="1" ht="11.25">
      <c r="B264" s="210"/>
      <c r="C264" s="211"/>
      <c r="D264" s="205" t="s">
        <v>164</v>
      </c>
      <c r="E264" s="212" t="s">
        <v>1</v>
      </c>
      <c r="F264" s="213" t="s">
        <v>345</v>
      </c>
      <c r="G264" s="211"/>
      <c r="H264" s="214">
        <v>149.6</v>
      </c>
      <c r="I264" s="215"/>
      <c r="J264" s="211"/>
      <c r="K264" s="211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164</v>
      </c>
      <c r="AU264" s="220" t="s">
        <v>87</v>
      </c>
      <c r="AV264" s="13" t="s">
        <v>87</v>
      </c>
      <c r="AW264" s="13" t="s">
        <v>34</v>
      </c>
      <c r="AX264" s="13" t="s">
        <v>85</v>
      </c>
      <c r="AY264" s="220" t="s">
        <v>153</v>
      </c>
    </row>
    <row r="265" spans="1:65" s="13" customFormat="1" ht="11.25">
      <c r="B265" s="210"/>
      <c r="C265" s="211"/>
      <c r="D265" s="205" t="s">
        <v>164</v>
      </c>
      <c r="E265" s="211"/>
      <c r="F265" s="213" t="s">
        <v>346</v>
      </c>
      <c r="G265" s="211"/>
      <c r="H265" s="214">
        <v>164.56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164</v>
      </c>
      <c r="AU265" s="220" t="s">
        <v>87</v>
      </c>
      <c r="AV265" s="13" t="s">
        <v>87</v>
      </c>
      <c r="AW265" s="13" t="s">
        <v>4</v>
      </c>
      <c r="AX265" s="13" t="s">
        <v>85</v>
      </c>
      <c r="AY265" s="220" t="s">
        <v>153</v>
      </c>
    </row>
    <row r="266" spans="1:65" s="2" customFormat="1" ht="16.5" customHeight="1">
      <c r="A266" s="35"/>
      <c r="B266" s="36"/>
      <c r="C266" s="192" t="s">
        <v>347</v>
      </c>
      <c r="D266" s="192" t="s">
        <v>155</v>
      </c>
      <c r="E266" s="193" t="s">
        <v>348</v>
      </c>
      <c r="F266" s="194" t="s">
        <v>349</v>
      </c>
      <c r="G266" s="195" t="s">
        <v>181</v>
      </c>
      <c r="H266" s="196">
        <v>2.04</v>
      </c>
      <c r="I266" s="197"/>
      <c r="J266" s="198">
        <f>ROUND(I266*H266,2)</f>
        <v>0</v>
      </c>
      <c r="K266" s="194" t="s">
        <v>159</v>
      </c>
      <c r="L266" s="40"/>
      <c r="M266" s="199" t="s">
        <v>1</v>
      </c>
      <c r="N266" s="200" t="s">
        <v>43</v>
      </c>
      <c r="O266" s="72"/>
      <c r="P266" s="201">
        <f>O266*H266</f>
        <v>0</v>
      </c>
      <c r="Q266" s="201">
        <v>2.3010199999999998</v>
      </c>
      <c r="R266" s="201">
        <f>Q266*H266</f>
        <v>4.6940808000000001</v>
      </c>
      <c r="S266" s="201">
        <v>0</v>
      </c>
      <c r="T266" s="20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3" t="s">
        <v>160</v>
      </c>
      <c r="AT266" s="203" t="s">
        <v>155</v>
      </c>
      <c r="AU266" s="203" t="s">
        <v>87</v>
      </c>
      <c r="AY266" s="18" t="s">
        <v>153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18" t="s">
        <v>85</v>
      </c>
      <c r="BK266" s="204">
        <f>ROUND(I266*H266,2)</f>
        <v>0</v>
      </c>
      <c r="BL266" s="18" t="s">
        <v>160</v>
      </c>
      <c r="BM266" s="203" t="s">
        <v>350</v>
      </c>
    </row>
    <row r="267" spans="1:65" s="2" customFormat="1" ht="11.25">
      <c r="A267" s="35"/>
      <c r="B267" s="36"/>
      <c r="C267" s="37"/>
      <c r="D267" s="205" t="s">
        <v>162</v>
      </c>
      <c r="E267" s="37"/>
      <c r="F267" s="206" t="s">
        <v>349</v>
      </c>
      <c r="G267" s="37"/>
      <c r="H267" s="37"/>
      <c r="I267" s="207"/>
      <c r="J267" s="37"/>
      <c r="K267" s="37"/>
      <c r="L267" s="40"/>
      <c r="M267" s="208"/>
      <c r="N267" s="209"/>
      <c r="O267" s="72"/>
      <c r="P267" s="72"/>
      <c r="Q267" s="72"/>
      <c r="R267" s="72"/>
      <c r="S267" s="72"/>
      <c r="T267" s="73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162</v>
      </c>
      <c r="AU267" s="18" t="s">
        <v>87</v>
      </c>
    </row>
    <row r="268" spans="1:65" s="13" customFormat="1" ht="11.25">
      <c r="B268" s="210"/>
      <c r="C268" s="211"/>
      <c r="D268" s="205" t="s">
        <v>164</v>
      </c>
      <c r="E268" s="212" t="s">
        <v>1</v>
      </c>
      <c r="F268" s="213" t="s">
        <v>351</v>
      </c>
      <c r="G268" s="211"/>
      <c r="H268" s="214">
        <v>2.04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164</v>
      </c>
      <c r="AU268" s="220" t="s">
        <v>87</v>
      </c>
      <c r="AV268" s="13" t="s">
        <v>87</v>
      </c>
      <c r="AW268" s="13" t="s">
        <v>34</v>
      </c>
      <c r="AX268" s="13" t="s">
        <v>85</v>
      </c>
      <c r="AY268" s="220" t="s">
        <v>153</v>
      </c>
    </row>
    <row r="269" spans="1:65" s="2" customFormat="1" ht="24.2" customHeight="1">
      <c r="A269" s="35"/>
      <c r="B269" s="36"/>
      <c r="C269" s="192" t="s">
        <v>352</v>
      </c>
      <c r="D269" s="192" t="s">
        <v>155</v>
      </c>
      <c r="E269" s="193" t="s">
        <v>353</v>
      </c>
      <c r="F269" s="194" t="s">
        <v>354</v>
      </c>
      <c r="G269" s="195" t="s">
        <v>355</v>
      </c>
      <c r="H269" s="196">
        <v>68</v>
      </c>
      <c r="I269" s="197"/>
      <c r="J269" s="198">
        <f>ROUND(I269*H269,2)</f>
        <v>0</v>
      </c>
      <c r="K269" s="194" t="s">
        <v>159</v>
      </c>
      <c r="L269" s="40"/>
      <c r="M269" s="199" t="s">
        <v>1</v>
      </c>
      <c r="N269" s="200" t="s">
        <v>43</v>
      </c>
      <c r="O269" s="72"/>
      <c r="P269" s="201">
        <f>O269*H269</f>
        <v>0</v>
      </c>
      <c r="Q269" s="201">
        <v>1.16E-3</v>
      </c>
      <c r="R269" s="201">
        <f>Q269*H269</f>
        <v>7.8880000000000006E-2</v>
      </c>
      <c r="S269" s="201">
        <v>0</v>
      </c>
      <c r="T269" s="202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3" t="s">
        <v>160</v>
      </c>
      <c r="AT269" s="203" t="s">
        <v>155</v>
      </c>
      <c r="AU269" s="203" t="s">
        <v>87</v>
      </c>
      <c r="AY269" s="18" t="s">
        <v>153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8" t="s">
        <v>85</v>
      </c>
      <c r="BK269" s="204">
        <f>ROUND(I269*H269,2)</f>
        <v>0</v>
      </c>
      <c r="BL269" s="18" t="s">
        <v>160</v>
      </c>
      <c r="BM269" s="203" t="s">
        <v>356</v>
      </c>
    </row>
    <row r="270" spans="1:65" s="2" customFormat="1" ht="19.5">
      <c r="A270" s="35"/>
      <c r="B270" s="36"/>
      <c r="C270" s="37"/>
      <c r="D270" s="205" t="s">
        <v>162</v>
      </c>
      <c r="E270" s="37"/>
      <c r="F270" s="206" t="s">
        <v>357</v>
      </c>
      <c r="G270" s="37"/>
      <c r="H270" s="37"/>
      <c r="I270" s="207"/>
      <c r="J270" s="37"/>
      <c r="K270" s="37"/>
      <c r="L270" s="40"/>
      <c r="M270" s="208"/>
      <c r="N270" s="209"/>
      <c r="O270" s="72"/>
      <c r="P270" s="72"/>
      <c r="Q270" s="72"/>
      <c r="R270" s="72"/>
      <c r="S270" s="72"/>
      <c r="T270" s="73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162</v>
      </c>
      <c r="AU270" s="18" t="s">
        <v>87</v>
      </c>
    </row>
    <row r="271" spans="1:65" s="2" customFormat="1" ht="19.5">
      <c r="A271" s="35"/>
      <c r="B271" s="36"/>
      <c r="C271" s="37"/>
      <c r="D271" s="205" t="s">
        <v>218</v>
      </c>
      <c r="E271" s="37"/>
      <c r="F271" s="242" t="s">
        <v>358</v>
      </c>
      <c r="G271" s="37"/>
      <c r="H271" s="37"/>
      <c r="I271" s="207"/>
      <c r="J271" s="37"/>
      <c r="K271" s="37"/>
      <c r="L271" s="40"/>
      <c r="M271" s="208"/>
      <c r="N271" s="209"/>
      <c r="O271" s="72"/>
      <c r="P271" s="72"/>
      <c r="Q271" s="72"/>
      <c r="R271" s="72"/>
      <c r="S271" s="72"/>
      <c r="T271" s="73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218</v>
      </c>
      <c r="AU271" s="18" t="s">
        <v>87</v>
      </c>
    </row>
    <row r="272" spans="1:65" s="13" customFormat="1" ht="11.25">
      <c r="B272" s="210"/>
      <c r="C272" s="211"/>
      <c r="D272" s="205" t="s">
        <v>164</v>
      </c>
      <c r="E272" s="212" t="s">
        <v>1</v>
      </c>
      <c r="F272" s="213" t="s">
        <v>359</v>
      </c>
      <c r="G272" s="211"/>
      <c r="H272" s="214">
        <v>68</v>
      </c>
      <c r="I272" s="215"/>
      <c r="J272" s="211"/>
      <c r="K272" s="211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164</v>
      </c>
      <c r="AU272" s="220" t="s">
        <v>87</v>
      </c>
      <c r="AV272" s="13" t="s">
        <v>87</v>
      </c>
      <c r="AW272" s="13" t="s">
        <v>34</v>
      </c>
      <c r="AX272" s="13" t="s">
        <v>85</v>
      </c>
      <c r="AY272" s="220" t="s">
        <v>153</v>
      </c>
    </row>
    <row r="273" spans="1:65" s="2" customFormat="1" ht="16.5" customHeight="1">
      <c r="A273" s="35"/>
      <c r="B273" s="36"/>
      <c r="C273" s="192" t="s">
        <v>360</v>
      </c>
      <c r="D273" s="192" t="s">
        <v>155</v>
      </c>
      <c r="E273" s="193" t="s">
        <v>361</v>
      </c>
      <c r="F273" s="194" t="s">
        <v>362</v>
      </c>
      <c r="G273" s="195" t="s">
        <v>181</v>
      </c>
      <c r="H273" s="196">
        <v>2.7360000000000002</v>
      </c>
      <c r="I273" s="197"/>
      <c r="J273" s="198">
        <f>ROUND(I273*H273,2)</f>
        <v>0</v>
      </c>
      <c r="K273" s="194" t="s">
        <v>159</v>
      </c>
      <c r="L273" s="40"/>
      <c r="M273" s="199" t="s">
        <v>1</v>
      </c>
      <c r="N273" s="200" t="s">
        <v>43</v>
      </c>
      <c r="O273" s="72"/>
      <c r="P273" s="201">
        <f>O273*H273</f>
        <v>0</v>
      </c>
      <c r="Q273" s="201">
        <v>2.5018699999999998</v>
      </c>
      <c r="R273" s="201">
        <f>Q273*H273</f>
        <v>6.8451163199999998</v>
      </c>
      <c r="S273" s="201">
        <v>0</v>
      </c>
      <c r="T273" s="202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3" t="s">
        <v>160</v>
      </c>
      <c r="AT273" s="203" t="s">
        <v>155</v>
      </c>
      <c r="AU273" s="203" t="s">
        <v>87</v>
      </c>
      <c r="AY273" s="18" t="s">
        <v>153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18" t="s">
        <v>85</v>
      </c>
      <c r="BK273" s="204">
        <f>ROUND(I273*H273,2)</f>
        <v>0</v>
      </c>
      <c r="BL273" s="18" t="s">
        <v>160</v>
      </c>
      <c r="BM273" s="203" t="s">
        <v>363</v>
      </c>
    </row>
    <row r="274" spans="1:65" s="2" customFormat="1" ht="19.5">
      <c r="A274" s="35"/>
      <c r="B274" s="36"/>
      <c r="C274" s="37"/>
      <c r="D274" s="205" t="s">
        <v>162</v>
      </c>
      <c r="E274" s="37"/>
      <c r="F274" s="206" t="s">
        <v>364</v>
      </c>
      <c r="G274" s="37"/>
      <c r="H274" s="37"/>
      <c r="I274" s="207"/>
      <c r="J274" s="37"/>
      <c r="K274" s="37"/>
      <c r="L274" s="40"/>
      <c r="M274" s="208"/>
      <c r="N274" s="209"/>
      <c r="O274" s="72"/>
      <c r="P274" s="72"/>
      <c r="Q274" s="72"/>
      <c r="R274" s="72"/>
      <c r="S274" s="72"/>
      <c r="T274" s="73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162</v>
      </c>
      <c r="AU274" s="18" t="s">
        <v>87</v>
      </c>
    </row>
    <row r="275" spans="1:65" s="13" customFormat="1" ht="11.25">
      <c r="B275" s="210"/>
      <c r="C275" s="211"/>
      <c r="D275" s="205" t="s">
        <v>164</v>
      </c>
      <c r="E275" s="212" t="s">
        <v>1</v>
      </c>
      <c r="F275" s="213" t="s">
        <v>365</v>
      </c>
      <c r="G275" s="211"/>
      <c r="H275" s="214">
        <v>2.7360000000000002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164</v>
      </c>
      <c r="AU275" s="220" t="s">
        <v>87</v>
      </c>
      <c r="AV275" s="13" t="s">
        <v>87</v>
      </c>
      <c r="AW275" s="13" t="s">
        <v>34</v>
      </c>
      <c r="AX275" s="13" t="s">
        <v>85</v>
      </c>
      <c r="AY275" s="220" t="s">
        <v>153</v>
      </c>
    </row>
    <row r="276" spans="1:65" s="2" customFormat="1" ht="16.5" customHeight="1">
      <c r="A276" s="35"/>
      <c r="B276" s="36"/>
      <c r="C276" s="192" t="s">
        <v>366</v>
      </c>
      <c r="D276" s="192" t="s">
        <v>155</v>
      </c>
      <c r="E276" s="193" t="s">
        <v>367</v>
      </c>
      <c r="F276" s="194" t="s">
        <v>368</v>
      </c>
      <c r="G276" s="195" t="s">
        <v>323</v>
      </c>
      <c r="H276" s="196">
        <v>7</v>
      </c>
      <c r="I276" s="197"/>
      <c r="J276" s="198">
        <f>ROUND(I276*H276,2)</f>
        <v>0</v>
      </c>
      <c r="K276" s="194" t="s">
        <v>159</v>
      </c>
      <c r="L276" s="40"/>
      <c r="M276" s="199" t="s">
        <v>1</v>
      </c>
      <c r="N276" s="200" t="s">
        <v>43</v>
      </c>
      <c r="O276" s="72"/>
      <c r="P276" s="201">
        <f>O276*H276</f>
        <v>0</v>
      </c>
      <c r="Q276" s="201">
        <v>2.6900000000000001E-3</v>
      </c>
      <c r="R276" s="201">
        <f>Q276*H276</f>
        <v>1.883E-2</v>
      </c>
      <c r="S276" s="201">
        <v>0</v>
      </c>
      <c r="T276" s="202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3" t="s">
        <v>160</v>
      </c>
      <c r="AT276" s="203" t="s">
        <v>155</v>
      </c>
      <c r="AU276" s="203" t="s">
        <v>87</v>
      </c>
      <c r="AY276" s="18" t="s">
        <v>153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8" t="s">
        <v>85</v>
      </c>
      <c r="BK276" s="204">
        <f>ROUND(I276*H276,2)</f>
        <v>0</v>
      </c>
      <c r="BL276" s="18" t="s">
        <v>160</v>
      </c>
      <c r="BM276" s="203" t="s">
        <v>369</v>
      </c>
    </row>
    <row r="277" spans="1:65" s="2" customFormat="1" ht="11.25">
      <c r="A277" s="35"/>
      <c r="B277" s="36"/>
      <c r="C277" s="37"/>
      <c r="D277" s="205" t="s">
        <v>162</v>
      </c>
      <c r="E277" s="37"/>
      <c r="F277" s="206" t="s">
        <v>370</v>
      </c>
      <c r="G277" s="37"/>
      <c r="H277" s="37"/>
      <c r="I277" s="207"/>
      <c r="J277" s="37"/>
      <c r="K277" s="37"/>
      <c r="L277" s="40"/>
      <c r="M277" s="208"/>
      <c r="N277" s="209"/>
      <c r="O277" s="72"/>
      <c r="P277" s="72"/>
      <c r="Q277" s="72"/>
      <c r="R277" s="72"/>
      <c r="S277" s="72"/>
      <c r="T277" s="73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162</v>
      </c>
      <c r="AU277" s="18" t="s">
        <v>87</v>
      </c>
    </row>
    <row r="278" spans="1:65" s="13" customFormat="1" ht="11.25">
      <c r="B278" s="210"/>
      <c r="C278" s="211"/>
      <c r="D278" s="205" t="s">
        <v>164</v>
      </c>
      <c r="E278" s="212" t="s">
        <v>1</v>
      </c>
      <c r="F278" s="213" t="s">
        <v>371</v>
      </c>
      <c r="G278" s="211"/>
      <c r="H278" s="214">
        <v>7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164</v>
      </c>
      <c r="AU278" s="220" t="s">
        <v>87</v>
      </c>
      <c r="AV278" s="13" t="s">
        <v>87</v>
      </c>
      <c r="AW278" s="13" t="s">
        <v>34</v>
      </c>
      <c r="AX278" s="13" t="s">
        <v>85</v>
      </c>
      <c r="AY278" s="220" t="s">
        <v>153</v>
      </c>
    </row>
    <row r="279" spans="1:65" s="2" customFormat="1" ht="16.5" customHeight="1">
      <c r="A279" s="35"/>
      <c r="B279" s="36"/>
      <c r="C279" s="192" t="s">
        <v>372</v>
      </c>
      <c r="D279" s="192" t="s">
        <v>155</v>
      </c>
      <c r="E279" s="193" t="s">
        <v>373</v>
      </c>
      <c r="F279" s="194" t="s">
        <v>374</v>
      </c>
      <c r="G279" s="195" t="s">
        <v>323</v>
      </c>
      <c r="H279" s="196">
        <v>7</v>
      </c>
      <c r="I279" s="197"/>
      <c r="J279" s="198">
        <f>ROUND(I279*H279,2)</f>
        <v>0</v>
      </c>
      <c r="K279" s="194" t="s">
        <v>159</v>
      </c>
      <c r="L279" s="40"/>
      <c r="M279" s="199" t="s">
        <v>1</v>
      </c>
      <c r="N279" s="200" t="s">
        <v>43</v>
      </c>
      <c r="O279" s="72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3" t="s">
        <v>160</v>
      </c>
      <c r="AT279" s="203" t="s">
        <v>155</v>
      </c>
      <c r="AU279" s="203" t="s">
        <v>87</v>
      </c>
      <c r="AY279" s="18" t="s">
        <v>153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18" t="s">
        <v>85</v>
      </c>
      <c r="BK279" s="204">
        <f>ROUND(I279*H279,2)</f>
        <v>0</v>
      </c>
      <c r="BL279" s="18" t="s">
        <v>160</v>
      </c>
      <c r="BM279" s="203" t="s">
        <v>375</v>
      </c>
    </row>
    <row r="280" spans="1:65" s="2" customFormat="1" ht="11.25">
      <c r="A280" s="35"/>
      <c r="B280" s="36"/>
      <c r="C280" s="37"/>
      <c r="D280" s="205" t="s">
        <v>162</v>
      </c>
      <c r="E280" s="37"/>
      <c r="F280" s="206" t="s">
        <v>376</v>
      </c>
      <c r="G280" s="37"/>
      <c r="H280" s="37"/>
      <c r="I280" s="207"/>
      <c r="J280" s="37"/>
      <c r="K280" s="37"/>
      <c r="L280" s="40"/>
      <c r="M280" s="208"/>
      <c r="N280" s="209"/>
      <c r="O280" s="72"/>
      <c r="P280" s="72"/>
      <c r="Q280" s="72"/>
      <c r="R280" s="72"/>
      <c r="S280" s="72"/>
      <c r="T280" s="73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162</v>
      </c>
      <c r="AU280" s="18" t="s">
        <v>87</v>
      </c>
    </row>
    <row r="281" spans="1:65" s="13" customFormat="1" ht="11.25">
      <c r="B281" s="210"/>
      <c r="C281" s="211"/>
      <c r="D281" s="205" t="s">
        <v>164</v>
      </c>
      <c r="E281" s="212" t="s">
        <v>1</v>
      </c>
      <c r="F281" s="213" t="s">
        <v>199</v>
      </c>
      <c r="G281" s="211"/>
      <c r="H281" s="214">
        <v>7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164</v>
      </c>
      <c r="AU281" s="220" t="s">
        <v>87</v>
      </c>
      <c r="AV281" s="13" t="s">
        <v>87</v>
      </c>
      <c r="AW281" s="13" t="s">
        <v>34</v>
      </c>
      <c r="AX281" s="13" t="s">
        <v>85</v>
      </c>
      <c r="AY281" s="220" t="s">
        <v>153</v>
      </c>
    </row>
    <row r="282" spans="1:65" s="12" customFormat="1" ht="22.9" customHeight="1">
      <c r="B282" s="176"/>
      <c r="C282" s="177"/>
      <c r="D282" s="178" t="s">
        <v>77</v>
      </c>
      <c r="E282" s="190" t="s">
        <v>165</v>
      </c>
      <c r="F282" s="190" t="s">
        <v>377</v>
      </c>
      <c r="G282" s="177"/>
      <c r="H282" s="177"/>
      <c r="I282" s="180"/>
      <c r="J282" s="191">
        <f>BK282</f>
        <v>0</v>
      </c>
      <c r="K282" s="177"/>
      <c r="L282" s="182"/>
      <c r="M282" s="183"/>
      <c r="N282" s="184"/>
      <c r="O282" s="184"/>
      <c r="P282" s="185">
        <f>SUM(P283:P288)</f>
        <v>0</v>
      </c>
      <c r="Q282" s="184"/>
      <c r="R282" s="185">
        <f>SUM(R283:R288)</f>
        <v>17.132439999999999</v>
      </c>
      <c r="S282" s="184"/>
      <c r="T282" s="186">
        <f>SUM(T283:T288)</f>
        <v>0</v>
      </c>
      <c r="AR282" s="187" t="s">
        <v>85</v>
      </c>
      <c r="AT282" s="188" t="s">
        <v>77</v>
      </c>
      <c r="AU282" s="188" t="s">
        <v>85</v>
      </c>
      <c r="AY282" s="187" t="s">
        <v>153</v>
      </c>
      <c r="BK282" s="189">
        <f>SUM(BK283:BK288)</f>
        <v>0</v>
      </c>
    </row>
    <row r="283" spans="1:65" s="2" customFormat="1" ht="21.75" customHeight="1">
      <c r="A283" s="35"/>
      <c r="B283" s="36"/>
      <c r="C283" s="192" t="s">
        <v>378</v>
      </c>
      <c r="D283" s="192" t="s">
        <v>155</v>
      </c>
      <c r="E283" s="193" t="s">
        <v>379</v>
      </c>
      <c r="F283" s="194" t="s">
        <v>380</v>
      </c>
      <c r="G283" s="195" t="s">
        <v>355</v>
      </c>
      <c r="H283" s="196">
        <v>33</v>
      </c>
      <c r="I283" s="197"/>
      <c r="J283" s="198">
        <f>ROUND(I283*H283,2)</f>
        <v>0</v>
      </c>
      <c r="K283" s="194" t="s">
        <v>159</v>
      </c>
      <c r="L283" s="40"/>
      <c r="M283" s="199" t="s">
        <v>1</v>
      </c>
      <c r="N283" s="200" t="s">
        <v>43</v>
      </c>
      <c r="O283" s="72"/>
      <c r="P283" s="201">
        <f>O283*H283</f>
        <v>0</v>
      </c>
      <c r="Q283" s="201">
        <v>0.50573999999999997</v>
      </c>
      <c r="R283" s="201">
        <f>Q283*H283</f>
        <v>16.689419999999998</v>
      </c>
      <c r="S283" s="201">
        <v>0</v>
      </c>
      <c r="T283" s="202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3" t="s">
        <v>160</v>
      </c>
      <c r="AT283" s="203" t="s">
        <v>155</v>
      </c>
      <c r="AU283" s="203" t="s">
        <v>87</v>
      </c>
      <c r="AY283" s="18" t="s">
        <v>153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8" t="s">
        <v>85</v>
      </c>
      <c r="BK283" s="204">
        <f>ROUND(I283*H283,2)</f>
        <v>0</v>
      </c>
      <c r="BL283" s="18" t="s">
        <v>160</v>
      </c>
      <c r="BM283" s="203" t="s">
        <v>381</v>
      </c>
    </row>
    <row r="284" spans="1:65" s="2" customFormat="1" ht="19.5">
      <c r="A284" s="35"/>
      <c r="B284" s="36"/>
      <c r="C284" s="37"/>
      <c r="D284" s="205" t="s">
        <v>162</v>
      </c>
      <c r="E284" s="37"/>
      <c r="F284" s="206" t="s">
        <v>382</v>
      </c>
      <c r="G284" s="37"/>
      <c r="H284" s="37"/>
      <c r="I284" s="207"/>
      <c r="J284" s="37"/>
      <c r="K284" s="37"/>
      <c r="L284" s="40"/>
      <c r="M284" s="208"/>
      <c r="N284" s="209"/>
      <c r="O284" s="72"/>
      <c r="P284" s="72"/>
      <c r="Q284" s="72"/>
      <c r="R284" s="72"/>
      <c r="S284" s="72"/>
      <c r="T284" s="73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162</v>
      </c>
      <c r="AU284" s="18" t="s">
        <v>87</v>
      </c>
    </row>
    <row r="285" spans="1:65" s="13" customFormat="1" ht="11.25">
      <c r="B285" s="210"/>
      <c r="C285" s="211"/>
      <c r="D285" s="205" t="s">
        <v>164</v>
      </c>
      <c r="E285" s="212" t="s">
        <v>1</v>
      </c>
      <c r="F285" s="213" t="s">
        <v>383</v>
      </c>
      <c r="G285" s="211"/>
      <c r="H285" s="214">
        <v>33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164</v>
      </c>
      <c r="AU285" s="220" t="s">
        <v>87</v>
      </c>
      <c r="AV285" s="13" t="s">
        <v>87</v>
      </c>
      <c r="AW285" s="13" t="s">
        <v>34</v>
      </c>
      <c r="AX285" s="13" t="s">
        <v>85</v>
      </c>
      <c r="AY285" s="220" t="s">
        <v>153</v>
      </c>
    </row>
    <row r="286" spans="1:65" s="2" customFormat="1" ht="24.2" customHeight="1">
      <c r="A286" s="35"/>
      <c r="B286" s="36"/>
      <c r="C286" s="192" t="s">
        <v>384</v>
      </c>
      <c r="D286" s="192" t="s">
        <v>155</v>
      </c>
      <c r="E286" s="193" t="s">
        <v>385</v>
      </c>
      <c r="F286" s="194" t="s">
        <v>386</v>
      </c>
      <c r="G286" s="195" t="s">
        <v>158</v>
      </c>
      <c r="H286" s="196">
        <v>1</v>
      </c>
      <c r="I286" s="197"/>
      <c r="J286" s="198">
        <f>ROUND(I286*H286,2)</f>
        <v>0</v>
      </c>
      <c r="K286" s="194" t="s">
        <v>159</v>
      </c>
      <c r="L286" s="40"/>
      <c r="M286" s="199" t="s">
        <v>1</v>
      </c>
      <c r="N286" s="200" t="s">
        <v>43</v>
      </c>
      <c r="O286" s="72"/>
      <c r="P286" s="201">
        <f>O286*H286</f>
        <v>0</v>
      </c>
      <c r="Q286" s="201">
        <v>0.44302000000000002</v>
      </c>
      <c r="R286" s="201">
        <f>Q286*H286</f>
        <v>0.44302000000000002</v>
      </c>
      <c r="S286" s="201">
        <v>0</v>
      </c>
      <c r="T286" s="202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3" t="s">
        <v>160</v>
      </c>
      <c r="AT286" s="203" t="s">
        <v>155</v>
      </c>
      <c r="AU286" s="203" t="s">
        <v>87</v>
      </c>
      <c r="AY286" s="18" t="s">
        <v>153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8" t="s">
        <v>85</v>
      </c>
      <c r="BK286" s="204">
        <f>ROUND(I286*H286,2)</f>
        <v>0</v>
      </c>
      <c r="BL286" s="18" t="s">
        <v>160</v>
      </c>
      <c r="BM286" s="203" t="s">
        <v>387</v>
      </c>
    </row>
    <row r="287" spans="1:65" s="2" customFormat="1" ht="19.5">
      <c r="A287" s="35"/>
      <c r="B287" s="36"/>
      <c r="C287" s="37"/>
      <c r="D287" s="205" t="s">
        <v>162</v>
      </c>
      <c r="E287" s="37"/>
      <c r="F287" s="206" t="s">
        <v>388</v>
      </c>
      <c r="G287" s="37"/>
      <c r="H287" s="37"/>
      <c r="I287" s="207"/>
      <c r="J287" s="37"/>
      <c r="K287" s="37"/>
      <c r="L287" s="40"/>
      <c r="M287" s="208"/>
      <c r="N287" s="209"/>
      <c r="O287" s="72"/>
      <c r="P287" s="72"/>
      <c r="Q287" s="72"/>
      <c r="R287" s="72"/>
      <c r="S287" s="72"/>
      <c r="T287" s="73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162</v>
      </c>
      <c r="AU287" s="18" t="s">
        <v>87</v>
      </c>
    </row>
    <row r="288" spans="1:65" s="13" customFormat="1" ht="11.25">
      <c r="B288" s="210"/>
      <c r="C288" s="211"/>
      <c r="D288" s="205" t="s">
        <v>164</v>
      </c>
      <c r="E288" s="212" t="s">
        <v>1</v>
      </c>
      <c r="F288" s="213" t="s">
        <v>85</v>
      </c>
      <c r="G288" s="211"/>
      <c r="H288" s="214">
        <v>1</v>
      </c>
      <c r="I288" s="215"/>
      <c r="J288" s="211"/>
      <c r="K288" s="211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164</v>
      </c>
      <c r="AU288" s="220" t="s">
        <v>87</v>
      </c>
      <c r="AV288" s="13" t="s">
        <v>87</v>
      </c>
      <c r="AW288" s="13" t="s">
        <v>34</v>
      </c>
      <c r="AX288" s="13" t="s">
        <v>85</v>
      </c>
      <c r="AY288" s="220" t="s">
        <v>153</v>
      </c>
    </row>
    <row r="289" spans="1:65" s="12" customFormat="1" ht="22.9" customHeight="1">
      <c r="B289" s="176"/>
      <c r="C289" s="177"/>
      <c r="D289" s="178" t="s">
        <v>77</v>
      </c>
      <c r="E289" s="190" t="s">
        <v>160</v>
      </c>
      <c r="F289" s="190" t="s">
        <v>389</v>
      </c>
      <c r="G289" s="177"/>
      <c r="H289" s="177"/>
      <c r="I289" s="180"/>
      <c r="J289" s="191">
        <f>BK289</f>
        <v>0</v>
      </c>
      <c r="K289" s="177"/>
      <c r="L289" s="182"/>
      <c r="M289" s="183"/>
      <c r="N289" s="184"/>
      <c r="O289" s="184"/>
      <c r="P289" s="185">
        <f>SUM(P290:P299)</f>
        <v>0</v>
      </c>
      <c r="Q289" s="184"/>
      <c r="R289" s="185">
        <f>SUM(R290:R299)</f>
        <v>0</v>
      </c>
      <c r="S289" s="184"/>
      <c r="T289" s="186">
        <f>SUM(T290:T299)</f>
        <v>0</v>
      </c>
      <c r="AR289" s="187" t="s">
        <v>85</v>
      </c>
      <c r="AT289" s="188" t="s">
        <v>77</v>
      </c>
      <c r="AU289" s="188" t="s">
        <v>85</v>
      </c>
      <c r="AY289" s="187" t="s">
        <v>153</v>
      </c>
      <c r="BK289" s="189">
        <f>SUM(BK290:BK299)</f>
        <v>0</v>
      </c>
    </row>
    <row r="290" spans="1:65" s="2" customFormat="1" ht="24.2" customHeight="1">
      <c r="A290" s="35"/>
      <c r="B290" s="36"/>
      <c r="C290" s="192" t="s">
        <v>390</v>
      </c>
      <c r="D290" s="192" t="s">
        <v>155</v>
      </c>
      <c r="E290" s="193" t="s">
        <v>391</v>
      </c>
      <c r="F290" s="194" t="s">
        <v>392</v>
      </c>
      <c r="G290" s="195" t="s">
        <v>323</v>
      </c>
      <c r="H290" s="196">
        <v>2</v>
      </c>
      <c r="I290" s="197"/>
      <c r="J290" s="198">
        <f>ROUND(I290*H290,2)</f>
        <v>0</v>
      </c>
      <c r="K290" s="194" t="s">
        <v>159</v>
      </c>
      <c r="L290" s="40"/>
      <c r="M290" s="199" t="s">
        <v>1</v>
      </c>
      <c r="N290" s="200" t="s">
        <v>43</v>
      </c>
      <c r="O290" s="72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3" t="s">
        <v>160</v>
      </c>
      <c r="AT290" s="203" t="s">
        <v>155</v>
      </c>
      <c r="AU290" s="203" t="s">
        <v>87</v>
      </c>
      <c r="AY290" s="18" t="s">
        <v>153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18" t="s">
        <v>85</v>
      </c>
      <c r="BK290" s="204">
        <f>ROUND(I290*H290,2)</f>
        <v>0</v>
      </c>
      <c r="BL290" s="18" t="s">
        <v>160</v>
      </c>
      <c r="BM290" s="203" t="s">
        <v>393</v>
      </c>
    </row>
    <row r="291" spans="1:65" s="2" customFormat="1" ht="19.5">
      <c r="A291" s="35"/>
      <c r="B291" s="36"/>
      <c r="C291" s="37"/>
      <c r="D291" s="205" t="s">
        <v>162</v>
      </c>
      <c r="E291" s="37"/>
      <c r="F291" s="206" t="s">
        <v>394</v>
      </c>
      <c r="G291" s="37"/>
      <c r="H291" s="37"/>
      <c r="I291" s="207"/>
      <c r="J291" s="37"/>
      <c r="K291" s="37"/>
      <c r="L291" s="40"/>
      <c r="M291" s="208"/>
      <c r="N291" s="209"/>
      <c r="O291" s="72"/>
      <c r="P291" s="72"/>
      <c r="Q291" s="72"/>
      <c r="R291" s="72"/>
      <c r="S291" s="72"/>
      <c r="T291" s="73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162</v>
      </c>
      <c r="AU291" s="18" t="s">
        <v>87</v>
      </c>
    </row>
    <row r="292" spans="1:65" s="14" customFormat="1" ht="11.25">
      <c r="B292" s="221"/>
      <c r="C292" s="222"/>
      <c r="D292" s="205" t="s">
        <v>164</v>
      </c>
      <c r="E292" s="223" t="s">
        <v>1</v>
      </c>
      <c r="F292" s="224" t="s">
        <v>395</v>
      </c>
      <c r="G292" s="222"/>
      <c r="H292" s="223" t="s">
        <v>1</v>
      </c>
      <c r="I292" s="225"/>
      <c r="J292" s="222"/>
      <c r="K292" s="222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164</v>
      </c>
      <c r="AU292" s="230" t="s">
        <v>87</v>
      </c>
      <c r="AV292" s="14" t="s">
        <v>85</v>
      </c>
      <c r="AW292" s="14" t="s">
        <v>34</v>
      </c>
      <c r="AX292" s="14" t="s">
        <v>78</v>
      </c>
      <c r="AY292" s="230" t="s">
        <v>153</v>
      </c>
    </row>
    <row r="293" spans="1:65" s="13" customFormat="1" ht="11.25">
      <c r="B293" s="210"/>
      <c r="C293" s="211"/>
      <c r="D293" s="205" t="s">
        <v>164</v>
      </c>
      <c r="E293" s="212" t="s">
        <v>1</v>
      </c>
      <c r="F293" s="213" t="s">
        <v>87</v>
      </c>
      <c r="G293" s="211"/>
      <c r="H293" s="214">
        <v>2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164</v>
      </c>
      <c r="AU293" s="220" t="s">
        <v>87</v>
      </c>
      <c r="AV293" s="13" t="s">
        <v>87</v>
      </c>
      <c r="AW293" s="13" t="s">
        <v>34</v>
      </c>
      <c r="AX293" s="13" t="s">
        <v>85</v>
      </c>
      <c r="AY293" s="220" t="s">
        <v>153</v>
      </c>
    </row>
    <row r="294" spans="1:65" s="2" customFormat="1" ht="24.2" customHeight="1">
      <c r="A294" s="35"/>
      <c r="B294" s="36"/>
      <c r="C294" s="192" t="s">
        <v>396</v>
      </c>
      <c r="D294" s="192" t="s">
        <v>155</v>
      </c>
      <c r="E294" s="193" t="s">
        <v>397</v>
      </c>
      <c r="F294" s="194" t="s">
        <v>398</v>
      </c>
      <c r="G294" s="195" t="s">
        <v>323</v>
      </c>
      <c r="H294" s="196">
        <v>10</v>
      </c>
      <c r="I294" s="197"/>
      <c r="J294" s="198">
        <f>ROUND(I294*H294,2)</f>
        <v>0</v>
      </c>
      <c r="K294" s="194" t="s">
        <v>159</v>
      </c>
      <c r="L294" s="40"/>
      <c r="M294" s="199" t="s">
        <v>1</v>
      </c>
      <c r="N294" s="200" t="s">
        <v>43</v>
      </c>
      <c r="O294" s="72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3" t="s">
        <v>160</v>
      </c>
      <c r="AT294" s="203" t="s">
        <v>155</v>
      </c>
      <c r="AU294" s="203" t="s">
        <v>87</v>
      </c>
      <c r="AY294" s="18" t="s">
        <v>153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8" t="s">
        <v>85</v>
      </c>
      <c r="BK294" s="204">
        <f>ROUND(I294*H294,2)</f>
        <v>0</v>
      </c>
      <c r="BL294" s="18" t="s">
        <v>160</v>
      </c>
      <c r="BM294" s="203" t="s">
        <v>399</v>
      </c>
    </row>
    <row r="295" spans="1:65" s="2" customFormat="1" ht="29.25">
      <c r="A295" s="35"/>
      <c r="B295" s="36"/>
      <c r="C295" s="37"/>
      <c r="D295" s="205" t="s">
        <v>162</v>
      </c>
      <c r="E295" s="37"/>
      <c r="F295" s="206" t="s">
        <v>400</v>
      </c>
      <c r="G295" s="37"/>
      <c r="H295" s="37"/>
      <c r="I295" s="207"/>
      <c r="J295" s="37"/>
      <c r="K295" s="37"/>
      <c r="L295" s="40"/>
      <c r="M295" s="208"/>
      <c r="N295" s="209"/>
      <c r="O295" s="72"/>
      <c r="P295" s="72"/>
      <c r="Q295" s="72"/>
      <c r="R295" s="72"/>
      <c r="S295" s="72"/>
      <c r="T295" s="73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162</v>
      </c>
      <c r="AU295" s="18" t="s">
        <v>87</v>
      </c>
    </row>
    <row r="296" spans="1:65" s="13" customFormat="1" ht="11.25">
      <c r="B296" s="210"/>
      <c r="C296" s="211"/>
      <c r="D296" s="205" t="s">
        <v>164</v>
      </c>
      <c r="E296" s="212" t="s">
        <v>1</v>
      </c>
      <c r="F296" s="213" t="s">
        <v>401</v>
      </c>
      <c r="G296" s="211"/>
      <c r="H296" s="214">
        <v>10</v>
      </c>
      <c r="I296" s="215"/>
      <c r="J296" s="211"/>
      <c r="K296" s="211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164</v>
      </c>
      <c r="AU296" s="220" t="s">
        <v>87</v>
      </c>
      <c r="AV296" s="13" t="s">
        <v>87</v>
      </c>
      <c r="AW296" s="13" t="s">
        <v>34</v>
      </c>
      <c r="AX296" s="13" t="s">
        <v>85</v>
      </c>
      <c r="AY296" s="220" t="s">
        <v>153</v>
      </c>
    </row>
    <row r="297" spans="1:65" s="2" customFormat="1" ht="16.5" customHeight="1">
      <c r="A297" s="35"/>
      <c r="B297" s="36"/>
      <c r="C297" s="192" t="s">
        <v>402</v>
      </c>
      <c r="D297" s="192" t="s">
        <v>155</v>
      </c>
      <c r="E297" s="193" t="s">
        <v>403</v>
      </c>
      <c r="F297" s="194" t="s">
        <v>404</v>
      </c>
      <c r="G297" s="195" t="s">
        <v>323</v>
      </c>
      <c r="H297" s="196">
        <v>2</v>
      </c>
      <c r="I297" s="197"/>
      <c r="J297" s="198">
        <f>ROUND(I297*H297,2)</f>
        <v>0</v>
      </c>
      <c r="K297" s="194" t="s">
        <v>159</v>
      </c>
      <c r="L297" s="40"/>
      <c r="M297" s="199" t="s">
        <v>1</v>
      </c>
      <c r="N297" s="200" t="s">
        <v>43</v>
      </c>
      <c r="O297" s="72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3" t="s">
        <v>160</v>
      </c>
      <c r="AT297" s="203" t="s">
        <v>155</v>
      </c>
      <c r="AU297" s="203" t="s">
        <v>87</v>
      </c>
      <c r="AY297" s="18" t="s">
        <v>153</v>
      </c>
      <c r="BE297" s="204">
        <f>IF(N297="základní",J297,0)</f>
        <v>0</v>
      </c>
      <c r="BF297" s="204">
        <f>IF(N297="snížená",J297,0)</f>
        <v>0</v>
      </c>
      <c r="BG297" s="204">
        <f>IF(N297="zákl. přenesená",J297,0)</f>
        <v>0</v>
      </c>
      <c r="BH297" s="204">
        <f>IF(N297="sníž. přenesená",J297,0)</f>
        <v>0</v>
      </c>
      <c r="BI297" s="204">
        <f>IF(N297="nulová",J297,0)</f>
        <v>0</v>
      </c>
      <c r="BJ297" s="18" t="s">
        <v>85</v>
      </c>
      <c r="BK297" s="204">
        <f>ROUND(I297*H297,2)</f>
        <v>0</v>
      </c>
      <c r="BL297" s="18" t="s">
        <v>160</v>
      </c>
      <c r="BM297" s="203" t="s">
        <v>405</v>
      </c>
    </row>
    <row r="298" spans="1:65" s="2" customFormat="1" ht="29.25">
      <c r="A298" s="35"/>
      <c r="B298" s="36"/>
      <c r="C298" s="37"/>
      <c r="D298" s="205" t="s">
        <v>162</v>
      </c>
      <c r="E298" s="37"/>
      <c r="F298" s="206" t="s">
        <v>406</v>
      </c>
      <c r="G298" s="37"/>
      <c r="H298" s="37"/>
      <c r="I298" s="207"/>
      <c r="J298" s="37"/>
      <c r="K298" s="37"/>
      <c r="L298" s="40"/>
      <c r="M298" s="208"/>
      <c r="N298" s="209"/>
      <c r="O298" s="72"/>
      <c r="P298" s="72"/>
      <c r="Q298" s="72"/>
      <c r="R298" s="72"/>
      <c r="S298" s="72"/>
      <c r="T298" s="73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162</v>
      </c>
      <c r="AU298" s="18" t="s">
        <v>87</v>
      </c>
    </row>
    <row r="299" spans="1:65" s="13" customFormat="1" ht="11.25">
      <c r="B299" s="210"/>
      <c r="C299" s="211"/>
      <c r="D299" s="205" t="s">
        <v>164</v>
      </c>
      <c r="E299" s="212" t="s">
        <v>1</v>
      </c>
      <c r="F299" s="213" t="s">
        <v>87</v>
      </c>
      <c r="G299" s="211"/>
      <c r="H299" s="214">
        <v>2</v>
      </c>
      <c r="I299" s="215"/>
      <c r="J299" s="211"/>
      <c r="K299" s="211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164</v>
      </c>
      <c r="AU299" s="220" t="s">
        <v>87</v>
      </c>
      <c r="AV299" s="13" t="s">
        <v>87</v>
      </c>
      <c r="AW299" s="13" t="s">
        <v>34</v>
      </c>
      <c r="AX299" s="13" t="s">
        <v>85</v>
      </c>
      <c r="AY299" s="220" t="s">
        <v>153</v>
      </c>
    </row>
    <row r="300" spans="1:65" s="12" customFormat="1" ht="22.9" customHeight="1">
      <c r="B300" s="176"/>
      <c r="C300" s="177"/>
      <c r="D300" s="178" t="s">
        <v>77</v>
      </c>
      <c r="E300" s="190" t="s">
        <v>178</v>
      </c>
      <c r="F300" s="190" t="s">
        <v>407</v>
      </c>
      <c r="G300" s="177"/>
      <c r="H300" s="177"/>
      <c r="I300" s="180"/>
      <c r="J300" s="191">
        <f>BK300</f>
        <v>0</v>
      </c>
      <c r="K300" s="177"/>
      <c r="L300" s="182"/>
      <c r="M300" s="183"/>
      <c r="N300" s="184"/>
      <c r="O300" s="184"/>
      <c r="P300" s="185">
        <f>SUM(P301:P380)</f>
        <v>0</v>
      </c>
      <c r="Q300" s="184"/>
      <c r="R300" s="185">
        <f>SUM(R301:R380)</f>
        <v>77.656201399999986</v>
      </c>
      <c r="S300" s="184"/>
      <c r="T300" s="186">
        <f>SUM(T301:T380)</f>
        <v>0</v>
      </c>
      <c r="AR300" s="187" t="s">
        <v>85</v>
      </c>
      <c r="AT300" s="188" t="s">
        <v>77</v>
      </c>
      <c r="AU300" s="188" t="s">
        <v>85</v>
      </c>
      <c r="AY300" s="187" t="s">
        <v>153</v>
      </c>
      <c r="BK300" s="189">
        <f>SUM(BK301:BK380)</f>
        <v>0</v>
      </c>
    </row>
    <row r="301" spans="1:65" s="2" customFormat="1" ht="24.2" customHeight="1">
      <c r="A301" s="35"/>
      <c r="B301" s="36"/>
      <c r="C301" s="192" t="s">
        <v>408</v>
      </c>
      <c r="D301" s="192" t="s">
        <v>155</v>
      </c>
      <c r="E301" s="193" t="s">
        <v>409</v>
      </c>
      <c r="F301" s="194" t="s">
        <v>410</v>
      </c>
      <c r="G301" s="195" t="s">
        <v>323</v>
      </c>
      <c r="H301" s="196">
        <v>29.36</v>
      </c>
      <c r="I301" s="197"/>
      <c r="J301" s="198">
        <f>ROUND(I301*H301,2)</f>
        <v>0</v>
      </c>
      <c r="K301" s="194" t="s">
        <v>159</v>
      </c>
      <c r="L301" s="40"/>
      <c r="M301" s="199" t="s">
        <v>1</v>
      </c>
      <c r="N301" s="200" t="s">
        <v>43</v>
      </c>
      <c r="O301" s="72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3" t="s">
        <v>160</v>
      </c>
      <c r="AT301" s="203" t="s">
        <v>155</v>
      </c>
      <c r="AU301" s="203" t="s">
        <v>87</v>
      </c>
      <c r="AY301" s="18" t="s">
        <v>153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18" t="s">
        <v>85</v>
      </c>
      <c r="BK301" s="204">
        <f>ROUND(I301*H301,2)</f>
        <v>0</v>
      </c>
      <c r="BL301" s="18" t="s">
        <v>160</v>
      </c>
      <c r="BM301" s="203" t="s">
        <v>411</v>
      </c>
    </row>
    <row r="302" spans="1:65" s="2" customFormat="1" ht="19.5">
      <c r="A302" s="35"/>
      <c r="B302" s="36"/>
      <c r="C302" s="37"/>
      <c r="D302" s="205" t="s">
        <v>162</v>
      </c>
      <c r="E302" s="37"/>
      <c r="F302" s="206" t="s">
        <v>412</v>
      </c>
      <c r="G302" s="37"/>
      <c r="H302" s="37"/>
      <c r="I302" s="207"/>
      <c r="J302" s="37"/>
      <c r="K302" s="37"/>
      <c r="L302" s="40"/>
      <c r="M302" s="208"/>
      <c r="N302" s="209"/>
      <c r="O302" s="72"/>
      <c r="P302" s="72"/>
      <c r="Q302" s="72"/>
      <c r="R302" s="72"/>
      <c r="S302" s="72"/>
      <c r="T302" s="73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162</v>
      </c>
      <c r="AU302" s="18" t="s">
        <v>87</v>
      </c>
    </row>
    <row r="303" spans="1:65" s="14" customFormat="1" ht="11.25">
      <c r="B303" s="221"/>
      <c r="C303" s="222"/>
      <c r="D303" s="205" t="s">
        <v>164</v>
      </c>
      <c r="E303" s="223" t="s">
        <v>1</v>
      </c>
      <c r="F303" s="224" t="s">
        <v>413</v>
      </c>
      <c r="G303" s="222"/>
      <c r="H303" s="223" t="s">
        <v>1</v>
      </c>
      <c r="I303" s="225"/>
      <c r="J303" s="222"/>
      <c r="K303" s="222"/>
      <c r="L303" s="226"/>
      <c r="M303" s="227"/>
      <c r="N303" s="228"/>
      <c r="O303" s="228"/>
      <c r="P303" s="228"/>
      <c r="Q303" s="228"/>
      <c r="R303" s="228"/>
      <c r="S303" s="228"/>
      <c r="T303" s="229"/>
      <c r="AT303" s="230" t="s">
        <v>164</v>
      </c>
      <c r="AU303" s="230" t="s">
        <v>87</v>
      </c>
      <c r="AV303" s="14" t="s">
        <v>85</v>
      </c>
      <c r="AW303" s="14" t="s">
        <v>34</v>
      </c>
      <c r="AX303" s="14" t="s">
        <v>78</v>
      </c>
      <c r="AY303" s="230" t="s">
        <v>153</v>
      </c>
    </row>
    <row r="304" spans="1:65" s="13" customFormat="1" ht="11.25">
      <c r="B304" s="210"/>
      <c r="C304" s="211"/>
      <c r="D304" s="205" t="s">
        <v>164</v>
      </c>
      <c r="E304" s="212" t="s">
        <v>1</v>
      </c>
      <c r="F304" s="213" t="s">
        <v>414</v>
      </c>
      <c r="G304" s="211"/>
      <c r="H304" s="214">
        <v>27.36</v>
      </c>
      <c r="I304" s="215"/>
      <c r="J304" s="211"/>
      <c r="K304" s="211"/>
      <c r="L304" s="216"/>
      <c r="M304" s="217"/>
      <c r="N304" s="218"/>
      <c r="O304" s="218"/>
      <c r="P304" s="218"/>
      <c r="Q304" s="218"/>
      <c r="R304" s="218"/>
      <c r="S304" s="218"/>
      <c r="T304" s="219"/>
      <c r="AT304" s="220" t="s">
        <v>164</v>
      </c>
      <c r="AU304" s="220" t="s">
        <v>87</v>
      </c>
      <c r="AV304" s="13" t="s">
        <v>87</v>
      </c>
      <c r="AW304" s="13" t="s">
        <v>34</v>
      </c>
      <c r="AX304" s="13" t="s">
        <v>78</v>
      </c>
      <c r="AY304" s="220" t="s">
        <v>153</v>
      </c>
    </row>
    <row r="305" spans="1:65" s="14" customFormat="1" ht="11.25">
      <c r="B305" s="221"/>
      <c r="C305" s="222"/>
      <c r="D305" s="205" t="s">
        <v>164</v>
      </c>
      <c r="E305" s="223" t="s">
        <v>1</v>
      </c>
      <c r="F305" s="224" t="s">
        <v>415</v>
      </c>
      <c r="G305" s="222"/>
      <c r="H305" s="223" t="s">
        <v>1</v>
      </c>
      <c r="I305" s="225"/>
      <c r="J305" s="222"/>
      <c r="K305" s="222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164</v>
      </c>
      <c r="AU305" s="230" t="s">
        <v>87</v>
      </c>
      <c r="AV305" s="14" t="s">
        <v>85</v>
      </c>
      <c r="AW305" s="14" t="s">
        <v>34</v>
      </c>
      <c r="AX305" s="14" t="s">
        <v>78</v>
      </c>
      <c r="AY305" s="230" t="s">
        <v>153</v>
      </c>
    </row>
    <row r="306" spans="1:65" s="13" customFormat="1" ht="11.25">
      <c r="B306" s="210"/>
      <c r="C306" s="211"/>
      <c r="D306" s="205" t="s">
        <v>164</v>
      </c>
      <c r="E306" s="212" t="s">
        <v>1</v>
      </c>
      <c r="F306" s="213" t="s">
        <v>87</v>
      </c>
      <c r="G306" s="211"/>
      <c r="H306" s="214">
        <v>2</v>
      </c>
      <c r="I306" s="215"/>
      <c r="J306" s="211"/>
      <c r="K306" s="211"/>
      <c r="L306" s="216"/>
      <c r="M306" s="217"/>
      <c r="N306" s="218"/>
      <c r="O306" s="218"/>
      <c r="P306" s="218"/>
      <c r="Q306" s="218"/>
      <c r="R306" s="218"/>
      <c r="S306" s="218"/>
      <c r="T306" s="219"/>
      <c r="AT306" s="220" t="s">
        <v>164</v>
      </c>
      <c r="AU306" s="220" t="s">
        <v>87</v>
      </c>
      <c r="AV306" s="13" t="s">
        <v>87</v>
      </c>
      <c r="AW306" s="13" t="s">
        <v>34</v>
      </c>
      <c r="AX306" s="13" t="s">
        <v>78</v>
      </c>
      <c r="AY306" s="220" t="s">
        <v>153</v>
      </c>
    </row>
    <row r="307" spans="1:65" s="15" customFormat="1" ht="11.25">
      <c r="B307" s="231"/>
      <c r="C307" s="232"/>
      <c r="D307" s="205" t="s">
        <v>164</v>
      </c>
      <c r="E307" s="233" t="s">
        <v>1</v>
      </c>
      <c r="F307" s="234" t="s">
        <v>198</v>
      </c>
      <c r="G307" s="232"/>
      <c r="H307" s="235">
        <v>29.36</v>
      </c>
      <c r="I307" s="236"/>
      <c r="J307" s="232"/>
      <c r="K307" s="232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164</v>
      </c>
      <c r="AU307" s="241" t="s">
        <v>87</v>
      </c>
      <c r="AV307" s="15" t="s">
        <v>160</v>
      </c>
      <c r="AW307" s="15" t="s">
        <v>34</v>
      </c>
      <c r="AX307" s="15" t="s">
        <v>85</v>
      </c>
      <c r="AY307" s="241" t="s">
        <v>153</v>
      </c>
    </row>
    <row r="308" spans="1:65" s="2" customFormat="1" ht="24.2" customHeight="1">
      <c r="A308" s="35"/>
      <c r="B308" s="36"/>
      <c r="C308" s="192" t="s">
        <v>416</v>
      </c>
      <c r="D308" s="192" t="s">
        <v>155</v>
      </c>
      <c r="E308" s="193" t="s">
        <v>417</v>
      </c>
      <c r="F308" s="194" t="s">
        <v>418</v>
      </c>
      <c r="G308" s="195" t="s">
        <v>323</v>
      </c>
      <c r="H308" s="196">
        <v>162.1</v>
      </c>
      <c r="I308" s="197"/>
      <c r="J308" s="198">
        <f>ROUND(I308*H308,2)</f>
        <v>0</v>
      </c>
      <c r="K308" s="194" t="s">
        <v>159</v>
      </c>
      <c r="L308" s="40"/>
      <c r="M308" s="199" t="s">
        <v>1</v>
      </c>
      <c r="N308" s="200" t="s">
        <v>43</v>
      </c>
      <c r="O308" s="72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3" t="s">
        <v>160</v>
      </c>
      <c r="AT308" s="203" t="s">
        <v>155</v>
      </c>
      <c r="AU308" s="203" t="s">
        <v>87</v>
      </c>
      <c r="AY308" s="18" t="s">
        <v>153</v>
      </c>
      <c r="BE308" s="204">
        <f>IF(N308="základní",J308,0)</f>
        <v>0</v>
      </c>
      <c r="BF308" s="204">
        <f>IF(N308="snížená",J308,0)</f>
        <v>0</v>
      </c>
      <c r="BG308" s="204">
        <f>IF(N308="zákl. přenesená",J308,0)</f>
        <v>0</v>
      </c>
      <c r="BH308" s="204">
        <f>IF(N308="sníž. přenesená",J308,0)</f>
        <v>0</v>
      </c>
      <c r="BI308" s="204">
        <f>IF(N308="nulová",J308,0)</f>
        <v>0</v>
      </c>
      <c r="BJ308" s="18" t="s">
        <v>85</v>
      </c>
      <c r="BK308" s="204">
        <f>ROUND(I308*H308,2)</f>
        <v>0</v>
      </c>
      <c r="BL308" s="18" t="s">
        <v>160</v>
      </c>
      <c r="BM308" s="203" t="s">
        <v>419</v>
      </c>
    </row>
    <row r="309" spans="1:65" s="2" customFormat="1" ht="19.5">
      <c r="A309" s="35"/>
      <c r="B309" s="36"/>
      <c r="C309" s="37"/>
      <c r="D309" s="205" t="s">
        <v>162</v>
      </c>
      <c r="E309" s="37"/>
      <c r="F309" s="206" t="s">
        <v>420</v>
      </c>
      <c r="G309" s="37"/>
      <c r="H309" s="37"/>
      <c r="I309" s="207"/>
      <c r="J309" s="37"/>
      <c r="K309" s="37"/>
      <c r="L309" s="40"/>
      <c r="M309" s="208"/>
      <c r="N309" s="209"/>
      <c r="O309" s="72"/>
      <c r="P309" s="72"/>
      <c r="Q309" s="72"/>
      <c r="R309" s="72"/>
      <c r="S309" s="72"/>
      <c r="T309" s="73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162</v>
      </c>
      <c r="AU309" s="18" t="s">
        <v>87</v>
      </c>
    </row>
    <row r="310" spans="1:65" s="14" customFormat="1" ht="11.25">
      <c r="B310" s="221"/>
      <c r="C310" s="222"/>
      <c r="D310" s="205" t="s">
        <v>164</v>
      </c>
      <c r="E310" s="223" t="s">
        <v>1</v>
      </c>
      <c r="F310" s="224" t="s">
        <v>421</v>
      </c>
      <c r="G310" s="222"/>
      <c r="H310" s="223" t="s">
        <v>1</v>
      </c>
      <c r="I310" s="225"/>
      <c r="J310" s="222"/>
      <c r="K310" s="222"/>
      <c r="L310" s="226"/>
      <c r="M310" s="227"/>
      <c r="N310" s="228"/>
      <c r="O310" s="228"/>
      <c r="P310" s="228"/>
      <c r="Q310" s="228"/>
      <c r="R310" s="228"/>
      <c r="S310" s="228"/>
      <c r="T310" s="229"/>
      <c r="AT310" s="230" t="s">
        <v>164</v>
      </c>
      <c r="AU310" s="230" t="s">
        <v>87</v>
      </c>
      <c r="AV310" s="14" t="s">
        <v>85</v>
      </c>
      <c r="AW310" s="14" t="s">
        <v>34</v>
      </c>
      <c r="AX310" s="14" t="s">
        <v>78</v>
      </c>
      <c r="AY310" s="230" t="s">
        <v>153</v>
      </c>
    </row>
    <row r="311" spans="1:65" s="13" customFormat="1" ht="11.25">
      <c r="B311" s="210"/>
      <c r="C311" s="211"/>
      <c r="D311" s="205" t="s">
        <v>164</v>
      </c>
      <c r="E311" s="212" t="s">
        <v>1</v>
      </c>
      <c r="F311" s="213" t="s">
        <v>422</v>
      </c>
      <c r="G311" s="211"/>
      <c r="H311" s="214">
        <v>162.1</v>
      </c>
      <c r="I311" s="215"/>
      <c r="J311" s="211"/>
      <c r="K311" s="211"/>
      <c r="L311" s="216"/>
      <c r="M311" s="217"/>
      <c r="N311" s="218"/>
      <c r="O311" s="218"/>
      <c r="P311" s="218"/>
      <c r="Q311" s="218"/>
      <c r="R311" s="218"/>
      <c r="S311" s="218"/>
      <c r="T311" s="219"/>
      <c r="AT311" s="220" t="s">
        <v>164</v>
      </c>
      <c r="AU311" s="220" t="s">
        <v>87</v>
      </c>
      <c r="AV311" s="13" t="s">
        <v>87</v>
      </c>
      <c r="AW311" s="13" t="s">
        <v>34</v>
      </c>
      <c r="AX311" s="13" t="s">
        <v>85</v>
      </c>
      <c r="AY311" s="220" t="s">
        <v>153</v>
      </c>
    </row>
    <row r="312" spans="1:65" s="2" customFormat="1" ht="24.2" customHeight="1">
      <c r="A312" s="35"/>
      <c r="B312" s="36"/>
      <c r="C312" s="192" t="s">
        <v>423</v>
      </c>
      <c r="D312" s="192" t="s">
        <v>155</v>
      </c>
      <c r="E312" s="193" t="s">
        <v>424</v>
      </c>
      <c r="F312" s="194" t="s">
        <v>425</v>
      </c>
      <c r="G312" s="195" t="s">
        <v>323</v>
      </c>
      <c r="H312" s="196">
        <v>342.12</v>
      </c>
      <c r="I312" s="197"/>
      <c r="J312" s="198">
        <f>ROUND(I312*H312,2)</f>
        <v>0</v>
      </c>
      <c r="K312" s="194" t="s">
        <v>159</v>
      </c>
      <c r="L312" s="40"/>
      <c r="M312" s="199" t="s">
        <v>1</v>
      </c>
      <c r="N312" s="200" t="s">
        <v>43</v>
      </c>
      <c r="O312" s="72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3" t="s">
        <v>160</v>
      </c>
      <c r="AT312" s="203" t="s">
        <v>155</v>
      </c>
      <c r="AU312" s="203" t="s">
        <v>87</v>
      </c>
      <c r="AY312" s="18" t="s">
        <v>153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18" t="s">
        <v>85</v>
      </c>
      <c r="BK312" s="204">
        <f>ROUND(I312*H312,2)</f>
        <v>0</v>
      </c>
      <c r="BL312" s="18" t="s">
        <v>160</v>
      </c>
      <c r="BM312" s="203" t="s">
        <v>426</v>
      </c>
    </row>
    <row r="313" spans="1:65" s="2" customFormat="1" ht="19.5">
      <c r="A313" s="35"/>
      <c r="B313" s="36"/>
      <c r="C313" s="37"/>
      <c r="D313" s="205" t="s">
        <v>162</v>
      </c>
      <c r="E313" s="37"/>
      <c r="F313" s="206" t="s">
        <v>427</v>
      </c>
      <c r="G313" s="37"/>
      <c r="H313" s="37"/>
      <c r="I313" s="207"/>
      <c r="J313" s="37"/>
      <c r="K313" s="37"/>
      <c r="L313" s="40"/>
      <c r="M313" s="208"/>
      <c r="N313" s="209"/>
      <c r="O313" s="72"/>
      <c r="P313" s="72"/>
      <c r="Q313" s="72"/>
      <c r="R313" s="72"/>
      <c r="S313" s="72"/>
      <c r="T313" s="73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8" t="s">
        <v>162</v>
      </c>
      <c r="AU313" s="18" t="s">
        <v>87</v>
      </c>
    </row>
    <row r="314" spans="1:65" s="13" customFormat="1" ht="11.25">
      <c r="B314" s="210"/>
      <c r="C314" s="211"/>
      <c r="D314" s="205" t="s">
        <v>164</v>
      </c>
      <c r="E314" s="212" t="s">
        <v>1</v>
      </c>
      <c r="F314" s="213" t="s">
        <v>428</v>
      </c>
      <c r="G314" s="211"/>
      <c r="H314" s="214">
        <v>328.4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164</v>
      </c>
      <c r="AU314" s="220" t="s">
        <v>87</v>
      </c>
      <c r="AV314" s="13" t="s">
        <v>87</v>
      </c>
      <c r="AW314" s="13" t="s">
        <v>34</v>
      </c>
      <c r="AX314" s="13" t="s">
        <v>78</v>
      </c>
      <c r="AY314" s="220" t="s">
        <v>153</v>
      </c>
    </row>
    <row r="315" spans="1:65" s="13" customFormat="1" ht="11.25">
      <c r="B315" s="210"/>
      <c r="C315" s="211"/>
      <c r="D315" s="205" t="s">
        <v>164</v>
      </c>
      <c r="E315" s="212" t="s">
        <v>1</v>
      </c>
      <c r="F315" s="213" t="s">
        <v>429</v>
      </c>
      <c r="G315" s="211"/>
      <c r="H315" s="214">
        <v>13.72</v>
      </c>
      <c r="I315" s="215"/>
      <c r="J315" s="211"/>
      <c r="K315" s="211"/>
      <c r="L315" s="216"/>
      <c r="M315" s="217"/>
      <c r="N315" s="218"/>
      <c r="O315" s="218"/>
      <c r="P315" s="218"/>
      <c r="Q315" s="218"/>
      <c r="R315" s="218"/>
      <c r="S315" s="218"/>
      <c r="T315" s="219"/>
      <c r="AT315" s="220" t="s">
        <v>164</v>
      </c>
      <c r="AU315" s="220" t="s">
        <v>87</v>
      </c>
      <c r="AV315" s="13" t="s">
        <v>87</v>
      </c>
      <c r="AW315" s="13" t="s">
        <v>34</v>
      </c>
      <c r="AX315" s="13" t="s">
        <v>78</v>
      </c>
      <c r="AY315" s="220" t="s">
        <v>153</v>
      </c>
    </row>
    <row r="316" spans="1:65" s="15" customFormat="1" ht="11.25">
      <c r="B316" s="231"/>
      <c r="C316" s="232"/>
      <c r="D316" s="205" t="s">
        <v>164</v>
      </c>
      <c r="E316" s="233" t="s">
        <v>1</v>
      </c>
      <c r="F316" s="234" t="s">
        <v>198</v>
      </c>
      <c r="G316" s="232"/>
      <c r="H316" s="235">
        <v>342.12</v>
      </c>
      <c r="I316" s="236"/>
      <c r="J316" s="232"/>
      <c r="K316" s="232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164</v>
      </c>
      <c r="AU316" s="241" t="s">
        <v>87</v>
      </c>
      <c r="AV316" s="15" t="s">
        <v>160</v>
      </c>
      <c r="AW316" s="15" t="s">
        <v>34</v>
      </c>
      <c r="AX316" s="15" t="s">
        <v>85</v>
      </c>
      <c r="AY316" s="241" t="s">
        <v>153</v>
      </c>
    </row>
    <row r="317" spans="1:65" s="2" customFormat="1" ht="33" customHeight="1">
      <c r="A317" s="35"/>
      <c r="B317" s="36"/>
      <c r="C317" s="192" t="s">
        <v>430</v>
      </c>
      <c r="D317" s="192" t="s">
        <v>155</v>
      </c>
      <c r="E317" s="193" t="s">
        <v>431</v>
      </c>
      <c r="F317" s="194" t="s">
        <v>432</v>
      </c>
      <c r="G317" s="195" t="s">
        <v>323</v>
      </c>
      <c r="H317" s="196">
        <v>116.2</v>
      </c>
      <c r="I317" s="197"/>
      <c r="J317" s="198">
        <f>ROUND(I317*H317,2)</f>
        <v>0</v>
      </c>
      <c r="K317" s="194" t="s">
        <v>159</v>
      </c>
      <c r="L317" s="40"/>
      <c r="M317" s="199" t="s">
        <v>1</v>
      </c>
      <c r="N317" s="200" t="s">
        <v>43</v>
      </c>
      <c r="O317" s="72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3" t="s">
        <v>160</v>
      </c>
      <c r="AT317" s="203" t="s">
        <v>155</v>
      </c>
      <c r="AU317" s="203" t="s">
        <v>87</v>
      </c>
      <c r="AY317" s="18" t="s">
        <v>153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8" t="s">
        <v>85</v>
      </c>
      <c r="BK317" s="204">
        <f>ROUND(I317*H317,2)</f>
        <v>0</v>
      </c>
      <c r="BL317" s="18" t="s">
        <v>160</v>
      </c>
      <c r="BM317" s="203" t="s">
        <v>433</v>
      </c>
    </row>
    <row r="318" spans="1:65" s="2" customFormat="1" ht="29.25">
      <c r="A318" s="35"/>
      <c r="B318" s="36"/>
      <c r="C318" s="37"/>
      <c r="D318" s="205" t="s">
        <v>162</v>
      </c>
      <c r="E318" s="37"/>
      <c r="F318" s="206" t="s">
        <v>434</v>
      </c>
      <c r="G318" s="37"/>
      <c r="H318" s="37"/>
      <c r="I318" s="207"/>
      <c r="J318" s="37"/>
      <c r="K318" s="37"/>
      <c r="L318" s="40"/>
      <c r="M318" s="208"/>
      <c r="N318" s="209"/>
      <c r="O318" s="72"/>
      <c r="P318" s="72"/>
      <c r="Q318" s="72"/>
      <c r="R318" s="72"/>
      <c r="S318" s="72"/>
      <c r="T318" s="73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8" t="s">
        <v>162</v>
      </c>
      <c r="AU318" s="18" t="s">
        <v>87</v>
      </c>
    </row>
    <row r="319" spans="1:65" s="14" customFormat="1" ht="11.25">
      <c r="B319" s="221"/>
      <c r="C319" s="222"/>
      <c r="D319" s="205" t="s">
        <v>164</v>
      </c>
      <c r="E319" s="223" t="s">
        <v>1</v>
      </c>
      <c r="F319" s="224" t="s">
        <v>421</v>
      </c>
      <c r="G319" s="222"/>
      <c r="H319" s="223" t="s">
        <v>1</v>
      </c>
      <c r="I319" s="225"/>
      <c r="J319" s="222"/>
      <c r="K319" s="222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164</v>
      </c>
      <c r="AU319" s="230" t="s">
        <v>87</v>
      </c>
      <c r="AV319" s="14" t="s">
        <v>85</v>
      </c>
      <c r="AW319" s="14" t="s">
        <v>34</v>
      </c>
      <c r="AX319" s="14" t="s">
        <v>78</v>
      </c>
      <c r="AY319" s="230" t="s">
        <v>153</v>
      </c>
    </row>
    <row r="320" spans="1:65" s="13" customFormat="1" ht="11.25">
      <c r="B320" s="210"/>
      <c r="C320" s="211"/>
      <c r="D320" s="205" t="s">
        <v>164</v>
      </c>
      <c r="E320" s="212" t="s">
        <v>1</v>
      </c>
      <c r="F320" s="213" t="s">
        <v>435</v>
      </c>
      <c r="G320" s="211"/>
      <c r="H320" s="214">
        <v>116.2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164</v>
      </c>
      <c r="AU320" s="220" t="s">
        <v>87</v>
      </c>
      <c r="AV320" s="13" t="s">
        <v>87</v>
      </c>
      <c r="AW320" s="13" t="s">
        <v>34</v>
      </c>
      <c r="AX320" s="13" t="s">
        <v>85</v>
      </c>
      <c r="AY320" s="220" t="s">
        <v>153</v>
      </c>
    </row>
    <row r="321" spans="1:65" s="2" customFormat="1" ht="24.2" customHeight="1">
      <c r="A321" s="35"/>
      <c r="B321" s="36"/>
      <c r="C321" s="192" t="s">
        <v>436</v>
      </c>
      <c r="D321" s="192" t="s">
        <v>155</v>
      </c>
      <c r="E321" s="193" t="s">
        <v>437</v>
      </c>
      <c r="F321" s="194" t="s">
        <v>438</v>
      </c>
      <c r="G321" s="195" t="s">
        <v>323</v>
      </c>
      <c r="H321" s="196">
        <v>116.2</v>
      </c>
      <c r="I321" s="197"/>
      <c r="J321" s="198">
        <f>ROUND(I321*H321,2)</f>
        <v>0</v>
      </c>
      <c r="K321" s="194" t="s">
        <v>159</v>
      </c>
      <c r="L321" s="40"/>
      <c r="M321" s="199" t="s">
        <v>1</v>
      </c>
      <c r="N321" s="200" t="s">
        <v>43</v>
      </c>
      <c r="O321" s="72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3" t="s">
        <v>160</v>
      </c>
      <c r="AT321" s="203" t="s">
        <v>155</v>
      </c>
      <c r="AU321" s="203" t="s">
        <v>87</v>
      </c>
      <c r="AY321" s="18" t="s">
        <v>153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8" t="s">
        <v>85</v>
      </c>
      <c r="BK321" s="204">
        <f>ROUND(I321*H321,2)</f>
        <v>0</v>
      </c>
      <c r="BL321" s="18" t="s">
        <v>160</v>
      </c>
      <c r="BM321" s="203" t="s">
        <v>439</v>
      </c>
    </row>
    <row r="322" spans="1:65" s="2" customFormat="1" ht="29.25">
      <c r="A322" s="35"/>
      <c r="B322" s="36"/>
      <c r="C322" s="37"/>
      <c r="D322" s="205" t="s">
        <v>162</v>
      </c>
      <c r="E322" s="37"/>
      <c r="F322" s="206" t="s">
        <v>440</v>
      </c>
      <c r="G322" s="37"/>
      <c r="H322" s="37"/>
      <c r="I322" s="207"/>
      <c r="J322" s="37"/>
      <c r="K322" s="37"/>
      <c r="L322" s="40"/>
      <c r="M322" s="208"/>
      <c r="N322" s="209"/>
      <c r="O322" s="72"/>
      <c r="P322" s="72"/>
      <c r="Q322" s="72"/>
      <c r="R322" s="72"/>
      <c r="S322" s="72"/>
      <c r="T322" s="73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162</v>
      </c>
      <c r="AU322" s="18" t="s">
        <v>87</v>
      </c>
    </row>
    <row r="323" spans="1:65" s="14" customFormat="1" ht="11.25">
      <c r="B323" s="221"/>
      <c r="C323" s="222"/>
      <c r="D323" s="205" t="s">
        <v>164</v>
      </c>
      <c r="E323" s="223" t="s">
        <v>1</v>
      </c>
      <c r="F323" s="224" t="s">
        <v>421</v>
      </c>
      <c r="G323" s="222"/>
      <c r="H323" s="223" t="s">
        <v>1</v>
      </c>
      <c r="I323" s="225"/>
      <c r="J323" s="222"/>
      <c r="K323" s="222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164</v>
      </c>
      <c r="AU323" s="230" t="s">
        <v>87</v>
      </c>
      <c r="AV323" s="14" t="s">
        <v>85</v>
      </c>
      <c r="AW323" s="14" t="s">
        <v>34</v>
      </c>
      <c r="AX323" s="14" t="s">
        <v>78</v>
      </c>
      <c r="AY323" s="230" t="s">
        <v>153</v>
      </c>
    </row>
    <row r="324" spans="1:65" s="13" customFormat="1" ht="11.25">
      <c r="B324" s="210"/>
      <c r="C324" s="211"/>
      <c r="D324" s="205" t="s">
        <v>164</v>
      </c>
      <c r="E324" s="212" t="s">
        <v>1</v>
      </c>
      <c r="F324" s="213" t="s">
        <v>435</v>
      </c>
      <c r="G324" s="211"/>
      <c r="H324" s="214">
        <v>116.2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164</v>
      </c>
      <c r="AU324" s="220" t="s">
        <v>87</v>
      </c>
      <c r="AV324" s="13" t="s">
        <v>87</v>
      </c>
      <c r="AW324" s="13" t="s">
        <v>34</v>
      </c>
      <c r="AX324" s="13" t="s">
        <v>85</v>
      </c>
      <c r="AY324" s="220" t="s">
        <v>153</v>
      </c>
    </row>
    <row r="325" spans="1:65" s="2" customFormat="1" ht="21.75" customHeight="1">
      <c r="A325" s="35"/>
      <c r="B325" s="36"/>
      <c r="C325" s="192" t="s">
        <v>441</v>
      </c>
      <c r="D325" s="192" t="s">
        <v>155</v>
      </c>
      <c r="E325" s="193" t="s">
        <v>442</v>
      </c>
      <c r="F325" s="194" t="s">
        <v>443</v>
      </c>
      <c r="G325" s="195" t="s">
        <v>323</v>
      </c>
      <c r="H325" s="196">
        <v>277.10000000000002</v>
      </c>
      <c r="I325" s="197"/>
      <c r="J325" s="198">
        <f>ROUND(I325*H325,2)</f>
        <v>0</v>
      </c>
      <c r="K325" s="194" t="s">
        <v>159</v>
      </c>
      <c r="L325" s="40"/>
      <c r="M325" s="199" t="s">
        <v>1</v>
      </c>
      <c r="N325" s="200" t="s">
        <v>43</v>
      </c>
      <c r="O325" s="72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3" t="s">
        <v>160</v>
      </c>
      <c r="AT325" s="203" t="s">
        <v>155</v>
      </c>
      <c r="AU325" s="203" t="s">
        <v>87</v>
      </c>
      <c r="AY325" s="18" t="s">
        <v>153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8" t="s">
        <v>85</v>
      </c>
      <c r="BK325" s="204">
        <f>ROUND(I325*H325,2)</f>
        <v>0</v>
      </c>
      <c r="BL325" s="18" t="s">
        <v>160</v>
      </c>
      <c r="BM325" s="203" t="s">
        <v>444</v>
      </c>
    </row>
    <row r="326" spans="1:65" s="2" customFormat="1" ht="19.5">
      <c r="A326" s="35"/>
      <c r="B326" s="36"/>
      <c r="C326" s="37"/>
      <c r="D326" s="205" t="s">
        <v>162</v>
      </c>
      <c r="E326" s="37"/>
      <c r="F326" s="206" t="s">
        <v>445</v>
      </c>
      <c r="G326" s="37"/>
      <c r="H326" s="37"/>
      <c r="I326" s="207"/>
      <c r="J326" s="37"/>
      <c r="K326" s="37"/>
      <c r="L326" s="40"/>
      <c r="M326" s="208"/>
      <c r="N326" s="209"/>
      <c r="O326" s="72"/>
      <c r="P326" s="72"/>
      <c r="Q326" s="72"/>
      <c r="R326" s="72"/>
      <c r="S326" s="72"/>
      <c r="T326" s="73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162</v>
      </c>
      <c r="AU326" s="18" t="s">
        <v>87</v>
      </c>
    </row>
    <row r="327" spans="1:65" s="14" customFormat="1" ht="11.25">
      <c r="B327" s="221"/>
      <c r="C327" s="222"/>
      <c r="D327" s="205" t="s">
        <v>164</v>
      </c>
      <c r="E327" s="223" t="s">
        <v>1</v>
      </c>
      <c r="F327" s="224" t="s">
        <v>421</v>
      </c>
      <c r="G327" s="222"/>
      <c r="H327" s="223" t="s">
        <v>1</v>
      </c>
      <c r="I327" s="225"/>
      <c r="J327" s="222"/>
      <c r="K327" s="222"/>
      <c r="L327" s="226"/>
      <c r="M327" s="227"/>
      <c r="N327" s="228"/>
      <c r="O327" s="228"/>
      <c r="P327" s="228"/>
      <c r="Q327" s="228"/>
      <c r="R327" s="228"/>
      <c r="S327" s="228"/>
      <c r="T327" s="229"/>
      <c r="AT327" s="230" t="s">
        <v>164</v>
      </c>
      <c r="AU327" s="230" t="s">
        <v>87</v>
      </c>
      <c r="AV327" s="14" t="s">
        <v>85</v>
      </c>
      <c r="AW327" s="14" t="s">
        <v>34</v>
      </c>
      <c r="AX327" s="14" t="s">
        <v>78</v>
      </c>
      <c r="AY327" s="230" t="s">
        <v>153</v>
      </c>
    </row>
    <row r="328" spans="1:65" s="13" customFormat="1" ht="11.25">
      <c r="B328" s="210"/>
      <c r="C328" s="211"/>
      <c r="D328" s="205" t="s">
        <v>164</v>
      </c>
      <c r="E328" s="212" t="s">
        <v>1</v>
      </c>
      <c r="F328" s="213" t="s">
        <v>435</v>
      </c>
      <c r="G328" s="211"/>
      <c r="H328" s="214">
        <v>116.2</v>
      </c>
      <c r="I328" s="215"/>
      <c r="J328" s="211"/>
      <c r="K328" s="211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164</v>
      </c>
      <c r="AU328" s="220" t="s">
        <v>87</v>
      </c>
      <c r="AV328" s="13" t="s">
        <v>87</v>
      </c>
      <c r="AW328" s="13" t="s">
        <v>34</v>
      </c>
      <c r="AX328" s="13" t="s">
        <v>78</v>
      </c>
      <c r="AY328" s="220" t="s">
        <v>153</v>
      </c>
    </row>
    <row r="329" spans="1:65" s="14" customFormat="1" ht="11.25">
      <c r="B329" s="221"/>
      <c r="C329" s="222"/>
      <c r="D329" s="205" t="s">
        <v>164</v>
      </c>
      <c r="E329" s="223" t="s">
        <v>1</v>
      </c>
      <c r="F329" s="224" t="s">
        <v>446</v>
      </c>
      <c r="G329" s="222"/>
      <c r="H329" s="223" t="s">
        <v>1</v>
      </c>
      <c r="I329" s="225"/>
      <c r="J329" s="222"/>
      <c r="K329" s="222"/>
      <c r="L329" s="226"/>
      <c r="M329" s="227"/>
      <c r="N329" s="228"/>
      <c r="O329" s="228"/>
      <c r="P329" s="228"/>
      <c r="Q329" s="228"/>
      <c r="R329" s="228"/>
      <c r="S329" s="228"/>
      <c r="T329" s="229"/>
      <c r="AT329" s="230" t="s">
        <v>164</v>
      </c>
      <c r="AU329" s="230" t="s">
        <v>87</v>
      </c>
      <c r="AV329" s="14" t="s">
        <v>85</v>
      </c>
      <c r="AW329" s="14" t="s">
        <v>34</v>
      </c>
      <c r="AX329" s="14" t="s">
        <v>78</v>
      </c>
      <c r="AY329" s="230" t="s">
        <v>153</v>
      </c>
    </row>
    <row r="330" spans="1:65" s="13" customFormat="1" ht="11.25">
      <c r="B330" s="210"/>
      <c r="C330" s="211"/>
      <c r="D330" s="205" t="s">
        <v>164</v>
      </c>
      <c r="E330" s="212" t="s">
        <v>1</v>
      </c>
      <c r="F330" s="213" t="s">
        <v>447</v>
      </c>
      <c r="G330" s="211"/>
      <c r="H330" s="214">
        <v>160.9</v>
      </c>
      <c r="I330" s="215"/>
      <c r="J330" s="211"/>
      <c r="K330" s="211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164</v>
      </c>
      <c r="AU330" s="220" t="s">
        <v>87</v>
      </c>
      <c r="AV330" s="13" t="s">
        <v>87</v>
      </c>
      <c r="AW330" s="13" t="s">
        <v>34</v>
      </c>
      <c r="AX330" s="13" t="s">
        <v>78</v>
      </c>
      <c r="AY330" s="220" t="s">
        <v>153</v>
      </c>
    </row>
    <row r="331" spans="1:65" s="15" customFormat="1" ht="11.25">
      <c r="B331" s="231"/>
      <c r="C331" s="232"/>
      <c r="D331" s="205" t="s">
        <v>164</v>
      </c>
      <c r="E331" s="233" t="s">
        <v>1</v>
      </c>
      <c r="F331" s="234" t="s">
        <v>198</v>
      </c>
      <c r="G331" s="232"/>
      <c r="H331" s="235">
        <v>277.10000000000002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164</v>
      </c>
      <c r="AU331" s="241" t="s">
        <v>87</v>
      </c>
      <c r="AV331" s="15" t="s">
        <v>160</v>
      </c>
      <c r="AW331" s="15" t="s">
        <v>34</v>
      </c>
      <c r="AX331" s="15" t="s">
        <v>85</v>
      </c>
      <c r="AY331" s="241" t="s">
        <v>153</v>
      </c>
    </row>
    <row r="332" spans="1:65" s="2" customFormat="1" ht="33" customHeight="1">
      <c r="A332" s="35"/>
      <c r="B332" s="36"/>
      <c r="C332" s="192" t="s">
        <v>448</v>
      </c>
      <c r="D332" s="192" t="s">
        <v>155</v>
      </c>
      <c r="E332" s="193" t="s">
        <v>449</v>
      </c>
      <c r="F332" s="194" t="s">
        <v>450</v>
      </c>
      <c r="G332" s="195" t="s">
        <v>323</v>
      </c>
      <c r="H332" s="196">
        <v>277.10000000000002</v>
      </c>
      <c r="I332" s="197"/>
      <c r="J332" s="198">
        <f>ROUND(I332*H332,2)</f>
        <v>0</v>
      </c>
      <c r="K332" s="194" t="s">
        <v>159</v>
      </c>
      <c r="L332" s="40"/>
      <c r="M332" s="199" t="s">
        <v>1</v>
      </c>
      <c r="N332" s="200" t="s">
        <v>43</v>
      </c>
      <c r="O332" s="72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03" t="s">
        <v>160</v>
      </c>
      <c r="AT332" s="203" t="s">
        <v>155</v>
      </c>
      <c r="AU332" s="203" t="s">
        <v>87</v>
      </c>
      <c r="AY332" s="18" t="s">
        <v>153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18" t="s">
        <v>85</v>
      </c>
      <c r="BK332" s="204">
        <f>ROUND(I332*H332,2)</f>
        <v>0</v>
      </c>
      <c r="BL332" s="18" t="s">
        <v>160</v>
      </c>
      <c r="BM332" s="203" t="s">
        <v>451</v>
      </c>
    </row>
    <row r="333" spans="1:65" s="2" customFormat="1" ht="29.25">
      <c r="A333" s="35"/>
      <c r="B333" s="36"/>
      <c r="C333" s="37"/>
      <c r="D333" s="205" t="s">
        <v>162</v>
      </c>
      <c r="E333" s="37"/>
      <c r="F333" s="206" t="s">
        <v>452</v>
      </c>
      <c r="G333" s="37"/>
      <c r="H333" s="37"/>
      <c r="I333" s="207"/>
      <c r="J333" s="37"/>
      <c r="K333" s="37"/>
      <c r="L333" s="40"/>
      <c r="M333" s="208"/>
      <c r="N333" s="209"/>
      <c r="O333" s="72"/>
      <c r="P333" s="72"/>
      <c r="Q333" s="72"/>
      <c r="R333" s="72"/>
      <c r="S333" s="72"/>
      <c r="T333" s="73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162</v>
      </c>
      <c r="AU333" s="18" t="s">
        <v>87</v>
      </c>
    </row>
    <row r="334" spans="1:65" s="14" customFormat="1" ht="11.25">
      <c r="B334" s="221"/>
      <c r="C334" s="222"/>
      <c r="D334" s="205" t="s">
        <v>164</v>
      </c>
      <c r="E334" s="223" t="s">
        <v>1</v>
      </c>
      <c r="F334" s="224" t="s">
        <v>421</v>
      </c>
      <c r="G334" s="222"/>
      <c r="H334" s="223" t="s">
        <v>1</v>
      </c>
      <c r="I334" s="225"/>
      <c r="J334" s="222"/>
      <c r="K334" s="222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164</v>
      </c>
      <c r="AU334" s="230" t="s">
        <v>87</v>
      </c>
      <c r="AV334" s="14" t="s">
        <v>85</v>
      </c>
      <c r="AW334" s="14" t="s">
        <v>34</v>
      </c>
      <c r="AX334" s="14" t="s">
        <v>78</v>
      </c>
      <c r="AY334" s="230" t="s">
        <v>153</v>
      </c>
    </row>
    <row r="335" spans="1:65" s="13" customFormat="1" ht="11.25">
      <c r="B335" s="210"/>
      <c r="C335" s="211"/>
      <c r="D335" s="205" t="s">
        <v>164</v>
      </c>
      <c r="E335" s="212" t="s">
        <v>1</v>
      </c>
      <c r="F335" s="213" t="s">
        <v>435</v>
      </c>
      <c r="G335" s="211"/>
      <c r="H335" s="214">
        <v>116.2</v>
      </c>
      <c r="I335" s="215"/>
      <c r="J335" s="211"/>
      <c r="K335" s="211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164</v>
      </c>
      <c r="AU335" s="220" t="s">
        <v>87</v>
      </c>
      <c r="AV335" s="13" t="s">
        <v>87</v>
      </c>
      <c r="AW335" s="13" t="s">
        <v>34</v>
      </c>
      <c r="AX335" s="13" t="s">
        <v>78</v>
      </c>
      <c r="AY335" s="220" t="s">
        <v>153</v>
      </c>
    </row>
    <row r="336" spans="1:65" s="14" customFormat="1" ht="11.25">
      <c r="B336" s="221"/>
      <c r="C336" s="222"/>
      <c r="D336" s="205" t="s">
        <v>164</v>
      </c>
      <c r="E336" s="223" t="s">
        <v>1</v>
      </c>
      <c r="F336" s="224" t="s">
        <v>446</v>
      </c>
      <c r="G336" s="222"/>
      <c r="H336" s="223" t="s">
        <v>1</v>
      </c>
      <c r="I336" s="225"/>
      <c r="J336" s="222"/>
      <c r="K336" s="222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164</v>
      </c>
      <c r="AU336" s="230" t="s">
        <v>87</v>
      </c>
      <c r="AV336" s="14" t="s">
        <v>85</v>
      </c>
      <c r="AW336" s="14" t="s">
        <v>34</v>
      </c>
      <c r="AX336" s="14" t="s">
        <v>78</v>
      </c>
      <c r="AY336" s="230" t="s">
        <v>153</v>
      </c>
    </row>
    <row r="337" spans="1:65" s="13" customFormat="1" ht="11.25">
      <c r="B337" s="210"/>
      <c r="C337" s="211"/>
      <c r="D337" s="205" t="s">
        <v>164</v>
      </c>
      <c r="E337" s="212" t="s">
        <v>1</v>
      </c>
      <c r="F337" s="213" t="s">
        <v>447</v>
      </c>
      <c r="G337" s="211"/>
      <c r="H337" s="214">
        <v>160.9</v>
      </c>
      <c r="I337" s="215"/>
      <c r="J337" s="211"/>
      <c r="K337" s="211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164</v>
      </c>
      <c r="AU337" s="220" t="s">
        <v>87</v>
      </c>
      <c r="AV337" s="13" t="s">
        <v>87</v>
      </c>
      <c r="AW337" s="13" t="s">
        <v>34</v>
      </c>
      <c r="AX337" s="13" t="s">
        <v>78</v>
      </c>
      <c r="AY337" s="220" t="s">
        <v>153</v>
      </c>
    </row>
    <row r="338" spans="1:65" s="15" customFormat="1" ht="11.25">
      <c r="B338" s="231"/>
      <c r="C338" s="232"/>
      <c r="D338" s="205" t="s">
        <v>164</v>
      </c>
      <c r="E338" s="233" t="s">
        <v>1</v>
      </c>
      <c r="F338" s="234" t="s">
        <v>198</v>
      </c>
      <c r="G338" s="232"/>
      <c r="H338" s="235">
        <v>277.10000000000002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164</v>
      </c>
      <c r="AU338" s="241" t="s">
        <v>87</v>
      </c>
      <c r="AV338" s="15" t="s">
        <v>160</v>
      </c>
      <c r="AW338" s="15" t="s">
        <v>34</v>
      </c>
      <c r="AX338" s="15" t="s">
        <v>85</v>
      </c>
      <c r="AY338" s="241" t="s">
        <v>153</v>
      </c>
    </row>
    <row r="339" spans="1:65" s="2" customFormat="1" ht="24.2" customHeight="1">
      <c r="A339" s="35"/>
      <c r="B339" s="36"/>
      <c r="C339" s="192" t="s">
        <v>453</v>
      </c>
      <c r="D339" s="192" t="s">
        <v>155</v>
      </c>
      <c r="E339" s="193" t="s">
        <v>454</v>
      </c>
      <c r="F339" s="194" t="s">
        <v>455</v>
      </c>
      <c r="G339" s="195" t="s">
        <v>323</v>
      </c>
      <c r="H339" s="196">
        <v>2</v>
      </c>
      <c r="I339" s="197"/>
      <c r="J339" s="198">
        <f>ROUND(I339*H339,2)</f>
        <v>0</v>
      </c>
      <c r="K339" s="194" t="s">
        <v>159</v>
      </c>
      <c r="L339" s="40"/>
      <c r="M339" s="199" t="s">
        <v>1</v>
      </c>
      <c r="N339" s="200" t="s">
        <v>43</v>
      </c>
      <c r="O339" s="72"/>
      <c r="P339" s="201">
        <f>O339*H339</f>
        <v>0</v>
      </c>
      <c r="Q339" s="201">
        <v>0.19536000000000001</v>
      </c>
      <c r="R339" s="201">
        <f>Q339*H339</f>
        <v>0.39072000000000001</v>
      </c>
      <c r="S339" s="201">
        <v>0</v>
      </c>
      <c r="T339" s="202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3" t="s">
        <v>160</v>
      </c>
      <c r="AT339" s="203" t="s">
        <v>155</v>
      </c>
      <c r="AU339" s="203" t="s">
        <v>87</v>
      </c>
      <c r="AY339" s="18" t="s">
        <v>153</v>
      </c>
      <c r="BE339" s="204">
        <f>IF(N339="základní",J339,0)</f>
        <v>0</v>
      </c>
      <c r="BF339" s="204">
        <f>IF(N339="snížená",J339,0)</f>
        <v>0</v>
      </c>
      <c r="BG339" s="204">
        <f>IF(N339="zákl. přenesená",J339,0)</f>
        <v>0</v>
      </c>
      <c r="BH339" s="204">
        <f>IF(N339="sníž. přenesená",J339,0)</f>
        <v>0</v>
      </c>
      <c r="BI339" s="204">
        <f>IF(N339="nulová",J339,0)</f>
        <v>0</v>
      </c>
      <c r="BJ339" s="18" t="s">
        <v>85</v>
      </c>
      <c r="BK339" s="204">
        <f>ROUND(I339*H339,2)</f>
        <v>0</v>
      </c>
      <c r="BL339" s="18" t="s">
        <v>160</v>
      </c>
      <c r="BM339" s="203" t="s">
        <v>456</v>
      </c>
    </row>
    <row r="340" spans="1:65" s="2" customFormat="1" ht="29.25">
      <c r="A340" s="35"/>
      <c r="B340" s="36"/>
      <c r="C340" s="37"/>
      <c r="D340" s="205" t="s">
        <v>162</v>
      </c>
      <c r="E340" s="37"/>
      <c r="F340" s="206" t="s">
        <v>457</v>
      </c>
      <c r="G340" s="37"/>
      <c r="H340" s="37"/>
      <c r="I340" s="207"/>
      <c r="J340" s="37"/>
      <c r="K340" s="37"/>
      <c r="L340" s="40"/>
      <c r="M340" s="208"/>
      <c r="N340" s="209"/>
      <c r="O340" s="72"/>
      <c r="P340" s="72"/>
      <c r="Q340" s="72"/>
      <c r="R340" s="72"/>
      <c r="S340" s="72"/>
      <c r="T340" s="73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8" t="s">
        <v>162</v>
      </c>
      <c r="AU340" s="18" t="s">
        <v>87</v>
      </c>
    </row>
    <row r="341" spans="1:65" s="2" customFormat="1" ht="19.5">
      <c r="A341" s="35"/>
      <c r="B341" s="36"/>
      <c r="C341" s="37"/>
      <c r="D341" s="205" t="s">
        <v>218</v>
      </c>
      <c r="E341" s="37"/>
      <c r="F341" s="242" t="s">
        <v>458</v>
      </c>
      <c r="G341" s="37"/>
      <c r="H341" s="37"/>
      <c r="I341" s="207"/>
      <c r="J341" s="37"/>
      <c r="K341" s="37"/>
      <c r="L341" s="40"/>
      <c r="M341" s="208"/>
      <c r="N341" s="209"/>
      <c r="O341" s="72"/>
      <c r="P341" s="72"/>
      <c r="Q341" s="72"/>
      <c r="R341" s="72"/>
      <c r="S341" s="72"/>
      <c r="T341" s="73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218</v>
      </c>
      <c r="AU341" s="18" t="s">
        <v>87</v>
      </c>
    </row>
    <row r="342" spans="1:65" s="13" customFormat="1" ht="11.25">
      <c r="B342" s="210"/>
      <c r="C342" s="211"/>
      <c r="D342" s="205" t="s">
        <v>164</v>
      </c>
      <c r="E342" s="212" t="s">
        <v>1</v>
      </c>
      <c r="F342" s="213" t="s">
        <v>459</v>
      </c>
      <c r="G342" s="211"/>
      <c r="H342" s="214">
        <v>2</v>
      </c>
      <c r="I342" s="215"/>
      <c r="J342" s="211"/>
      <c r="K342" s="211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164</v>
      </c>
      <c r="AU342" s="220" t="s">
        <v>87</v>
      </c>
      <c r="AV342" s="13" t="s">
        <v>87</v>
      </c>
      <c r="AW342" s="13" t="s">
        <v>34</v>
      </c>
      <c r="AX342" s="13" t="s">
        <v>85</v>
      </c>
      <c r="AY342" s="220" t="s">
        <v>153</v>
      </c>
    </row>
    <row r="343" spans="1:65" s="2" customFormat="1" ht="16.5" customHeight="1">
      <c r="A343" s="35"/>
      <c r="B343" s="36"/>
      <c r="C343" s="243" t="s">
        <v>460</v>
      </c>
      <c r="D343" s="243" t="s">
        <v>341</v>
      </c>
      <c r="E343" s="244" t="s">
        <v>461</v>
      </c>
      <c r="F343" s="245" t="s">
        <v>462</v>
      </c>
      <c r="G343" s="246" t="s">
        <v>323</v>
      </c>
      <c r="H343" s="247">
        <v>2.06</v>
      </c>
      <c r="I343" s="248"/>
      <c r="J343" s="249">
        <f>ROUND(I343*H343,2)</f>
        <v>0</v>
      </c>
      <c r="K343" s="245" t="s">
        <v>159</v>
      </c>
      <c r="L343" s="250"/>
      <c r="M343" s="251" t="s">
        <v>1</v>
      </c>
      <c r="N343" s="252" t="s">
        <v>43</v>
      </c>
      <c r="O343" s="72"/>
      <c r="P343" s="201">
        <f>O343*H343</f>
        <v>0</v>
      </c>
      <c r="Q343" s="201">
        <v>0.222</v>
      </c>
      <c r="R343" s="201">
        <f>Q343*H343</f>
        <v>0.45732</v>
      </c>
      <c r="S343" s="201">
        <v>0</v>
      </c>
      <c r="T343" s="202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03" t="s">
        <v>206</v>
      </c>
      <c r="AT343" s="203" t="s">
        <v>341</v>
      </c>
      <c r="AU343" s="203" t="s">
        <v>87</v>
      </c>
      <c r="AY343" s="18" t="s">
        <v>153</v>
      </c>
      <c r="BE343" s="204">
        <f>IF(N343="základní",J343,0)</f>
        <v>0</v>
      </c>
      <c r="BF343" s="204">
        <f>IF(N343="snížená",J343,0)</f>
        <v>0</v>
      </c>
      <c r="BG343" s="204">
        <f>IF(N343="zákl. přenesená",J343,0)</f>
        <v>0</v>
      </c>
      <c r="BH343" s="204">
        <f>IF(N343="sníž. přenesená",J343,0)</f>
        <v>0</v>
      </c>
      <c r="BI343" s="204">
        <f>IF(N343="nulová",J343,0)</f>
        <v>0</v>
      </c>
      <c r="BJ343" s="18" t="s">
        <v>85</v>
      </c>
      <c r="BK343" s="204">
        <f>ROUND(I343*H343,2)</f>
        <v>0</v>
      </c>
      <c r="BL343" s="18" t="s">
        <v>160</v>
      </c>
      <c r="BM343" s="203" t="s">
        <v>463</v>
      </c>
    </row>
    <row r="344" spans="1:65" s="2" customFormat="1" ht="11.25">
      <c r="A344" s="35"/>
      <c r="B344" s="36"/>
      <c r="C344" s="37"/>
      <c r="D344" s="205" t="s">
        <v>162</v>
      </c>
      <c r="E344" s="37"/>
      <c r="F344" s="206" t="s">
        <v>462</v>
      </c>
      <c r="G344" s="37"/>
      <c r="H344" s="37"/>
      <c r="I344" s="207"/>
      <c r="J344" s="37"/>
      <c r="K344" s="37"/>
      <c r="L344" s="40"/>
      <c r="M344" s="208"/>
      <c r="N344" s="209"/>
      <c r="O344" s="72"/>
      <c r="P344" s="72"/>
      <c r="Q344" s="72"/>
      <c r="R344" s="72"/>
      <c r="S344" s="72"/>
      <c r="T344" s="73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162</v>
      </c>
      <c r="AU344" s="18" t="s">
        <v>87</v>
      </c>
    </row>
    <row r="345" spans="1:65" s="13" customFormat="1" ht="11.25">
      <c r="B345" s="210"/>
      <c r="C345" s="211"/>
      <c r="D345" s="205" t="s">
        <v>164</v>
      </c>
      <c r="E345" s="212" t="s">
        <v>1</v>
      </c>
      <c r="F345" s="213" t="s">
        <v>87</v>
      </c>
      <c r="G345" s="211"/>
      <c r="H345" s="214">
        <v>2</v>
      </c>
      <c r="I345" s="215"/>
      <c r="J345" s="211"/>
      <c r="K345" s="211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164</v>
      </c>
      <c r="AU345" s="220" t="s">
        <v>87</v>
      </c>
      <c r="AV345" s="13" t="s">
        <v>87</v>
      </c>
      <c r="AW345" s="13" t="s">
        <v>34</v>
      </c>
      <c r="AX345" s="13" t="s">
        <v>85</v>
      </c>
      <c r="AY345" s="220" t="s">
        <v>153</v>
      </c>
    </row>
    <row r="346" spans="1:65" s="13" customFormat="1" ht="11.25">
      <c r="B346" s="210"/>
      <c r="C346" s="211"/>
      <c r="D346" s="205" t="s">
        <v>164</v>
      </c>
      <c r="E346" s="211"/>
      <c r="F346" s="213" t="s">
        <v>464</v>
      </c>
      <c r="G346" s="211"/>
      <c r="H346" s="214">
        <v>2.06</v>
      </c>
      <c r="I346" s="215"/>
      <c r="J346" s="211"/>
      <c r="K346" s="211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164</v>
      </c>
      <c r="AU346" s="220" t="s">
        <v>87</v>
      </c>
      <c r="AV346" s="13" t="s">
        <v>87</v>
      </c>
      <c r="AW346" s="13" t="s">
        <v>4</v>
      </c>
      <c r="AX346" s="13" t="s">
        <v>85</v>
      </c>
      <c r="AY346" s="220" t="s">
        <v>153</v>
      </c>
    </row>
    <row r="347" spans="1:65" s="2" customFormat="1" ht="24.2" customHeight="1">
      <c r="A347" s="35"/>
      <c r="B347" s="36"/>
      <c r="C347" s="192" t="s">
        <v>465</v>
      </c>
      <c r="D347" s="192" t="s">
        <v>155</v>
      </c>
      <c r="E347" s="193" t="s">
        <v>466</v>
      </c>
      <c r="F347" s="194" t="s">
        <v>467</v>
      </c>
      <c r="G347" s="195" t="s">
        <v>323</v>
      </c>
      <c r="H347" s="196">
        <v>25.31</v>
      </c>
      <c r="I347" s="197"/>
      <c r="J347" s="198">
        <f>ROUND(I347*H347,2)</f>
        <v>0</v>
      </c>
      <c r="K347" s="194" t="s">
        <v>159</v>
      </c>
      <c r="L347" s="40"/>
      <c r="M347" s="199" t="s">
        <v>1</v>
      </c>
      <c r="N347" s="200" t="s">
        <v>43</v>
      </c>
      <c r="O347" s="72"/>
      <c r="P347" s="201">
        <f>O347*H347</f>
        <v>0</v>
      </c>
      <c r="Q347" s="201">
        <v>8.9219999999999994E-2</v>
      </c>
      <c r="R347" s="201">
        <f>Q347*H347</f>
        <v>2.2581581999999996</v>
      </c>
      <c r="S347" s="201">
        <v>0</v>
      </c>
      <c r="T347" s="202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03" t="s">
        <v>160</v>
      </c>
      <c r="AT347" s="203" t="s">
        <v>155</v>
      </c>
      <c r="AU347" s="203" t="s">
        <v>87</v>
      </c>
      <c r="AY347" s="18" t="s">
        <v>153</v>
      </c>
      <c r="BE347" s="204">
        <f>IF(N347="základní",J347,0)</f>
        <v>0</v>
      </c>
      <c r="BF347" s="204">
        <f>IF(N347="snížená",J347,0)</f>
        <v>0</v>
      </c>
      <c r="BG347" s="204">
        <f>IF(N347="zákl. přenesená",J347,0)</f>
        <v>0</v>
      </c>
      <c r="BH347" s="204">
        <f>IF(N347="sníž. přenesená",J347,0)</f>
        <v>0</v>
      </c>
      <c r="BI347" s="204">
        <f>IF(N347="nulová",J347,0)</f>
        <v>0</v>
      </c>
      <c r="BJ347" s="18" t="s">
        <v>85</v>
      </c>
      <c r="BK347" s="204">
        <f>ROUND(I347*H347,2)</f>
        <v>0</v>
      </c>
      <c r="BL347" s="18" t="s">
        <v>160</v>
      </c>
      <c r="BM347" s="203" t="s">
        <v>468</v>
      </c>
    </row>
    <row r="348" spans="1:65" s="2" customFormat="1" ht="48.75">
      <c r="A348" s="35"/>
      <c r="B348" s="36"/>
      <c r="C348" s="37"/>
      <c r="D348" s="205" t="s">
        <v>162</v>
      </c>
      <c r="E348" s="37"/>
      <c r="F348" s="206" t="s">
        <v>469</v>
      </c>
      <c r="G348" s="37"/>
      <c r="H348" s="37"/>
      <c r="I348" s="207"/>
      <c r="J348" s="37"/>
      <c r="K348" s="37"/>
      <c r="L348" s="40"/>
      <c r="M348" s="208"/>
      <c r="N348" s="209"/>
      <c r="O348" s="72"/>
      <c r="P348" s="72"/>
      <c r="Q348" s="72"/>
      <c r="R348" s="72"/>
      <c r="S348" s="72"/>
      <c r="T348" s="73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8" t="s">
        <v>162</v>
      </c>
      <c r="AU348" s="18" t="s">
        <v>87</v>
      </c>
    </row>
    <row r="349" spans="1:65" s="13" customFormat="1" ht="11.25">
      <c r="B349" s="210"/>
      <c r="C349" s="211"/>
      <c r="D349" s="205" t="s">
        <v>164</v>
      </c>
      <c r="E349" s="212" t="s">
        <v>1</v>
      </c>
      <c r="F349" s="213" t="s">
        <v>470</v>
      </c>
      <c r="G349" s="211"/>
      <c r="H349" s="214">
        <v>16.309999999999999</v>
      </c>
      <c r="I349" s="215"/>
      <c r="J349" s="211"/>
      <c r="K349" s="211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164</v>
      </c>
      <c r="AU349" s="220" t="s">
        <v>87</v>
      </c>
      <c r="AV349" s="13" t="s">
        <v>87</v>
      </c>
      <c r="AW349" s="13" t="s">
        <v>34</v>
      </c>
      <c r="AX349" s="13" t="s">
        <v>78</v>
      </c>
      <c r="AY349" s="220" t="s">
        <v>153</v>
      </c>
    </row>
    <row r="350" spans="1:65" s="13" customFormat="1" ht="11.25">
      <c r="B350" s="210"/>
      <c r="C350" s="211"/>
      <c r="D350" s="205" t="s">
        <v>164</v>
      </c>
      <c r="E350" s="212" t="s">
        <v>1</v>
      </c>
      <c r="F350" s="213" t="s">
        <v>213</v>
      </c>
      <c r="G350" s="211"/>
      <c r="H350" s="214">
        <v>9</v>
      </c>
      <c r="I350" s="215"/>
      <c r="J350" s="211"/>
      <c r="K350" s="211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164</v>
      </c>
      <c r="AU350" s="220" t="s">
        <v>87</v>
      </c>
      <c r="AV350" s="13" t="s">
        <v>87</v>
      </c>
      <c r="AW350" s="13" t="s">
        <v>34</v>
      </c>
      <c r="AX350" s="13" t="s">
        <v>78</v>
      </c>
      <c r="AY350" s="220" t="s">
        <v>153</v>
      </c>
    </row>
    <row r="351" spans="1:65" s="15" customFormat="1" ht="11.25">
      <c r="B351" s="231"/>
      <c r="C351" s="232"/>
      <c r="D351" s="205" t="s">
        <v>164</v>
      </c>
      <c r="E351" s="233" t="s">
        <v>1</v>
      </c>
      <c r="F351" s="234" t="s">
        <v>198</v>
      </c>
      <c r="G351" s="232"/>
      <c r="H351" s="235">
        <v>25.31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AT351" s="241" t="s">
        <v>164</v>
      </c>
      <c r="AU351" s="241" t="s">
        <v>87</v>
      </c>
      <c r="AV351" s="15" t="s">
        <v>160</v>
      </c>
      <c r="AW351" s="15" t="s">
        <v>34</v>
      </c>
      <c r="AX351" s="15" t="s">
        <v>85</v>
      </c>
      <c r="AY351" s="241" t="s">
        <v>153</v>
      </c>
    </row>
    <row r="352" spans="1:65" s="2" customFormat="1" ht="24.2" customHeight="1">
      <c r="A352" s="35"/>
      <c r="B352" s="36"/>
      <c r="C352" s="243" t="s">
        <v>471</v>
      </c>
      <c r="D352" s="243" t="s">
        <v>341</v>
      </c>
      <c r="E352" s="244" t="s">
        <v>472</v>
      </c>
      <c r="F352" s="245" t="s">
        <v>473</v>
      </c>
      <c r="G352" s="246" t="s">
        <v>323</v>
      </c>
      <c r="H352" s="247">
        <v>16.798999999999999</v>
      </c>
      <c r="I352" s="248"/>
      <c r="J352" s="249">
        <f>ROUND(I352*H352,2)</f>
        <v>0</v>
      </c>
      <c r="K352" s="245" t="s">
        <v>159</v>
      </c>
      <c r="L352" s="250"/>
      <c r="M352" s="251" t="s">
        <v>1</v>
      </c>
      <c r="N352" s="252" t="s">
        <v>43</v>
      </c>
      <c r="O352" s="72"/>
      <c r="P352" s="201">
        <f>O352*H352</f>
        <v>0</v>
      </c>
      <c r="Q352" s="201">
        <v>0.13100000000000001</v>
      </c>
      <c r="R352" s="201">
        <f>Q352*H352</f>
        <v>2.200669</v>
      </c>
      <c r="S352" s="201">
        <v>0</v>
      </c>
      <c r="T352" s="202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03" t="s">
        <v>206</v>
      </c>
      <c r="AT352" s="203" t="s">
        <v>341</v>
      </c>
      <c r="AU352" s="203" t="s">
        <v>87</v>
      </c>
      <c r="AY352" s="18" t="s">
        <v>153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18" t="s">
        <v>85</v>
      </c>
      <c r="BK352" s="204">
        <f>ROUND(I352*H352,2)</f>
        <v>0</v>
      </c>
      <c r="BL352" s="18" t="s">
        <v>160</v>
      </c>
      <c r="BM352" s="203" t="s">
        <v>474</v>
      </c>
    </row>
    <row r="353" spans="1:65" s="2" customFormat="1" ht="19.5">
      <c r="A353" s="35"/>
      <c r="B353" s="36"/>
      <c r="C353" s="37"/>
      <c r="D353" s="205" t="s">
        <v>162</v>
      </c>
      <c r="E353" s="37"/>
      <c r="F353" s="206" t="s">
        <v>473</v>
      </c>
      <c r="G353" s="37"/>
      <c r="H353" s="37"/>
      <c r="I353" s="207"/>
      <c r="J353" s="37"/>
      <c r="K353" s="37"/>
      <c r="L353" s="40"/>
      <c r="M353" s="208"/>
      <c r="N353" s="209"/>
      <c r="O353" s="72"/>
      <c r="P353" s="72"/>
      <c r="Q353" s="72"/>
      <c r="R353" s="72"/>
      <c r="S353" s="72"/>
      <c r="T353" s="73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162</v>
      </c>
      <c r="AU353" s="18" t="s">
        <v>87</v>
      </c>
    </row>
    <row r="354" spans="1:65" s="13" customFormat="1" ht="11.25">
      <c r="B354" s="210"/>
      <c r="C354" s="211"/>
      <c r="D354" s="205" t="s">
        <v>164</v>
      </c>
      <c r="E354" s="212" t="s">
        <v>1</v>
      </c>
      <c r="F354" s="213" t="s">
        <v>470</v>
      </c>
      <c r="G354" s="211"/>
      <c r="H354" s="214">
        <v>16.309999999999999</v>
      </c>
      <c r="I354" s="215"/>
      <c r="J354" s="211"/>
      <c r="K354" s="211"/>
      <c r="L354" s="216"/>
      <c r="M354" s="217"/>
      <c r="N354" s="218"/>
      <c r="O354" s="218"/>
      <c r="P354" s="218"/>
      <c r="Q354" s="218"/>
      <c r="R354" s="218"/>
      <c r="S354" s="218"/>
      <c r="T354" s="219"/>
      <c r="AT354" s="220" t="s">
        <v>164</v>
      </c>
      <c r="AU354" s="220" t="s">
        <v>87</v>
      </c>
      <c r="AV354" s="13" t="s">
        <v>87</v>
      </c>
      <c r="AW354" s="13" t="s">
        <v>34</v>
      </c>
      <c r="AX354" s="13" t="s">
        <v>85</v>
      </c>
      <c r="AY354" s="220" t="s">
        <v>153</v>
      </c>
    </row>
    <row r="355" spans="1:65" s="13" customFormat="1" ht="11.25">
      <c r="B355" s="210"/>
      <c r="C355" s="211"/>
      <c r="D355" s="205" t="s">
        <v>164</v>
      </c>
      <c r="E355" s="211"/>
      <c r="F355" s="213" t="s">
        <v>475</v>
      </c>
      <c r="G355" s="211"/>
      <c r="H355" s="214">
        <v>16.798999999999999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164</v>
      </c>
      <c r="AU355" s="220" t="s">
        <v>87</v>
      </c>
      <c r="AV355" s="13" t="s">
        <v>87</v>
      </c>
      <c r="AW355" s="13" t="s">
        <v>4</v>
      </c>
      <c r="AX355" s="13" t="s">
        <v>85</v>
      </c>
      <c r="AY355" s="220" t="s">
        <v>153</v>
      </c>
    </row>
    <row r="356" spans="1:65" s="2" customFormat="1" ht="21.75" customHeight="1">
      <c r="A356" s="35"/>
      <c r="B356" s="36"/>
      <c r="C356" s="243" t="s">
        <v>476</v>
      </c>
      <c r="D356" s="243" t="s">
        <v>341</v>
      </c>
      <c r="E356" s="244" t="s">
        <v>477</v>
      </c>
      <c r="F356" s="245" t="s">
        <v>478</v>
      </c>
      <c r="G356" s="246" t="s">
        <v>323</v>
      </c>
      <c r="H356" s="247">
        <v>9.27</v>
      </c>
      <c r="I356" s="248"/>
      <c r="J356" s="249">
        <f>ROUND(I356*H356,2)</f>
        <v>0</v>
      </c>
      <c r="K356" s="245" t="s">
        <v>159</v>
      </c>
      <c r="L356" s="250"/>
      <c r="M356" s="251" t="s">
        <v>1</v>
      </c>
      <c r="N356" s="252" t="s">
        <v>43</v>
      </c>
      <c r="O356" s="72"/>
      <c r="P356" s="201">
        <f>O356*H356</f>
        <v>0</v>
      </c>
      <c r="Q356" s="201">
        <v>0.13100000000000001</v>
      </c>
      <c r="R356" s="201">
        <f>Q356*H356</f>
        <v>1.2143699999999999</v>
      </c>
      <c r="S356" s="201">
        <v>0</v>
      </c>
      <c r="T356" s="202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03" t="s">
        <v>206</v>
      </c>
      <c r="AT356" s="203" t="s">
        <v>341</v>
      </c>
      <c r="AU356" s="203" t="s">
        <v>87</v>
      </c>
      <c r="AY356" s="18" t="s">
        <v>153</v>
      </c>
      <c r="BE356" s="204">
        <f>IF(N356="základní",J356,0)</f>
        <v>0</v>
      </c>
      <c r="BF356" s="204">
        <f>IF(N356="snížená",J356,0)</f>
        <v>0</v>
      </c>
      <c r="BG356" s="204">
        <f>IF(N356="zákl. přenesená",J356,0)</f>
        <v>0</v>
      </c>
      <c r="BH356" s="204">
        <f>IF(N356="sníž. přenesená",J356,0)</f>
        <v>0</v>
      </c>
      <c r="BI356" s="204">
        <f>IF(N356="nulová",J356,0)</f>
        <v>0</v>
      </c>
      <c r="BJ356" s="18" t="s">
        <v>85</v>
      </c>
      <c r="BK356" s="204">
        <f>ROUND(I356*H356,2)</f>
        <v>0</v>
      </c>
      <c r="BL356" s="18" t="s">
        <v>160</v>
      </c>
      <c r="BM356" s="203" t="s">
        <v>479</v>
      </c>
    </row>
    <row r="357" spans="1:65" s="2" customFormat="1" ht="11.25">
      <c r="A357" s="35"/>
      <c r="B357" s="36"/>
      <c r="C357" s="37"/>
      <c r="D357" s="205" t="s">
        <v>162</v>
      </c>
      <c r="E357" s="37"/>
      <c r="F357" s="206" t="s">
        <v>478</v>
      </c>
      <c r="G357" s="37"/>
      <c r="H357" s="37"/>
      <c r="I357" s="207"/>
      <c r="J357" s="37"/>
      <c r="K357" s="37"/>
      <c r="L357" s="40"/>
      <c r="M357" s="208"/>
      <c r="N357" s="209"/>
      <c r="O357" s="72"/>
      <c r="P357" s="72"/>
      <c r="Q357" s="72"/>
      <c r="R357" s="72"/>
      <c r="S357" s="72"/>
      <c r="T357" s="73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162</v>
      </c>
      <c r="AU357" s="18" t="s">
        <v>87</v>
      </c>
    </row>
    <row r="358" spans="1:65" s="13" customFormat="1" ht="11.25">
      <c r="B358" s="210"/>
      <c r="C358" s="211"/>
      <c r="D358" s="205" t="s">
        <v>164</v>
      </c>
      <c r="E358" s="212" t="s">
        <v>1</v>
      </c>
      <c r="F358" s="213" t="s">
        <v>213</v>
      </c>
      <c r="G358" s="211"/>
      <c r="H358" s="214">
        <v>9</v>
      </c>
      <c r="I358" s="215"/>
      <c r="J358" s="211"/>
      <c r="K358" s="211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164</v>
      </c>
      <c r="AU358" s="220" t="s">
        <v>87</v>
      </c>
      <c r="AV358" s="13" t="s">
        <v>87</v>
      </c>
      <c r="AW358" s="13" t="s">
        <v>34</v>
      </c>
      <c r="AX358" s="13" t="s">
        <v>85</v>
      </c>
      <c r="AY358" s="220" t="s">
        <v>153</v>
      </c>
    </row>
    <row r="359" spans="1:65" s="13" customFormat="1" ht="11.25">
      <c r="B359" s="210"/>
      <c r="C359" s="211"/>
      <c r="D359" s="205" t="s">
        <v>164</v>
      </c>
      <c r="E359" s="211"/>
      <c r="F359" s="213" t="s">
        <v>480</v>
      </c>
      <c r="G359" s="211"/>
      <c r="H359" s="214">
        <v>9.27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164</v>
      </c>
      <c r="AU359" s="220" t="s">
        <v>87</v>
      </c>
      <c r="AV359" s="13" t="s">
        <v>87</v>
      </c>
      <c r="AW359" s="13" t="s">
        <v>4</v>
      </c>
      <c r="AX359" s="13" t="s">
        <v>85</v>
      </c>
      <c r="AY359" s="220" t="s">
        <v>153</v>
      </c>
    </row>
    <row r="360" spans="1:65" s="2" customFormat="1" ht="33" customHeight="1">
      <c r="A360" s="35"/>
      <c r="B360" s="36"/>
      <c r="C360" s="192" t="s">
        <v>481</v>
      </c>
      <c r="D360" s="192" t="s">
        <v>155</v>
      </c>
      <c r="E360" s="193" t="s">
        <v>482</v>
      </c>
      <c r="F360" s="194" t="s">
        <v>483</v>
      </c>
      <c r="G360" s="195" t="s">
        <v>323</v>
      </c>
      <c r="H360" s="196">
        <v>302.49</v>
      </c>
      <c r="I360" s="197"/>
      <c r="J360" s="198">
        <f>ROUND(I360*H360,2)</f>
        <v>0</v>
      </c>
      <c r="K360" s="194" t="s">
        <v>159</v>
      </c>
      <c r="L360" s="40"/>
      <c r="M360" s="199" t="s">
        <v>1</v>
      </c>
      <c r="N360" s="200" t="s">
        <v>43</v>
      </c>
      <c r="O360" s="72"/>
      <c r="P360" s="201">
        <f>O360*H360</f>
        <v>0</v>
      </c>
      <c r="Q360" s="201">
        <v>8.9219999999999994E-2</v>
      </c>
      <c r="R360" s="201">
        <f>Q360*H360</f>
        <v>26.9881578</v>
      </c>
      <c r="S360" s="201">
        <v>0</v>
      </c>
      <c r="T360" s="202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03" t="s">
        <v>160</v>
      </c>
      <c r="AT360" s="203" t="s">
        <v>155</v>
      </c>
      <c r="AU360" s="203" t="s">
        <v>87</v>
      </c>
      <c r="AY360" s="18" t="s">
        <v>153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18" t="s">
        <v>85</v>
      </c>
      <c r="BK360" s="204">
        <f>ROUND(I360*H360,2)</f>
        <v>0</v>
      </c>
      <c r="BL360" s="18" t="s">
        <v>160</v>
      </c>
      <c r="BM360" s="203" t="s">
        <v>484</v>
      </c>
    </row>
    <row r="361" spans="1:65" s="2" customFormat="1" ht="48.75">
      <c r="A361" s="35"/>
      <c r="B361" s="36"/>
      <c r="C361" s="37"/>
      <c r="D361" s="205" t="s">
        <v>162</v>
      </c>
      <c r="E361" s="37"/>
      <c r="F361" s="206" t="s">
        <v>485</v>
      </c>
      <c r="G361" s="37"/>
      <c r="H361" s="37"/>
      <c r="I361" s="207"/>
      <c r="J361" s="37"/>
      <c r="K361" s="37"/>
      <c r="L361" s="40"/>
      <c r="M361" s="208"/>
      <c r="N361" s="209"/>
      <c r="O361" s="72"/>
      <c r="P361" s="72"/>
      <c r="Q361" s="72"/>
      <c r="R361" s="72"/>
      <c r="S361" s="72"/>
      <c r="T361" s="73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8" t="s">
        <v>162</v>
      </c>
      <c r="AU361" s="18" t="s">
        <v>87</v>
      </c>
    </row>
    <row r="362" spans="1:65" s="14" customFormat="1" ht="11.25">
      <c r="B362" s="221"/>
      <c r="C362" s="222"/>
      <c r="D362" s="205" t="s">
        <v>164</v>
      </c>
      <c r="E362" s="223" t="s">
        <v>1</v>
      </c>
      <c r="F362" s="224" t="s">
        <v>486</v>
      </c>
      <c r="G362" s="222"/>
      <c r="H362" s="223" t="s">
        <v>1</v>
      </c>
      <c r="I362" s="225"/>
      <c r="J362" s="222"/>
      <c r="K362" s="222"/>
      <c r="L362" s="226"/>
      <c r="M362" s="227"/>
      <c r="N362" s="228"/>
      <c r="O362" s="228"/>
      <c r="P362" s="228"/>
      <c r="Q362" s="228"/>
      <c r="R362" s="228"/>
      <c r="S362" s="228"/>
      <c r="T362" s="229"/>
      <c r="AT362" s="230" t="s">
        <v>164</v>
      </c>
      <c r="AU362" s="230" t="s">
        <v>87</v>
      </c>
      <c r="AV362" s="14" t="s">
        <v>85</v>
      </c>
      <c r="AW362" s="14" t="s">
        <v>34</v>
      </c>
      <c r="AX362" s="14" t="s">
        <v>78</v>
      </c>
      <c r="AY362" s="230" t="s">
        <v>153</v>
      </c>
    </row>
    <row r="363" spans="1:65" s="13" customFormat="1" ht="11.25">
      <c r="B363" s="210"/>
      <c r="C363" s="211"/>
      <c r="D363" s="205" t="s">
        <v>164</v>
      </c>
      <c r="E363" s="212" t="s">
        <v>1</v>
      </c>
      <c r="F363" s="213" t="s">
        <v>487</v>
      </c>
      <c r="G363" s="211"/>
      <c r="H363" s="214">
        <v>302.49</v>
      </c>
      <c r="I363" s="215"/>
      <c r="J363" s="211"/>
      <c r="K363" s="211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164</v>
      </c>
      <c r="AU363" s="220" t="s">
        <v>87</v>
      </c>
      <c r="AV363" s="13" t="s">
        <v>87</v>
      </c>
      <c r="AW363" s="13" t="s">
        <v>34</v>
      </c>
      <c r="AX363" s="13" t="s">
        <v>85</v>
      </c>
      <c r="AY363" s="220" t="s">
        <v>153</v>
      </c>
    </row>
    <row r="364" spans="1:65" s="2" customFormat="1" ht="21.75" customHeight="1">
      <c r="A364" s="35"/>
      <c r="B364" s="36"/>
      <c r="C364" s="243" t="s">
        <v>488</v>
      </c>
      <c r="D364" s="243" t="s">
        <v>341</v>
      </c>
      <c r="E364" s="244" t="s">
        <v>489</v>
      </c>
      <c r="F364" s="245" t="s">
        <v>490</v>
      </c>
      <c r="G364" s="246" t="s">
        <v>323</v>
      </c>
      <c r="H364" s="247">
        <v>308.54000000000002</v>
      </c>
      <c r="I364" s="248"/>
      <c r="J364" s="249">
        <f>ROUND(I364*H364,2)</f>
        <v>0</v>
      </c>
      <c r="K364" s="245" t="s">
        <v>159</v>
      </c>
      <c r="L364" s="250"/>
      <c r="M364" s="251" t="s">
        <v>1</v>
      </c>
      <c r="N364" s="252" t="s">
        <v>43</v>
      </c>
      <c r="O364" s="72"/>
      <c r="P364" s="201">
        <f>O364*H364</f>
        <v>0</v>
      </c>
      <c r="Q364" s="201">
        <v>0.13100000000000001</v>
      </c>
      <c r="R364" s="201">
        <f>Q364*H364</f>
        <v>40.418740000000007</v>
      </c>
      <c r="S364" s="201">
        <v>0</v>
      </c>
      <c r="T364" s="202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03" t="s">
        <v>206</v>
      </c>
      <c r="AT364" s="203" t="s">
        <v>341</v>
      </c>
      <c r="AU364" s="203" t="s">
        <v>87</v>
      </c>
      <c r="AY364" s="18" t="s">
        <v>153</v>
      </c>
      <c r="BE364" s="204">
        <f>IF(N364="základní",J364,0)</f>
        <v>0</v>
      </c>
      <c r="BF364" s="204">
        <f>IF(N364="snížená",J364,0)</f>
        <v>0</v>
      </c>
      <c r="BG364" s="204">
        <f>IF(N364="zákl. přenesená",J364,0)</f>
        <v>0</v>
      </c>
      <c r="BH364" s="204">
        <f>IF(N364="sníž. přenesená",J364,0)</f>
        <v>0</v>
      </c>
      <c r="BI364" s="204">
        <f>IF(N364="nulová",J364,0)</f>
        <v>0</v>
      </c>
      <c r="BJ364" s="18" t="s">
        <v>85</v>
      </c>
      <c r="BK364" s="204">
        <f>ROUND(I364*H364,2)</f>
        <v>0</v>
      </c>
      <c r="BL364" s="18" t="s">
        <v>160</v>
      </c>
      <c r="BM364" s="203" t="s">
        <v>491</v>
      </c>
    </row>
    <row r="365" spans="1:65" s="2" customFormat="1" ht="11.25">
      <c r="A365" s="35"/>
      <c r="B365" s="36"/>
      <c r="C365" s="37"/>
      <c r="D365" s="205" t="s">
        <v>162</v>
      </c>
      <c r="E365" s="37"/>
      <c r="F365" s="206" t="s">
        <v>490</v>
      </c>
      <c r="G365" s="37"/>
      <c r="H365" s="37"/>
      <c r="I365" s="207"/>
      <c r="J365" s="37"/>
      <c r="K365" s="37"/>
      <c r="L365" s="40"/>
      <c r="M365" s="208"/>
      <c r="N365" s="209"/>
      <c r="O365" s="72"/>
      <c r="P365" s="72"/>
      <c r="Q365" s="72"/>
      <c r="R365" s="72"/>
      <c r="S365" s="72"/>
      <c r="T365" s="73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8" t="s">
        <v>162</v>
      </c>
      <c r="AU365" s="18" t="s">
        <v>87</v>
      </c>
    </row>
    <row r="366" spans="1:65" s="13" customFormat="1" ht="11.25">
      <c r="B366" s="210"/>
      <c r="C366" s="211"/>
      <c r="D366" s="205" t="s">
        <v>164</v>
      </c>
      <c r="E366" s="212" t="s">
        <v>1</v>
      </c>
      <c r="F366" s="213" t="s">
        <v>487</v>
      </c>
      <c r="G366" s="211"/>
      <c r="H366" s="214">
        <v>302.49</v>
      </c>
      <c r="I366" s="215"/>
      <c r="J366" s="211"/>
      <c r="K366" s="211"/>
      <c r="L366" s="216"/>
      <c r="M366" s="217"/>
      <c r="N366" s="218"/>
      <c r="O366" s="218"/>
      <c r="P366" s="218"/>
      <c r="Q366" s="218"/>
      <c r="R366" s="218"/>
      <c r="S366" s="218"/>
      <c r="T366" s="219"/>
      <c r="AT366" s="220" t="s">
        <v>164</v>
      </c>
      <c r="AU366" s="220" t="s">
        <v>87</v>
      </c>
      <c r="AV366" s="13" t="s">
        <v>87</v>
      </c>
      <c r="AW366" s="13" t="s">
        <v>34</v>
      </c>
      <c r="AX366" s="13" t="s">
        <v>85</v>
      </c>
      <c r="AY366" s="220" t="s">
        <v>153</v>
      </c>
    </row>
    <row r="367" spans="1:65" s="13" customFormat="1" ht="11.25">
      <c r="B367" s="210"/>
      <c r="C367" s="211"/>
      <c r="D367" s="205" t="s">
        <v>164</v>
      </c>
      <c r="E367" s="211"/>
      <c r="F367" s="213" t="s">
        <v>492</v>
      </c>
      <c r="G367" s="211"/>
      <c r="H367" s="214">
        <v>308.54000000000002</v>
      </c>
      <c r="I367" s="215"/>
      <c r="J367" s="211"/>
      <c r="K367" s="211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164</v>
      </c>
      <c r="AU367" s="220" t="s">
        <v>87</v>
      </c>
      <c r="AV367" s="13" t="s">
        <v>87</v>
      </c>
      <c r="AW367" s="13" t="s">
        <v>4</v>
      </c>
      <c r="AX367" s="13" t="s">
        <v>85</v>
      </c>
      <c r="AY367" s="220" t="s">
        <v>153</v>
      </c>
    </row>
    <row r="368" spans="1:65" s="2" customFormat="1" ht="24.2" customHeight="1">
      <c r="A368" s="35"/>
      <c r="B368" s="36"/>
      <c r="C368" s="192" t="s">
        <v>493</v>
      </c>
      <c r="D368" s="192" t="s">
        <v>155</v>
      </c>
      <c r="E368" s="193" t="s">
        <v>494</v>
      </c>
      <c r="F368" s="194" t="s">
        <v>495</v>
      </c>
      <c r="G368" s="195" t="s">
        <v>323</v>
      </c>
      <c r="H368" s="196">
        <v>13.72</v>
      </c>
      <c r="I368" s="197"/>
      <c r="J368" s="198">
        <f>ROUND(I368*H368,2)</f>
        <v>0</v>
      </c>
      <c r="K368" s="194" t="s">
        <v>159</v>
      </c>
      <c r="L368" s="40"/>
      <c r="M368" s="199" t="s">
        <v>1</v>
      </c>
      <c r="N368" s="200" t="s">
        <v>43</v>
      </c>
      <c r="O368" s="72"/>
      <c r="P368" s="201">
        <f>O368*H368</f>
        <v>0</v>
      </c>
      <c r="Q368" s="201">
        <v>9.0620000000000006E-2</v>
      </c>
      <c r="R368" s="201">
        <f>Q368*H368</f>
        <v>1.2433064</v>
      </c>
      <c r="S368" s="201">
        <v>0</v>
      </c>
      <c r="T368" s="202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03" t="s">
        <v>160</v>
      </c>
      <c r="AT368" s="203" t="s">
        <v>155</v>
      </c>
      <c r="AU368" s="203" t="s">
        <v>87</v>
      </c>
      <c r="AY368" s="18" t="s">
        <v>153</v>
      </c>
      <c r="BE368" s="204">
        <f>IF(N368="základní",J368,0)</f>
        <v>0</v>
      </c>
      <c r="BF368" s="204">
        <f>IF(N368="snížená",J368,0)</f>
        <v>0</v>
      </c>
      <c r="BG368" s="204">
        <f>IF(N368="zákl. přenesená",J368,0)</f>
        <v>0</v>
      </c>
      <c r="BH368" s="204">
        <f>IF(N368="sníž. přenesená",J368,0)</f>
        <v>0</v>
      </c>
      <c r="BI368" s="204">
        <f>IF(N368="nulová",J368,0)</f>
        <v>0</v>
      </c>
      <c r="BJ368" s="18" t="s">
        <v>85</v>
      </c>
      <c r="BK368" s="204">
        <f>ROUND(I368*H368,2)</f>
        <v>0</v>
      </c>
      <c r="BL368" s="18" t="s">
        <v>160</v>
      </c>
      <c r="BM368" s="203" t="s">
        <v>496</v>
      </c>
    </row>
    <row r="369" spans="1:65" s="2" customFormat="1" ht="48.75">
      <c r="A369" s="35"/>
      <c r="B369" s="36"/>
      <c r="C369" s="37"/>
      <c r="D369" s="205" t="s">
        <v>162</v>
      </c>
      <c r="E369" s="37"/>
      <c r="F369" s="206" t="s">
        <v>497</v>
      </c>
      <c r="G369" s="37"/>
      <c r="H369" s="37"/>
      <c r="I369" s="207"/>
      <c r="J369" s="37"/>
      <c r="K369" s="37"/>
      <c r="L369" s="40"/>
      <c r="M369" s="208"/>
      <c r="N369" s="209"/>
      <c r="O369" s="72"/>
      <c r="P369" s="72"/>
      <c r="Q369" s="72"/>
      <c r="R369" s="72"/>
      <c r="S369" s="72"/>
      <c r="T369" s="73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T369" s="18" t="s">
        <v>162</v>
      </c>
      <c r="AU369" s="18" t="s">
        <v>87</v>
      </c>
    </row>
    <row r="370" spans="1:65" s="13" customFormat="1" ht="11.25">
      <c r="B370" s="210"/>
      <c r="C370" s="211"/>
      <c r="D370" s="205" t="s">
        <v>164</v>
      </c>
      <c r="E370" s="212" t="s">
        <v>1</v>
      </c>
      <c r="F370" s="213" t="s">
        <v>498</v>
      </c>
      <c r="G370" s="211"/>
      <c r="H370" s="214">
        <v>11.32</v>
      </c>
      <c r="I370" s="215"/>
      <c r="J370" s="211"/>
      <c r="K370" s="211"/>
      <c r="L370" s="216"/>
      <c r="M370" s="217"/>
      <c r="N370" s="218"/>
      <c r="O370" s="218"/>
      <c r="P370" s="218"/>
      <c r="Q370" s="218"/>
      <c r="R370" s="218"/>
      <c r="S370" s="218"/>
      <c r="T370" s="219"/>
      <c r="AT370" s="220" t="s">
        <v>164</v>
      </c>
      <c r="AU370" s="220" t="s">
        <v>87</v>
      </c>
      <c r="AV370" s="13" t="s">
        <v>87</v>
      </c>
      <c r="AW370" s="13" t="s">
        <v>34</v>
      </c>
      <c r="AX370" s="13" t="s">
        <v>78</v>
      </c>
      <c r="AY370" s="220" t="s">
        <v>153</v>
      </c>
    </row>
    <row r="371" spans="1:65" s="13" customFormat="1" ht="11.25">
      <c r="B371" s="210"/>
      <c r="C371" s="211"/>
      <c r="D371" s="205" t="s">
        <v>164</v>
      </c>
      <c r="E371" s="212" t="s">
        <v>1</v>
      </c>
      <c r="F371" s="213" t="s">
        <v>499</v>
      </c>
      <c r="G371" s="211"/>
      <c r="H371" s="214">
        <v>2.4</v>
      </c>
      <c r="I371" s="215"/>
      <c r="J371" s="211"/>
      <c r="K371" s="211"/>
      <c r="L371" s="216"/>
      <c r="M371" s="217"/>
      <c r="N371" s="218"/>
      <c r="O371" s="218"/>
      <c r="P371" s="218"/>
      <c r="Q371" s="218"/>
      <c r="R371" s="218"/>
      <c r="S371" s="218"/>
      <c r="T371" s="219"/>
      <c r="AT371" s="220" t="s">
        <v>164</v>
      </c>
      <c r="AU371" s="220" t="s">
        <v>87</v>
      </c>
      <c r="AV371" s="13" t="s">
        <v>87</v>
      </c>
      <c r="AW371" s="13" t="s">
        <v>34</v>
      </c>
      <c r="AX371" s="13" t="s">
        <v>78</v>
      </c>
      <c r="AY371" s="220" t="s">
        <v>153</v>
      </c>
    </row>
    <row r="372" spans="1:65" s="15" customFormat="1" ht="11.25">
      <c r="B372" s="231"/>
      <c r="C372" s="232"/>
      <c r="D372" s="205" t="s">
        <v>164</v>
      </c>
      <c r="E372" s="233" t="s">
        <v>1</v>
      </c>
      <c r="F372" s="234" t="s">
        <v>198</v>
      </c>
      <c r="G372" s="232"/>
      <c r="H372" s="235">
        <v>13.72</v>
      </c>
      <c r="I372" s="236"/>
      <c r="J372" s="232"/>
      <c r="K372" s="232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164</v>
      </c>
      <c r="AU372" s="241" t="s">
        <v>87</v>
      </c>
      <c r="AV372" s="15" t="s">
        <v>160</v>
      </c>
      <c r="AW372" s="15" t="s">
        <v>34</v>
      </c>
      <c r="AX372" s="15" t="s">
        <v>85</v>
      </c>
      <c r="AY372" s="241" t="s">
        <v>153</v>
      </c>
    </row>
    <row r="373" spans="1:65" s="2" customFormat="1" ht="24.2" customHeight="1">
      <c r="A373" s="35"/>
      <c r="B373" s="36"/>
      <c r="C373" s="243" t="s">
        <v>500</v>
      </c>
      <c r="D373" s="243" t="s">
        <v>341</v>
      </c>
      <c r="E373" s="244" t="s">
        <v>501</v>
      </c>
      <c r="F373" s="245" t="s">
        <v>502</v>
      </c>
      <c r="G373" s="246" t="s">
        <v>323</v>
      </c>
      <c r="H373" s="247">
        <v>2.472</v>
      </c>
      <c r="I373" s="248"/>
      <c r="J373" s="249">
        <f>ROUND(I373*H373,2)</f>
        <v>0</v>
      </c>
      <c r="K373" s="245" t="s">
        <v>159</v>
      </c>
      <c r="L373" s="250"/>
      <c r="M373" s="251" t="s">
        <v>1</v>
      </c>
      <c r="N373" s="252" t="s">
        <v>43</v>
      </c>
      <c r="O373" s="72"/>
      <c r="P373" s="201">
        <f>O373*H373</f>
        <v>0</v>
      </c>
      <c r="Q373" s="201">
        <v>0.17499999999999999</v>
      </c>
      <c r="R373" s="201">
        <f>Q373*H373</f>
        <v>0.43259999999999998</v>
      </c>
      <c r="S373" s="201">
        <v>0</v>
      </c>
      <c r="T373" s="202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03" t="s">
        <v>206</v>
      </c>
      <c r="AT373" s="203" t="s">
        <v>341</v>
      </c>
      <c r="AU373" s="203" t="s">
        <v>87</v>
      </c>
      <c r="AY373" s="18" t="s">
        <v>153</v>
      </c>
      <c r="BE373" s="204">
        <f>IF(N373="základní",J373,0)</f>
        <v>0</v>
      </c>
      <c r="BF373" s="204">
        <f>IF(N373="snížená",J373,0)</f>
        <v>0</v>
      </c>
      <c r="BG373" s="204">
        <f>IF(N373="zákl. přenesená",J373,0)</f>
        <v>0</v>
      </c>
      <c r="BH373" s="204">
        <f>IF(N373="sníž. přenesená",J373,0)</f>
        <v>0</v>
      </c>
      <c r="BI373" s="204">
        <f>IF(N373="nulová",J373,0)</f>
        <v>0</v>
      </c>
      <c r="BJ373" s="18" t="s">
        <v>85</v>
      </c>
      <c r="BK373" s="204">
        <f>ROUND(I373*H373,2)</f>
        <v>0</v>
      </c>
      <c r="BL373" s="18" t="s">
        <v>160</v>
      </c>
      <c r="BM373" s="203" t="s">
        <v>503</v>
      </c>
    </row>
    <row r="374" spans="1:65" s="2" customFormat="1" ht="19.5">
      <c r="A374" s="35"/>
      <c r="B374" s="36"/>
      <c r="C374" s="37"/>
      <c r="D374" s="205" t="s">
        <v>162</v>
      </c>
      <c r="E374" s="37"/>
      <c r="F374" s="206" t="s">
        <v>502</v>
      </c>
      <c r="G374" s="37"/>
      <c r="H374" s="37"/>
      <c r="I374" s="207"/>
      <c r="J374" s="37"/>
      <c r="K374" s="37"/>
      <c r="L374" s="40"/>
      <c r="M374" s="208"/>
      <c r="N374" s="209"/>
      <c r="O374" s="72"/>
      <c r="P374" s="72"/>
      <c r="Q374" s="72"/>
      <c r="R374" s="72"/>
      <c r="S374" s="72"/>
      <c r="T374" s="73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162</v>
      </c>
      <c r="AU374" s="18" t="s">
        <v>87</v>
      </c>
    </row>
    <row r="375" spans="1:65" s="13" customFormat="1" ht="11.25">
      <c r="B375" s="210"/>
      <c r="C375" s="211"/>
      <c r="D375" s="205" t="s">
        <v>164</v>
      </c>
      <c r="E375" s="212" t="s">
        <v>1</v>
      </c>
      <c r="F375" s="213" t="s">
        <v>499</v>
      </c>
      <c r="G375" s="211"/>
      <c r="H375" s="214">
        <v>2.4</v>
      </c>
      <c r="I375" s="215"/>
      <c r="J375" s="211"/>
      <c r="K375" s="211"/>
      <c r="L375" s="216"/>
      <c r="M375" s="217"/>
      <c r="N375" s="218"/>
      <c r="O375" s="218"/>
      <c r="P375" s="218"/>
      <c r="Q375" s="218"/>
      <c r="R375" s="218"/>
      <c r="S375" s="218"/>
      <c r="T375" s="219"/>
      <c r="AT375" s="220" t="s">
        <v>164</v>
      </c>
      <c r="AU375" s="220" t="s">
        <v>87</v>
      </c>
      <c r="AV375" s="13" t="s">
        <v>87</v>
      </c>
      <c r="AW375" s="13" t="s">
        <v>34</v>
      </c>
      <c r="AX375" s="13" t="s">
        <v>85</v>
      </c>
      <c r="AY375" s="220" t="s">
        <v>153</v>
      </c>
    </row>
    <row r="376" spans="1:65" s="13" customFormat="1" ht="11.25">
      <c r="B376" s="210"/>
      <c r="C376" s="211"/>
      <c r="D376" s="205" t="s">
        <v>164</v>
      </c>
      <c r="E376" s="211"/>
      <c r="F376" s="213" t="s">
        <v>504</v>
      </c>
      <c r="G376" s="211"/>
      <c r="H376" s="214">
        <v>2.472</v>
      </c>
      <c r="I376" s="215"/>
      <c r="J376" s="211"/>
      <c r="K376" s="211"/>
      <c r="L376" s="216"/>
      <c r="M376" s="217"/>
      <c r="N376" s="218"/>
      <c r="O376" s="218"/>
      <c r="P376" s="218"/>
      <c r="Q376" s="218"/>
      <c r="R376" s="218"/>
      <c r="S376" s="218"/>
      <c r="T376" s="219"/>
      <c r="AT376" s="220" t="s">
        <v>164</v>
      </c>
      <c r="AU376" s="220" t="s">
        <v>87</v>
      </c>
      <c r="AV376" s="13" t="s">
        <v>87</v>
      </c>
      <c r="AW376" s="13" t="s">
        <v>4</v>
      </c>
      <c r="AX376" s="13" t="s">
        <v>85</v>
      </c>
      <c r="AY376" s="220" t="s">
        <v>153</v>
      </c>
    </row>
    <row r="377" spans="1:65" s="2" customFormat="1" ht="21.75" customHeight="1">
      <c r="A377" s="35"/>
      <c r="B377" s="36"/>
      <c r="C377" s="243" t="s">
        <v>505</v>
      </c>
      <c r="D377" s="243" t="s">
        <v>341</v>
      </c>
      <c r="E377" s="244" t="s">
        <v>506</v>
      </c>
      <c r="F377" s="245" t="s">
        <v>507</v>
      </c>
      <c r="G377" s="246" t="s">
        <v>323</v>
      </c>
      <c r="H377" s="247">
        <v>11.66</v>
      </c>
      <c r="I377" s="248"/>
      <c r="J377" s="249">
        <f>ROUND(I377*H377,2)</f>
        <v>0</v>
      </c>
      <c r="K377" s="245" t="s">
        <v>159</v>
      </c>
      <c r="L377" s="250"/>
      <c r="M377" s="251" t="s">
        <v>1</v>
      </c>
      <c r="N377" s="252" t="s">
        <v>43</v>
      </c>
      <c r="O377" s="72"/>
      <c r="P377" s="201">
        <f>O377*H377</f>
        <v>0</v>
      </c>
      <c r="Q377" s="201">
        <v>0.17599999999999999</v>
      </c>
      <c r="R377" s="201">
        <f>Q377*H377</f>
        <v>2.0521599999999998</v>
      </c>
      <c r="S377" s="201">
        <v>0</v>
      </c>
      <c r="T377" s="202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03" t="s">
        <v>206</v>
      </c>
      <c r="AT377" s="203" t="s">
        <v>341</v>
      </c>
      <c r="AU377" s="203" t="s">
        <v>87</v>
      </c>
      <c r="AY377" s="18" t="s">
        <v>153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18" t="s">
        <v>85</v>
      </c>
      <c r="BK377" s="204">
        <f>ROUND(I377*H377,2)</f>
        <v>0</v>
      </c>
      <c r="BL377" s="18" t="s">
        <v>160</v>
      </c>
      <c r="BM377" s="203" t="s">
        <v>508</v>
      </c>
    </row>
    <row r="378" spans="1:65" s="2" customFormat="1" ht="11.25">
      <c r="A378" s="35"/>
      <c r="B378" s="36"/>
      <c r="C378" s="37"/>
      <c r="D378" s="205" t="s">
        <v>162</v>
      </c>
      <c r="E378" s="37"/>
      <c r="F378" s="206" t="s">
        <v>507</v>
      </c>
      <c r="G378" s="37"/>
      <c r="H378" s="37"/>
      <c r="I378" s="207"/>
      <c r="J378" s="37"/>
      <c r="K378" s="37"/>
      <c r="L378" s="40"/>
      <c r="M378" s="208"/>
      <c r="N378" s="209"/>
      <c r="O378" s="72"/>
      <c r="P378" s="72"/>
      <c r="Q378" s="72"/>
      <c r="R378" s="72"/>
      <c r="S378" s="72"/>
      <c r="T378" s="73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T378" s="18" t="s">
        <v>162</v>
      </c>
      <c r="AU378" s="18" t="s">
        <v>87</v>
      </c>
    </row>
    <row r="379" spans="1:65" s="13" customFormat="1" ht="11.25">
      <c r="B379" s="210"/>
      <c r="C379" s="211"/>
      <c r="D379" s="205" t="s">
        <v>164</v>
      </c>
      <c r="E379" s="212" t="s">
        <v>1</v>
      </c>
      <c r="F379" s="213" t="s">
        <v>498</v>
      </c>
      <c r="G379" s="211"/>
      <c r="H379" s="214">
        <v>11.32</v>
      </c>
      <c r="I379" s="215"/>
      <c r="J379" s="211"/>
      <c r="K379" s="211"/>
      <c r="L379" s="216"/>
      <c r="M379" s="217"/>
      <c r="N379" s="218"/>
      <c r="O379" s="218"/>
      <c r="P379" s="218"/>
      <c r="Q379" s="218"/>
      <c r="R379" s="218"/>
      <c r="S379" s="218"/>
      <c r="T379" s="219"/>
      <c r="AT379" s="220" t="s">
        <v>164</v>
      </c>
      <c r="AU379" s="220" t="s">
        <v>87</v>
      </c>
      <c r="AV379" s="13" t="s">
        <v>87</v>
      </c>
      <c r="AW379" s="13" t="s">
        <v>34</v>
      </c>
      <c r="AX379" s="13" t="s">
        <v>85</v>
      </c>
      <c r="AY379" s="220" t="s">
        <v>153</v>
      </c>
    </row>
    <row r="380" spans="1:65" s="13" customFormat="1" ht="11.25">
      <c r="B380" s="210"/>
      <c r="C380" s="211"/>
      <c r="D380" s="205" t="s">
        <v>164</v>
      </c>
      <c r="E380" s="211"/>
      <c r="F380" s="213" t="s">
        <v>509</v>
      </c>
      <c r="G380" s="211"/>
      <c r="H380" s="214">
        <v>11.66</v>
      </c>
      <c r="I380" s="215"/>
      <c r="J380" s="211"/>
      <c r="K380" s="211"/>
      <c r="L380" s="216"/>
      <c r="M380" s="217"/>
      <c r="N380" s="218"/>
      <c r="O380" s="218"/>
      <c r="P380" s="218"/>
      <c r="Q380" s="218"/>
      <c r="R380" s="218"/>
      <c r="S380" s="218"/>
      <c r="T380" s="219"/>
      <c r="AT380" s="220" t="s">
        <v>164</v>
      </c>
      <c r="AU380" s="220" t="s">
        <v>87</v>
      </c>
      <c r="AV380" s="13" t="s">
        <v>87</v>
      </c>
      <c r="AW380" s="13" t="s">
        <v>4</v>
      </c>
      <c r="AX380" s="13" t="s">
        <v>85</v>
      </c>
      <c r="AY380" s="220" t="s">
        <v>153</v>
      </c>
    </row>
    <row r="381" spans="1:65" s="12" customFormat="1" ht="22.9" customHeight="1">
      <c r="B381" s="176"/>
      <c r="C381" s="177"/>
      <c r="D381" s="178" t="s">
        <v>77</v>
      </c>
      <c r="E381" s="190" t="s">
        <v>206</v>
      </c>
      <c r="F381" s="190" t="s">
        <v>510</v>
      </c>
      <c r="G381" s="177"/>
      <c r="H381" s="177"/>
      <c r="I381" s="180"/>
      <c r="J381" s="191">
        <f>BK381</f>
        <v>0</v>
      </c>
      <c r="K381" s="177"/>
      <c r="L381" s="182"/>
      <c r="M381" s="183"/>
      <c r="N381" s="184"/>
      <c r="O381" s="184"/>
      <c r="P381" s="185">
        <f>SUM(P382:P384)</f>
        <v>0</v>
      </c>
      <c r="Q381" s="184"/>
      <c r="R381" s="185">
        <f>SUM(R382:R384)</f>
        <v>2.4886400000000002</v>
      </c>
      <c r="S381" s="184"/>
      <c r="T381" s="186">
        <f>SUM(T382:T384)</f>
        <v>0</v>
      </c>
      <c r="AR381" s="187" t="s">
        <v>85</v>
      </c>
      <c r="AT381" s="188" t="s">
        <v>77</v>
      </c>
      <c r="AU381" s="188" t="s">
        <v>85</v>
      </c>
      <c r="AY381" s="187" t="s">
        <v>153</v>
      </c>
      <c r="BK381" s="189">
        <f>SUM(BK382:BK384)</f>
        <v>0</v>
      </c>
    </row>
    <row r="382" spans="1:65" s="2" customFormat="1" ht="33" customHeight="1">
      <c r="A382" s="35"/>
      <c r="B382" s="36"/>
      <c r="C382" s="192" t="s">
        <v>511</v>
      </c>
      <c r="D382" s="192" t="s">
        <v>155</v>
      </c>
      <c r="E382" s="193" t="s">
        <v>512</v>
      </c>
      <c r="F382" s="194" t="s">
        <v>513</v>
      </c>
      <c r="G382" s="195" t="s">
        <v>158</v>
      </c>
      <c r="H382" s="196">
        <v>8</v>
      </c>
      <c r="I382" s="197"/>
      <c r="J382" s="198">
        <f>ROUND(I382*H382,2)</f>
        <v>0</v>
      </c>
      <c r="K382" s="194" t="s">
        <v>159</v>
      </c>
      <c r="L382" s="40"/>
      <c r="M382" s="199" t="s">
        <v>1</v>
      </c>
      <c r="N382" s="200" t="s">
        <v>43</v>
      </c>
      <c r="O382" s="72"/>
      <c r="P382" s="201">
        <f>O382*H382</f>
        <v>0</v>
      </c>
      <c r="Q382" s="201">
        <v>0.31108000000000002</v>
      </c>
      <c r="R382" s="201">
        <f>Q382*H382</f>
        <v>2.4886400000000002</v>
      </c>
      <c r="S382" s="201">
        <v>0</v>
      </c>
      <c r="T382" s="202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03" t="s">
        <v>160</v>
      </c>
      <c r="AT382" s="203" t="s">
        <v>155</v>
      </c>
      <c r="AU382" s="203" t="s">
        <v>87</v>
      </c>
      <c r="AY382" s="18" t="s">
        <v>153</v>
      </c>
      <c r="BE382" s="204">
        <f>IF(N382="základní",J382,0)</f>
        <v>0</v>
      </c>
      <c r="BF382" s="204">
        <f>IF(N382="snížená",J382,0)</f>
        <v>0</v>
      </c>
      <c r="BG382" s="204">
        <f>IF(N382="zákl. přenesená",J382,0)</f>
        <v>0</v>
      </c>
      <c r="BH382" s="204">
        <f>IF(N382="sníž. přenesená",J382,0)</f>
        <v>0</v>
      </c>
      <c r="BI382" s="204">
        <f>IF(N382="nulová",J382,0)</f>
        <v>0</v>
      </c>
      <c r="BJ382" s="18" t="s">
        <v>85</v>
      </c>
      <c r="BK382" s="204">
        <f>ROUND(I382*H382,2)</f>
        <v>0</v>
      </c>
      <c r="BL382" s="18" t="s">
        <v>160</v>
      </c>
      <c r="BM382" s="203" t="s">
        <v>514</v>
      </c>
    </row>
    <row r="383" spans="1:65" s="2" customFormat="1" ht="19.5">
      <c r="A383" s="35"/>
      <c r="B383" s="36"/>
      <c r="C383" s="37"/>
      <c r="D383" s="205" t="s">
        <v>162</v>
      </c>
      <c r="E383" s="37"/>
      <c r="F383" s="206" t="s">
        <v>515</v>
      </c>
      <c r="G383" s="37"/>
      <c r="H383" s="37"/>
      <c r="I383" s="207"/>
      <c r="J383" s="37"/>
      <c r="K383" s="37"/>
      <c r="L383" s="40"/>
      <c r="M383" s="208"/>
      <c r="N383" s="209"/>
      <c r="O383" s="72"/>
      <c r="P383" s="72"/>
      <c r="Q383" s="72"/>
      <c r="R383" s="72"/>
      <c r="S383" s="72"/>
      <c r="T383" s="73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162</v>
      </c>
      <c r="AU383" s="18" t="s">
        <v>87</v>
      </c>
    </row>
    <row r="384" spans="1:65" s="13" customFormat="1" ht="11.25">
      <c r="B384" s="210"/>
      <c r="C384" s="211"/>
      <c r="D384" s="205" t="s">
        <v>164</v>
      </c>
      <c r="E384" s="212" t="s">
        <v>1</v>
      </c>
      <c r="F384" s="213" t="s">
        <v>206</v>
      </c>
      <c r="G384" s="211"/>
      <c r="H384" s="214">
        <v>8</v>
      </c>
      <c r="I384" s="215"/>
      <c r="J384" s="211"/>
      <c r="K384" s="211"/>
      <c r="L384" s="216"/>
      <c r="M384" s="217"/>
      <c r="N384" s="218"/>
      <c r="O384" s="218"/>
      <c r="P384" s="218"/>
      <c r="Q384" s="218"/>
      <c r="R384" s="218"/>
      <c r="S384" s="218"/>
      <c r="T384" s="219"/>
      <c r="AT384" s="220" t="s">
        <v>164</v>
      </c>
      <c r="AU384" s="220" t="s">
        <v>87</v>
      </c>
      <c r="AV384" s="13" t="s">
        <v>87</v>
      </c>
      <c r="AW384" s="13" t="s">
        <v>34</v>
      </c>
      <c r="AX384" s="13" t="s">
        <v>85</v>
      </c>
      <c r="AY384" s="220" t="s">
        <v>153</v>
      </c>
    </row>
    <row r="385" spans="1:65" s="12" customFormat="1" ht="22.9" customHeight="1">
      <c r="B385" s="176"/>
      <c r="C385" s="177"/>
      <c r="D385" s="178" t="s">
        <v>77</v>
      </c>
      <c r="E385" s="190" t="s">
        <v>213</v>
      </c>
      <c r="F385" s="190" t="s">
        <v>516</v>
      </c>
      <c r="G385" s="177"/>
      <c r="H385" s="177"/>
      <c r="I385" s="180"/>
      <c r="J385" s="191">
        <f>BK385</f>
        <v>0</v>
      </c>
      <c r="K385" s="177"/>
      <c r="L385" s="182"/>
      <c r="M385" s="183"/>
      <c r="N385" s="184"/>
      <c r="O385" s="184"/>
      <c r="P385" s="185">
        <f>P386+SUM(P387:P514)</f>
        <v>0</v>
      </c>
      <c r="Q385" s="184"/>
      <c r="R385" s="185">
        <f>R386+SUM(R387:R514)</f>
        <v>97.638182739999991</v>
      </c>
      <c r="S385" s="184"/>
      <c r="T385" s="186">
        <f>T386+SUM(T387:T514)</f>
        <v>388.26678000000004</v>
      </c>
      <c r="AR385" s="187" t="s">
        <v>85</v>
      </c>
      <c r="AT385" s="188" t="s">
        <v>77</v>
      </c>
      <c r="AU385" s="188" t="s">
        <v>85</v>
      </c>
      <c r="AY385" s="187" t="s">
        <v>153</v>
      </c>
      <c r="BK385" s="189">
        <f>BK386+SUM(BK387:BK514)</f>
        <v>0</v>
      </c>
    </row>
    <row r="386" spans="1:65" s="2" customFormat="1" ht="24.2" customHeight="1">
      <c r="A386" s="35"/>
      <c r="B386" s="36"/>
      <c r="C386" s="192" t="s">
        <v>517</v>
      </c>
      <c r="D386" s="192" t="s">
        <v>155</v>
      </c>
      <c r="E386" s="193" t="s">
        <v>518</v>
      </c>
      <c r="F386" s="194" t="s">
        <v>519</v>
      </c>
      <c r="G386" s="195" t="s">
        <v>158</v>
      </c>
      <c r="H386" s="196">
        <v>5</v>
      </c>
      <c r="I386" s="197"/>
      <c r="J386" s="198">
        <f>ROUND(I386*H386,2)</f>
        <v>0</v>
      </c>
      <c r="K386" s="194" t="s">
        <v>159</v>
      </c>
      <c r="L386" s="40"/>
      <c r="M386" s="199" t="s">
        <v>1</v>
      </c>
      <c r="N386" s="200" t="s">
        <v>43</v>
      </c>
      <c r="O386" s="72"/>
      <c r="P386" s="201">
        <f>O386*H386</f>
        <v>0</v>
      </c>
      <c r="Q386" s="201">
        <v>6.9999999999999999E-4</v>
      </c>
      <c r="R386" s="201">
        <f>Q386*H386</f>
        <v>3.5000000000000001E-3</v>
      </c>
      <c r="S386" s="201">
        <v>0</v>
      </c>
      <c r="T386" s="202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03" t="s">
        <v>160</v>
      </c>
      <c r="AT386" s="203" t="s">
        <v>155</v>
      </c>
      <c r="AU386" s="203" t="s">
        <v>87</v>
      </c>
      <c r="AY386" s="18" t="s">
        <v>153</v>
      </c>
      <c r="BE386" s="204">
        <f>IF(N386="základní",J386,0)</f>
        <v>0</v>
      </c>
      <c r="BF386" s="204">
        <f>IF(N386="snížená",J386,0)</f>
        <v>0</v>
      </c>
      <c r="BG386" s="204">
        <f>IF(N386="zákl. přenesená",J386,0)</f>
        <v>0</v>
      </c>
      <c r="BH386" s="204">
        <f>IF(N386="sníž. přenesená",J386,0)</f>
        <v>0</v>
      </c>
      <c r="BI386" s="204">
        <f>IF(N386="nulová",J386,0)</f>
        <v>0</v>
      </c>
      <c r="BJ386" s="18" t="s">
        <v>85</v>
      </c>
      <c r="BK386" s="204">
        <f>ROUND(I386*H386,2)</f>
        <v>0</v>
      </c>
      <c r="BL386" s="18" t="s">
        <v>160</v>
      </c>
      <c r="BM386" s="203" t="s">
        <v>520</v>
      </c>
    </row>
    <row r="387" spans="1:65" s="2" customFormat="1" ht="19.5">
      <c r="A387" s="35"/>
      <c r="B387" s="36"/>
      <c r="C387" s="37"/>
      <c r="D387" s="205" t="s">
        <v>162</v>
      </c>
      <c r="E387" s="37"/>
      <c r="F387" s="206" t="s">
        <v>521</v>
      </c>
      <c r="G387" s="37"/>
      <c r="H387" s="37"/>
      <c r="I387" s="207"/>
      <c r="J387" s="37"/>
      <c r="K387" s="37"/>
      <c r="L387" s="40"/>
      <c r="M387" s="208"/>
      <c r="N387" s="209"/>
      <c r="O387" s="72"/>
      <c r="P387" s="72"/>
      <c r="Q387" s="72"/>
      <c r="R387" s="72"/>
      <c r="S387" s="72"/>
      <c r="T387" s="73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162</v>
      </c>
      <c r="AU387" s="18" t="s">
        <v>87</v>
      </c>
    </row>
    <row r="388" spans="1:65" s="14" customFormat="1" ht="11.25">
      <c r="B388" s="221"/>
      <c r="C388" s="222"/>
      <c r="D388" s="205" t="s">
        <v>164</v>
      </c>
      <c r="E388" s="223" t="s">
        <v>1</v>
      </c>
      <c r="F388" s="224" t="s">
        <v>522</v>
      </c>
      <c r="G388" s="222"/>
      <c r="H388" s="223" t="s">
        <v>1</v>
      </c>
      <c r="I388" s="225"/>
      <c r="J388" s="222"/>
      <c r="K388" s="222"/>
      <c r="L388" s="226"/>
      <c r="M388" s="227"/>
      <c r="N388" s="228"/>
      <c r="O388" s="228"/>
      <c r="P388" s="228"/>
      <c r="Q388" s="228"/>
      <c r="R388" s="228"/>
      <c r="S388" s="228"/>
      <c r="T388" s="229"/>
      <c r="AT388" s="230" t="s">
        <v>164</v>
      </c>
      <c r="AU388" s="230" t="s">
        <v>87</v>
      </c>
      <c r="AV388" s="14" t="s">
        <v>85</v>
      </c>
      <c r="AW388" s="14" t="s">
        <v>34</v>
      </c>
      <c r="AX388" s="14" t="s">
        <v>78</v>
      </c>
      <c r="AY388" s="230" t="s">
        <v>153</v>
      </c>
    </row>
    <row r="389" spans="1:65" s="13" customFormat="1" ht="11.25">
      <c r="B389" s="210"/>
      <c r="C389" s="211"/>
      <c r="D389" s="205" t="s">
        <v>164</v>
      </c>
      <c r="E389" s="212" t="s">
        <v>1</v>
      </c>
      <c r="F389" s="213" t="s">
        <v>523</v>
      </c>
      <c r="G389" s="211"/>
      <c r="H389" s="214">
        <v>2</v>
      </c>
      <c r="I389" s="215"/>
      <c r="J389" s="211"/>
      <c r="K389" s="211"/>
      <c r="L389" s="216"/>
      <c r="M389" s="217"/>
      <c r="N389" s="218"/>
      <c r="O389" s="218"/>
      <c r="P389" s="218"/>
      <c r="Q389" s="218"/>
      <c r="R389" s="218"/>
      <c r="S389" s="218"/>
      <c r="T389" s="219"/>
      <c r="AT389" s="220" t="s">
        <v>164</v>
      </c>
      <c r="AU389" s="220" t="s">
        <v>87</v>
      </c>
      <c r="AV389" s="13" t="s">
        <v>87</v>
      </c>
      <c r="AW389" s="13" t="s">
        <v>34</v>
      </c>
      <c r="AX389" s="13" t="s">
        <v>78</v>
      </c>
      <c r="AY389" s="220" t="s">
        <v>153</v>
      </c>
    </row>
    <row r="390" spans="1:65" s="13" customFormat="1" ht="11.25">
      <c r="B390" s="210"/>
      <c r="C390" s="211"/>
      <c r="D390" s="205" t="s">
        <v>164</v>
      </c>
      <c r="E390" s="212" t="s">
        <v>1</v>
      </c>
      <c r="F390" s="213" t="s">
        <v>524</v>
      </c>
      <c r="G390" s="211"/>
      <c r="H390" s="214">
        <v>2</v>
      </c>
      <c r="I390" s="215"/>
      <c r="J390" s="211"/>
      <c r="K390" s="211"/>
      <c r="L390" s="216"/>
      <c r="M390" s="217"/>
      <c r="N390" s="218"/>
      <c r="O390" s="218"/>
      <c r="P390" s="218"/>
      <c r="Q390" s="218"/>
      <c r="R390" s="218"/>
      <c r="S390" s="218"/>
      <c r="T390" s="219"/>
      <c r="AT390" s="220" t="s">
        <v>164</v>
      </c>
      <c r="AU390" s="220" t="s">
        <v>87</v>
      </c>
      <c r="AV390" s="13" t="s">
        <v>87</v>
      </c>
      <c r="AW390" s="13" t="s">
        <v>34</v>
      </c>
      <c r="AX390" s="13" t="s">
        <v>78</v>
      </c>
      <c r="AY390" s="220" t="s">
        <v>153</v>
      </c>
    </row>
    <row r="391" spans="1:65" s="13" customFormat="1" ht="11.25">
      <c r="B391" s="210"/>
      <c r="C391" s="211"/>
      <c r="D391" s="205" t="s">
        <v>164</v>
      </c>
      <c r="E391" s="212" t="s">
        <v>1</v>
      </c>
      <c r="F391" s="213" t="s">
        <v>525</v>
      </c>
      <c r="G391" s="211"/>
      <c r="H391" s="214">
        <v>1</v>
      </c>
      <c r="I391" s="215"/>
      <c r="J391" s="211"/>
      <c r="K391" s="211"/>
      <c r="L391" s="216"/>
      <c r="M391" s="217"/>
      <c r="N391" s="218"/>
      <c r="O391" s="218"/>
      <c r="P391" s="218"/>
      <c r="Q391" s="218"/>
      <c r="R391" s="218"/>
      <c r="S391" s="218"/>
      <c r="T391" s="219"/>
      <c r="AT391" s="220" t="s">
        <v>164</v>
      </c>
      <c r="AU391" s="220" t="s">
        <v>87</v>
      </c>
      <c r="AV391" s="13" t="s">
        <v>87</v>
      </c>
      <c r="AW391" s="13" t="s">
        <v>34</v>
      </c>
      <c r="AX391" s="13" t="s">
        <v>78</v>
      </c>
      <c r="AY391" s="220" t="s">
        <v>153</v>
      </c>
    </row>
    <row r="392" spans="1:65" s="15" customFormat="1" ht="11.25">
      <c r="B392" s="231"/>
      <c r="C392" s="232"/>
      <c r="D392" s="205" t="s">
        <v>164</v>
      </c>
      <c r="E392" s="233" t="s">
        <v>1</v>
      </c>
      <c r="F392" s="234" t="s">
        <v>198</v>
      </c>
      <c r="G392" s="232"/>
      <c r="H392" s="235">
        <v>5</v>
      </c>
      <c r="I392" s="236"/>
      <c r="J392" s="232"/>
      <c r="K392" s="232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164</v>
      </c>
      <c r="AU392" s="241" t="s">
        <v>87</v>
      </c>
      <c r="AV392" s="15" t="s">
        <v>160</v>
      </c>
      <c r="AW392" s="15" t="s">
        <v>34</v>
      </c>
      <c r="AX392" s="15" t="s">
        <v>85</v>
      </c>
      <c r="AY392" s="241" t="s">
        <v>153</v>
      </c>
    </row>
    <row r="393" spans="1:65" s="2" customFormat="1" ht="24.2" customHeight="1">
      <c r="A393" s="35"/>
      <c r="B393" s="36"/>
      <c r="C393" s="192" t="s">
        <v>526</v>
      </c>
      <c r="D393" s="192" t="s">
        <v>155</v>
      </c>
      <c r="E393" s="193" t="s">
        <v>527</v>
      </c>
      <c r="F393" s="194" t="s">
        <v>528</v>
      </c>
      <c r="G393" s="195" t="s">
        <v>158</v>
      </c>
      <c r="H393" s="196">
        <v>3</v>
      </c>
      <c r="I393" s="197"/>
      <c r="J393" s="198">
        <f>ROUND(I393*H393,2)</f>
        <v>0</v>
      </c>
      <c r="K393" s="194" t="s">
        <v>159</v>
      </c>
      <c r="L393" s="40"/>
      <c r="M393" s="199" t="s">
        <v>1</v>
      </c>
      <c r="N393" s="200" t="s">
        <v>43</v>
      </c>
      <c r="O393" s="72"/>
      <c r="P393" s="201">
        <f>O393*H393</f>
        <v>0</v>
      </c>
      <c r="Q393" s="201">
        <v>1.0000000000000001E-5</v>
      </c>
      <c r="R393" s="201">
        <f>Q393*H393</f>
        <v>3.0000000000000004E-5</v>
      </c>
      <c r="S393" s="201">
        <v>0</v>
      </c>
      <c r="T393" s="202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03" t="s">
        <v>160</v>
      </c>
      <c r="AT393" s="203" t="s">
        <v>155</v>
      </c>
      <c r="AU393" s="203" t="s">
        <v>87</v>
      </c>
      <c r="AY393" s="18" t="s">
        <v>153</v>
      </c>
      <c r="BE393" s="204">
        <f>IF(N393="základní",J393,0)</f>
        <v>0</v>
      </c>
      <c r="BF393" s="204">
        <f>IF(N393="snížená",J393,0)</f>
        <v>0</v>
      </c>
      <c r="BG393" s="204">
        <f>IF(N393="zákl. přenesená",J393,0)</f>
        <v>0</v>
      </c>
      <c r="BH393" s="204">
        <f>IF(N393="sníž. přenesená",J393,0)</f>
        <v>0</v>
      </c>
      <c r="BI393" s="204">
        <f>IF(N393="nulová",J393,0)</f>
        <v>0</v>
      </c>
      <c r="BJ393" s="18" t="s">
        <v>85</v>
      </c>
      <c r="BK393" s="204">
        <f>ROUND(I393*H393,2)</f>
        <v>0</v>
      </c>
      <c r="BL393" s="18" t="s">
        <v>160</v>
      </c>
      <c r="BM393" s="203" t="s">
        <v>529</v>
      </c>
    </row>
    <row r="394" spans="1:65" s="2" customFormat="1" ht="19.5">
      <c r="A394" s="35"/>
      <c r="B394" s="36"/>
      <c r="C394" s="37"/>
      <c r="D394" s="205" t="s">
        <v>162</v>
      </c>
      <c r="E394" s="37"/>
      <c r="F394" s="206" t="s">
        <v>530</v>
      </c>
      <c r="G394" s="37"/>
      <c r="H394" s="37"/>
      <c r="I394" s="207"/>
      <c r="J394" s="37"/>
      <c r="K394" s="37"/>
      <c r="L394" s="40"/>
      <c r="M394" s="208"/>
      <c r="N394" s="209"/>
      <c r="O394" s="72"/>
      <c r="P394" s="72"/>
      <c r="Q394" s="72"/>
      <c r="R394" s="72"/>
      <c r="S394" s="72"/>
      <c r="T394" s="73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162</v>
      </c>
      <c r="AU394" s="18" t="s">
        <v>87</v>
      </c>
    </row>
    <row r="395" spans="1:65" s="14" customFormat="1" ht="11.25">
      <c r="B395" s="221"/>
      <c r="C395" s="222"/>
      <c r="D395" s="205" t="s">
        <v>164</v>
      </c>
      <c r="E395" s="223" t="s">
        <v>1</v>
      </c>
      <c r="F395" s="224" t="s">
        <v>522</v>
      </c>
      <c r="G395" s="222"/>
      <c r="H395" s="223" t="s">
        <v>1</v>
      </c>
      <c r="I395" s="225"/>
      <c r="J395" s="222"/>
      <c r="K395" s="222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164</v>
      </c>
      <c r="AU395" s="230" t="s">
        <v>87</v>
      </c>
      <c r="AV395" s="14" t="s">
        <v>85</v>
      </c>
      <c r="AW395" s="14" t="s">
        <v>34</v>
      </c>
      <c r="AX395" s="14" t="s">
        <v>78</v>
      </c>
      <c r="AY395" s="230" t="s">
        <v>153</v>
      </c>
    </row>
    <row r="396" spans="1:65" s="13" customFormat="1" ht="11.25">
      <c r="B396" s="210"/>
      <c r="C396" s="211"/>
      <c r="D396" s="205" t="s">
        <v>164</v>
      </c>
      <c r="E396" s="212" t="s">
        <v>1</v>
      </c>
      <c r="F396" s="213" t="s">
        <v>525</v>
      </c>
      <c r="G396" s="211"/>
      <c r="H396" s="214">
        <v>1</v>
      </c>
      <c r="I396" s="215"/>
      <c r="J396" s="211"/>
      <c r="K396" s="211"/>
      <c r="L396" s="216"/>
      <c r="M396" s="217"/>
      <c r="N396" s="218"/>
      <c r="O396" s="218"/>
      <c r="P396" s="218"/>
      <c r="Q396" s="218"/>
      <c r="R396" s="218"/>
      <c r="S396" s="218"/>
      <c r="T396" s="219"/>
      <c r="AT396" s="220" t="s">
        <v>164</v>
      </c>
      <c r="AU396" s="220" t="s">
        <v>87</v>
      </c>
      <c r="AV396" s="13" t="s">
        <v>87</v>
      </c>
      <c r="AW396" s="13" t="s">
        <v>34</v>
      </c>
      <c r="AX396" s="13" t="s">
        <v>78</v>
      </c>
      <c r="AY396" s="220" t="s">
        <v>153</v>
      </c>
    </row>
    <row r="397" spans="1:65" s="13" customFormat="1" ht="11.25">
      <c r="B397" s="210"/>
      <c r="C397" s="211"/>
      <c r="D397" s="205" t="s">
        <v>164</v>
      </c>
      <c r="E397" s="212" t="s">
        <v>1</v>
      </c>
      <c r="F397" s="213" t="s">
        <v>531</v>
      </c>
      <c r="G397" s="211"/>
      <c r="H397" s="214">
        <v>2</v>
      </c>
      <c r="I397" s="215"/>
      <c r="J397" s="211"/>
      <c r="K397" s="211"/>
      <c r="L397" s="216"/>
      <c r="M397" s="217"/>
      <c r="N397" s="218"/>
      <c r="O397" s="218"/>
      <c r="P397" s="218"/>
      <c r="Q397" s="218"/>
      <c r="R397" s="218"/>
      <c r="S397" s="218"/>
      <c r="T397" s="219"/>
      <c r="AT397" s="220" t="s">
        <v>164</v>
      </c>
      <c r="AU397" s="220" t="s">
        <v>87</v>
      </c>
      <c r="AV397" s="13" t="s">
        <v>87</v>
      </c>
      <c r="AW397" s="13" t="s">
        <v>34</v>
      </c>
      <c r="AX397" s="13" t="s">
        <v>78</v>
      </c>
      <c r="AY397" s="220" t="s">
        <v>153</v>
      </c>
    </row>
    <row r="398" spans="1:65" s="15" customFormat="1" ht="11.25">
      <c r="B398" s="231"/>
      <c r="C398" s="232"/>
      <c r="D398" s="205" t="s">
        <v>164</v>
      </c>
      <c r="E398" s="233" t="s">
        <v>1</v>
      </c>
      <c r="F398" s="234" t="s">
        <v>198</v>
      </c>
      <c r="G398" s="232"/>
      <c r="H398" s="235">
        <v>3</v>
      </c>
      <c r="I398" s="236"/>
      <c r="J398" s="232"/>
      <c r="K398" s="232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164</v>
      </c>
      <c r="AU398" s="241" t="s">
        <v>87</v>
      </c>
      <c r="AV398" s="15" t="s">
        <v>160</v>
      </c>
      <c r="AW398" s="15" t="s">
        <v>34</v>
      </c>
      <c r="AX398" s="15" t="s">
        <v>85</v>
      </c>
      <c r="AY398" s="241" t="s">
        <v>153</v>
      </c>
    </row>
    <row r="399" spans="1:65" s="2" customFormat="1" ht="24.2" customHeight="1">
      <c r="A399" s="35"/>
      <c r="B399" s="36"/>
      <c r="C399" s="192" t="s">
        <v>532</v>
      </c>
      <c r="D399" s="192" t="s">
        <v>155</v>
      </c>
      <c r="E399" s="193" t="s">
        <v>533</v>
      </c>
      <c r="F399" s="194" t="s">
        <v>534</v>
      </c>
      <c r="G399" s="195" t="s">
        <v>158</v>
      </c>
      <c r="H399" s="196">
        <v>2</v>
      </c>
      <c r="I399" s="197"/>
      <c r="J399" s="198">
        <f>ROUND(I399*H399,2)</f>
        <v>0</v>
      </c>
      <c r="K399" s="194" t="s">
        <v>159</v>
      </c>
      <c r="L399" s="40"/>
      <c r="M399" s="199" t="s">
        <v>1</v>
      </c>
      <c r="N399" s="200" t="s">
        <v>43</v>
      </c>
      <c r="O399" s="72"/>
      <c r="P399" s="201">
        <f>O399*H399</f>
        <v>0</v>
      </c>
      <c r="Q399" s="201">
        <v>0.11241</v>
      </c>
      <c r="R399" s="201">
        <f>Q399*H399</f>
        <v>0.22481999999999999</v>
      </c>
      <c r="S399" s="201">
        <v>0</v>
      </c>
      <c r="T399" s="202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03" t="s">
        <v>160</v>
      </c>
      <c r="AT399" s="203" t="s">
        <v>155</v>
      </c>
      <c r="AU399" s="203" t="s">
        <v>87</v>
      </c>
      <c r="AY399" s="18" t="s">
        <v>153</v>
      </c>
      <c r="BE399" s="204">
        <f>IF(N399="základní",J399,0)</f>
        <v>0</v>
      </c>
      <c r="BF399" s="204">
        <f>IF(N399="snížená",J399,0)</f>
        <v>0</v>
      </c>
      <c r="BG399" s="204">
        <f>IF(N399="zákl. přenesená",J399,0)</f>
        <v>0</v>
      </c>
      <c r="BH399" s="204">
        <f>IF(N399="sníž. přenesená",J399,0)</f>
        <v>0</v>
      </c>
      <c r="BI399" s="204">
        <f>IF(N399="nulová",J399,0)</f>
        <v>0</v>
      </c>
      <c r="BJ399" s="18" t="s">
        <v>85</v>
      </c>
      <c r="BK399" s="204">
        <f>ROUND(I399*H399,2)</f>
        <v>0</v>
      </c>
      <c r="BL399" s="18" t="s">
        <v>160</v>
      </c>
      <c r="BM399" s="203" t="s">
        <v>535</v>
      </c>
    </row>
    <row r="400" spans="1:65" s="2" customFormat="1" ht="19.5">
      <c r="A400" s="35"/>
      <c r="B400" s="36"/>
      <c r="C400" s="37"/>
      <c r="D400" s="205" t="s">
        <v>162</v>
      </c>
      <c r="E400" s="37"/>
      <c r="F400" s="206" t="s">
        <v>536</v>
      </c>
      <c r="G400" s="37"/>
      <c r="H400" s="37"/>
      <c r="I400" s="207"/>
      <c r="J400" s="37"/>
      <c r="K400" s="37"/>
      <c r="L400" s="40"/>
      <c r="M400" s="208"/>
      <c r="N400" s="209"/>
      <c r="O400" s="72"/>
      <c r="P400" s="72"/>
      <c r="Q400" s="72"/>
      <c r="R400" s="72"/>
      <c r="S400" s="72"/>
      <c r="T400" s="73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T400" s="18" t="s">
        <v>162</v>
      </c>
      <c r="AU400" s="18" t="s">
        <v>87</v>
      </c>
    </row>
    <row r="401" spans="1:65" s="13" customFormat="1" ht="11.25">
      <c r="B401" s="210"/>
      <c r="C401" s="211"/>
      <c r="D401" s="205" t="s">
        <v>164</v>
      </c>
      <c r="E401" s="212" t="s">
        <v>1</v>
      </c>
      <c r="F401" s="213" t="s">
        <v>537</v>
      </c>
      <c r="G401" s="211"/>
      <c r="H401" s="214">
        <v>2</v>
      </c>
      <c r="I401" s="215"/>
      <c r="J401" s="211"/>
      <c r="K401" s="211"/>
      <c r="L401" s="216"/>
      <c r="M401" s="217"/>
      <c r="N401" s="218"/>
      <c r="O401" s="218"/>
      <c r="P401" s="218"/>
      <c r="Q401" s="218"/>
      <c r="R401" s="218"/>
      <c r="S401" s="218"/>
      <c r="T401" s="219"/>
      <c r="AT401" s="220" t="s">
        <v>164</v>
      </c>
      <c r="AU401" s="220" t="s">
        <v>87</v>
      </c>
      <c r="AV401" s="13" t="s">
        <v>87</v>
      </c>
      <c r="AW401" s="13" t="s">
        <v>34</v>
      </c>
      <c r="AX401" s="13" t="s">
        <v>85</v>
      </c>
      <c r="AY401" s="220" t="s">
        <v>153</v>
      </c>
    </row>
    <row r="402" spans="1:65" s="2" customFormat="1" ht="21.75" customHeight="1">
      <c r="A402" s="35"/>
      <c r="B402" s="36"/>
      <c r="C402" s="243" t="s">
        <v>538</v>
      </c>
      <c r="D402" s="243" t="s">
        <v>341</v>
      </c>
      <c r="E402" s="244" t="s">
        <v>539</v>
      </c>
      <c r="F402" s="245" t="s">
        <v>540</v>
      </c>
      <c r="G402" s="246" t="s">
        <v>158</v>
      </c>
      <c r="H402" s="247">
        <v>2</v>
      </c>
      <c r="I402" s="248"/>
      <c r="J402" s="249">
        <f>ROUND(I402*H402,2)</f>
        <v>0</v>
      </c>
      <c r="K402" s="245" t="s">
        <v>159</v>
      </c>
      <c r="L402" s="250"/>
      <c r="M402" s="251" t="s">
        <v>1</v>
      </c>
      <c r="N402" s="252" t="s">
        <v>43</v>
      </c>
      <c r="O402" s="72"/>
      <c r="P402" s="201">
        <f>O402*H402</f>
        <v>0</v>
      </c>
      <c r="Q402" s="201">
        <v>6.1000000000000004E-3</v>
      </c>
      <c r="R402" s="201">
        <f>Q402*H402</f>
        <v>1.2200000000000001E-2</v>
      </c>
      <c r="S402" s="201">
        <v>0</v>
      </c>
      <c r="T402" s="202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03" t="s">
        <v>206</v>
      </c>
      <c r="AT402" s="203" t="s">
        <v>341</v>
      </c>
      <c r="AU402" s="203" t="s">
        <v>87</v>
      </c>
      <c r="AY402" s="18" t="s">
        <v>153</v>
      </c>
      <c r="BE402" s="204">
        <f>IF(N402="základní",J402,0)</f>
        <v>0</v>
      </c>
      <c r="BF402" s="204">
        <f>IF(N402="snížená",J402,0)</f>
        <v>0</v>
      </c>
      <c r="BG402" s="204">
        <f>IF(N402="zákl. přenesená",J402,0)</f>
        <v>0</v>
      </c>
      <c r="BH402" s="204">
        <f>IF(N402="sníž. přenesená",J402,0)</f>
        <v>0</v>
      </c>
      <c r="BI402" s="204">
        <f>IF(N402="nulová",J402,0)</f>
        <v>0</v>
      </c>
      <c r="BJ402" s="18" t="s">
        <v>85</v>
      </c>
      <c r="BK402" s="204">
        <f>ROUND(I402*H402,2)</f>
        <v>0</v>
      </c>
      <c r="BL402" s="18" t="s">
        <v>160</v>
      </c>
      <c r="BM402" s="203" t="s">
        <v>541</v>
      </c>
    </row>
    <row r="403" spans="1:65" s="2" customFormat="1" ht="11.25">
      <c r="A403" s="35"/>
      <c r="B403" s="36"/>
      <c r="C403" s="37"/>
      <c r="D403" s="205" t="s">
        <v>162</v>
      </c>
      <c r="E403" s="37"/>
      <c r="F403" s="206" t="s">
        <v>540</v>
      </c>
      <c r="G403" s="37"/>
      <c r="H403" s="37"/>
      <c r="I403" s="207"/>
      <c r="J403" s="37"/>
      <c r="K403" s="37"/>
      <c r="L403" s="40"/>
      <c r="M403" s="208"/>
      <c r="N403" s="209"/>
      <c r="O403" s="72"/>
      <c r="P403" s="72"/>
      <c r="Q403" s="72"/>
      <c r="R403" s="72"/>
      <c r="S403" s="72"/>
      <c r="T403" s="73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162</v>
      </c>
      <c r="AU403" s="18" t="s">
        <v>87</v>
      </c>
    </row>
    <row r="404" spans="1:65" s="13" customFormat="1" ht="11.25">
      <c r="B404" s="210"/>
      <c r="C404" s="211"/>
      <c r="D404" s="205" t="s">
        <v>164</v>
      </c>
      <c r="E404" s="212" t="s">
        <v>1</v>
      </c>
      <c r="F404" s="213" t="s">
        <v>87</v>
      </c>
      <c r="G404" s="211"/>
      <c r="H404" s="214">
        <v>2</v>
      </c>
      <c r="I404" s="215"/>
      <c r="J404" s="211"/>
      <c r="K404" s="211"/>
      <c r="L404" s="216"/>
      <c r="M404" s="217"/>
      <c r="N404" s="218"/>
      <c r="O404" s="218"/>
      <c r="P404" s="218"/>
      <c r="Q404" s="218"/>
      <c r="R404" s="218"/>
      <c r="S404" s="218"/>
      <c r="T404" s="219"/>
      <c r="AT404" s="220" t="s">
        <v>164</v>
      </c>
      <c r="AU404" s="220" t="s">
        <v>87</v>
      </c>
      <c r="AV404" s="13" t="s">
        <v>87</v>
      </c>
      <c r="AW404" s="13" t="s">
        <v>34</v>
      </c>
      <c r="AX404" s="13" t="s">
        <v>85</v>
      </c>
      <c r="AY404" s="220" t="s">
        <v>153</v>
      </c>
    </row>
    <row r="405" spans="1:65" s="2" customFormat="1" ht="24.2" customHeight="1">
      <c r="A405" s="35"/>
      <c r="B405" s="36"/>
      <c r="C405" s="192" t="s">
        <v>542</v>
      </c>
      <c r="D405" s="192" t="s">
        <v>155</v>
      </c>
      <c r="E405" s="193" t="s">
        <v>543</v>
      </c>
      <c r="F405" s="194" t="s">
        <v>544</v>
      </c>
      <c r="G405" s="195" t="s">
        <v>355</v>
      </c>
      <c r="H405" s="196">
        <v>5</v>
      </c>
      <c r="I405" s="197"/>
      <c r="J405" s="198">
        <f>ROUND(I405*H405,2)</f>
        <v>0</v>
      </c>
      <c r="K405" s="194" t="s">
        <v>159</v>
      </c>
      <c r="L405" s="40"/>
      <c r="M405" s="199" t="s">
        <v>1</v>
      </c>
      <c r="N405" s="200" t="s">
        <v>43</v>
      </c>
      <c r="O405" s="72"/>
      <c r="P405" s="201">
        <f>O405*H405</f>
        <v>0</v>
      </c>
      <c r="Q405" s="201">
        <v>8.0000000000000007E-5</v>
      </c>
      <c r="R405" s="201">
        <f>Q405*H405</f>
        <v>4.0000000000000002E-4</v>
      </c>
      <c r="S405" s="201">
        <v>0</v>
      </c>
      <c r="T405" s="202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03" t="s">
        <v>160</v>
      </c>
      <c r="AT405" s="203" t="s">
        <v>155</v>
      </c>
      <c r="AU405" s="203" t="s">
        <v>87</v>
      </c>
      <c r="AY405" s="18" t="s">
        <v>153</v>
      </c>
      <c r="BE405" s="204">
        <f>IF(N405="základní",J405,0)</f>
        <v>0</v>
      </c>
      <c r="BF405" s="204">
        <f>IF(N405="snížená",J405,0)</f>
        <v>0</v>
      </c>
      <c r="BG405" s="204">
        <f>IF(N405="zákl. přenesená",J405,0)</f>
        <v>0</v>
      </c>
      <c r="BH405" s="204">
        <f>IF(N405="sníž. přenesená",J405,0)</f>
        <v>0</v>
      </c>
      <c r="BI405" s="204">
        <f>IF(N405="nulová",J405,0)</f>
        <v>0</v>
      </c>
      <c r="BJ405" s="18" t="s">
        <v>85</v>
      </c>
      <c r="BK405" s="204">
        <f>ROUND(I405*H405,2)</f>
        <v>0</v>
      </c>
      <c r="BL405" s="18" t="s">
        <v>160</v>
      </c>
      <c r="BM405" s="203" t="s">
        <v>545</v>
      </c>
    </row>
    <row r="406" spans="1:65" s="2" customFormat="1" ht="19.5">
      <c r="A406" s="35"/>
      <c r="B406" s="36"/>
      <c r="C406" s="37"/>
      <c r="D406" s="205" t="s">
        <v>162</v>
      </c>
      <c r="E406" s="37"/>
      <c r="F406" s="206" t="s">
        <v>546</v>
      </c>
      <c r="G406" s="37"/>
      <c r="H406" s="37"/>
      <c r="I406" s="207"/>
      <c r="J406" s="37"/>
      <c r="K406" s="37"/>
      <c r="L406" s="40"/>
      <c r="M406" s="208"/>
      <c r="N406" s="209"/>
      <c r="O406" s="72"/>
      <c r="P406" s="72"/>
      <c r="Q406" s="72"/>
      <c r="R406" s="72"/>
      <c r="S406" s="72"/>
      <c r="T406" s="73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8" t="s">
        <v>162</v>
      </c>
      <c r="AU406" s="18" t="s">
        <v>87</v>
      </c>
    </row>
    <row r="407" spans="1:65" s="13" customFormat="1" ht="11.25">
      <c r="B407" s="210"/>
      <c r="C407" s="211"/>
      <c r="D407" s="205" t="s">
        <v>164</v>
      </c>
      <c r="E407" s="212" t="s">
        <v>1</v>
      </c>
      <c r="F407" s="213" t="s">
        <v>547</v>
      </c>
      <c r="G407" s="211"/>
      <c r="H407" s="214">
        <v>5</v>
      </c>
      <c r="I407" s="215"/>
      <c r="J407" s="211"/>
      <c r="K407" s="211"/>
      <c r="L407" s="216"/>
      <c r="M407" s="217"/>
      <c r="N407" s="218"/>
      <c r="O407" s="218"/>
      <c r="P407" s="218"/>
      <c r="Q407" s="218"/>
      <c r="R407" s="218"/>
      <c r="S407" s="218"/>
      <c r="T407" s="219"/>
      <c r="AT407" s="220" t="s">
        <v>164</v>
      </c>
      <c r="AU407" s="220" t="s">
        <v>87</v>
      </c>
      <c r="AV407" s="13" t="s">
        <v>87</v>
      </c>
      <c r="AW407" s="13" t="s">
        <v>34</v>
      </c>
      <c r="AX407" s="13" t="s">
        <v>85</v>
      </c>
      <c r="AY407" s="220" t="s">
        <v>153</v>
      </c>
    </row>
    <row r="408" spans="1:65" s="2" customFormat="1" ht="24.2" customHeight="1">
      <c r="A408" s="35"/>
      <c r="B408" s="36"/>
      <c r="C408" s="192" t="s">
        <v>548</v>
      </c>
      <c r="D408" s="192" t="s">
        <v>155</v>
      </c>
      <c r="E408" s="193" t="s">
        <v>549</v>
      </c>
      <c r="F408" s="194" t="s">
        <v>550</v>
      </c>
      <c r="G408" s="195" t="s">
        <v>355</v>
      </c>
      <c r="H408" s="196">
        <v>220</v>
      </c>
      <c r="I408" s="197"/>
      <c r="J408" s="198">
        <f>ROUND(I408*H408,2)</f>
        <v>0</v>
      </c>
      <c r="K408" s="194" t="s">
        <v>159</v>
      </c>
      <c r="L408" s="40"/>
      <c r="M408" s="199" t="s">
        <v>1</v>
      </c>
      <c r="N408" s="200" t="s">
        <v>43</v>
      </c>
      <c r="O408" s="72"/>
      <c r="P408" s="201">
        <f>O408*H408</f>
        <v>0</v>
      </c>
      <c r="Q408" s="201">
        <v>1.4999999999999999E-4</v>
      </c>
      <c r="R408" s="201">
        <f>Q408*H408</f>
        <v>3.2999999999999995E-2</v>
      </c>
      <c r="S408" s="201">
        <v>0</v>
      </c>
      <c r="T408" s="202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03" t="s">
        <v>160</v>
      </c>
      <c r="AT408" s="203" t="s">
        <v>155</v>
      </c>
      <c r="AU408" s="203" t="s">
        <v>87</v>
      </c>
      <c r="AY408" s="18" t="s">
        <v>153</v>
      </c>
      <c r="BE408" s="204">
        <f>IF(N408="základní",J408,0)</f>
        <v>0</v>
      </c>
      <c r="BF408" s="204">
        <f>IF(N408="snížená",J408,0)</f>
        <v>0</v>
      </c>
      <c r="BG408" s="204">
        <f>IF(N408="zákl. přenesená",J408,0)</f>
        <v>0</v>
      </c>
      <c r="BH408" s="204">
        <f>IF(N408="sníž. přenesená",J408,0)</f>
        <v>0</v>
      </c>
      <c r="BI408" s="204">
        <f>IF(N408="nulová",J408,0)</f>
        <v>0</v>
      </c>
      <c r="BJ408" s="18" t="s">
        <v>85</v>
      </c>
      <c r="BK408" s="204">
        <f>ROUND(I408*H408,2)</f>
        <v>0</v>
      </c>
      <c r="BL408" s="18" t="s">
        <v>160</v>
      </c>
      <c r="BM408" s="203" t="s">
        <v>551</v>
      </c>
    </row>
    <row r="409" spans="1:65" s="2" customFormat="1" ht="19.5">
      <c r="A409" s="35"/>
      <c r="B409" s="36"/>
      <c r="C409" s="37"/>
      <c r="D409" s="205" t="s">
        <v>162</v>
      </c>
      <c r="E409" s="37"/>
      <c r="F409" s="206" t="s">
        <v>552</v>
      </c>
      <c r="G409" s="37"/>
      <c r="H409" s="37"/>
      <c r="I409" s="207"/>
      <c r="J409" s="37"/>
      <c r="K409" s="37"/>
      <c r="L409" s="40"/>
      <c r="M409" s="208"/>
      <c r="N409" s="209"/>
      <c r="O409" s="72"/>
      <c r="P409" s="72"/>
      <c r="Q409" s="72"/>
      <c r="R409" s="72"/>
      <c r="S409" s="72"/>
      <c r="T409" s="73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T409" s="18" t="s">
        <v>162</v>
      </c>
      <c r="AU409" s="18" t="s">
        <v>87</v>
      </c>
    </row>
    <row r="410" spans="1:65" s="13" customFormat="1" ht="11.25">
      <c r="B410" s="210"/>
      <c r="C410" s="211"/>
      <c r="D410" s="205" t="s">
        <v>164</v>
      </c>
      <c r="E410" s="212" t="s">
        <v>1</v>
      </c>
      <c r="F410" s="213" t="s">
        <v>553</v>
      </c>
      <c r="G410" s="211"/>
      <c r="H410" s="214">
        <v>220</v>
      </c>
      <c r="I410" s="215"/>
      <c r="J410" s="211"/>
      <c r="K410" s="211"/>
      <c r="L410" s="216"/>
      <c r="M410" s="217"/>
      <c r="N410" s="218"/>
      <c r="O410" s="218"/>
      <c r="P410" s="218"/>
      <c r="Q410" s="218"/>
      <c r="R410" s="218"/>
      <c r="S410" s="218"/>
      <c r="T410" s="219"/>
      <c r="AT410" s="220" t="s">
        <v>164</v>
      </c>
      <c r="AU410" s="220" t="s">
        <v>87</v>
      </c>
      <c r="AV410" s="13" t="s">
        <v>87</v>
      </c>
      <c r="AW410" s="13" t="s">
        <v>34</v>
      </c>
      <c r="AX410" s="13" t="s">
        <v>85</v>
      </c>
      <c r="AY410" s="220" t="s">
        <v>153</v>
      </c>
    </row>
    <row r="411" spans="1:65" s="2" customFormat="1" ht="24.2" customHeight="1">
      <c r="A411" s="35"/>
      <c r="B411" s="36"/>
      <c r="C411" s="192" t="s">
        <v>554</v>
      </c>
      <c r="D411" s="192" t="s">
        <v>155</v>
      </c>
      <c r="E411" s="193" t="s">
        <v>555</v>
      </c>
      <c r="F411" s="194" t="s">
        <v>556</v>
      </c>
      <c r="G411" s="195" t="s">
        <v>355</v>
      </c>
      <c r="H411" s="196">
        <v>131.4</v>
      </c>
      <c r="I411" s="197"/>
      <c r="J411" s="198">
        <f>ROUND(I411*H411,2)</f>
        <v>0</v>
      </c>
      <c r="K411" s="194" t="s">
        <v>159</v>
      </c>
      <c r="L411" s="40"/>
      <c r="M411" s="199" t="s">
        <v>1</v>
      </c>
      <c r="N411" s="200" t="s">
        <v>43</v>
      </c>
      <c r="O411" s="72"/>
      <c r="P411" s="201">
        <f>O411*H411</f>
        <v>0</v>
      </c>
      <c r="Q411" s="201">
        <v>5.0000000000000002E-5</v>
      </c>
      <c r="R411" s="201">
        <f>Q411*H411</f>
        <v>6.5700000000000003E-3</v>
      </c>
      <c r="S411" s="201">
        <v>0</v>
      </c>
      <c r="T411" s="202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03" t="s">
        <v>160</v>
      </c>
      <c r="AT411" s="203" t="s">
        <v>155</v>
      </c>
      <c r="AU411" s="203" t="s">
        <v>87</v>
      </c>
      <c r="AY411" s="18" t="s">
        <v>153</v>
      </c>
      <c r="BE411" s="204">
        <f>IF(N411="základní",J411,0)</f>
        <v>0</v>
      </c>
      <c r="BF411" s="204">
        <f>IF(N411="snížená",J411,0)</f>
        <v>0</v>
      </c>
      <c r="BG411" s="204">
        <f>IF(N411="zákl. přenesená",J411,0)</f>
        <v>0</v>
      </c>
      <c r="BH411" s="204">
        <f>IF(N411="sníž. přenesená",J411,0)</f>
        <v>0</v>
      </c>
      <c r="BI411" s="204">
        <f>IF(N411="nulová",J411,0)</f>
        <v>0</v>
      </c>
      <c r="BJ411" s="18" t="s">
        <v>85</v>
      </c>
      <c r="BK411" s="204">
        <f>ROUND(I411*H411,2)</f>
        <v>0</v>
      </c>
      <c r="BL411" s="18" t="s">
        <v>160</v>
      </c>
      <c r="BM411" s="203" t="s">
        <v>557</v>
      </c>
    </row>
    <row r="412" spans="1:65" s="2" customFormat="1" ht="19.5">
      <c r="A412" s="35"/>
      <c r="B412" s="36"/>
      <c r="C412" s="37"/>
      <c r="D412" s="205" t="s">
        <v>162</v>
      </c>
      <c r="E412" s="37"/>
      <c r="F412" s="206" t="s">
        <v>558</v>
      </c>
      <c r="G412" s="37"/>
      <c r="H412" s="37"/>
      <c r="I412" s="207"/>
      <c r="J412" s="37"/>
      <c r="K412" s="37"/>
      <c r="L412" s="40"/>
      <c r="M412" s="208"/>
      <c r="N412" s="209"/>
      <c r="O412" s="72"/>
      <c r="P412" s="72"/>
      <c r="Q412" s="72"/>
      <c r="R412" s="72"/>
      <c r="S412" s="72"/>
      <c r="T412" s="73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T412" s="18" t="s">
        <v>162</v>
      </c>
      <c r="AU412" s="18" t="s">
        <v>87</v>
      </c>
    </row>
    <row r="413" spans="1:65" s="13" customFormat="1" ht="11.25">
      <c r="B413" s="210"/>
      <c r="C413" s="211"/>
      <c r="D413" s="205" t="s">
        <v>164</v>
      </c>
      <c r="E413" s="212" t="s">
        <v>1</v>
      </c>
      <c r="F413" s="213" t="s">
        <v>559</v>
      </c>
      <c r="G413" s="211"/>
      <c r="H413" s="214">
        <v>89.5</v>
      </c>
      <c r="I413" s="215"/>
      <c r="J413" s="211"/>
      <c r="K413" s="211"/>
      <c r="L413" s="216"/>
      <c r="M413" s="217"/>
      <c r="N413" s="218"/>
      <c r="O413" s="218"/>
      <c r="P413" s="218"/>
      <c r="Q413" s="218"/>
      <c r="R413" s="218"/>
      <c r="S413" s="218"/>
      <c r="T413" s="219"/>
      <c r="AT413" s="220" t="s">
        <v>164</v>
      </c>
      <c r="AU413" s="220" t="s">
        <v>87</v>
      </c>
      <c r="AV413" s="13" t="s">
        <v>87</v>
      </c>
      <c r="AW413" s="13" t="s">
        <v>34</v>
      </c>
      <c r="AX413" s="13" t="s">
        <v>78</v>
      </c>
      <c r="AY413" s="220" t="s">
        <v>153</v>
      </c>
    </row>
    <row r="414" spans="1:65" s="13" customFormat="1" ht="11.25">
      <c r="B414" s="210"/>
      <c r="C414" s="211"/>
      <c r="D414" s="205" t="s">
        <v>164</v>
      </c>
      <c r="E414" s="212" t="s">
        <v>1</v>
      </c>
      <c r="F414" s="213" t="s">
        <v>560</v>
      </c>
      <c r="G414" s="211"/>
      <c r="H414" s="214">
        <v>41.9</v>
      </c>
      <c r="I414" s="215"/>
      <c r="J414" s="211"/>
      <c r="K414" s="211"/>
      <c r="L414" s="216"/>
      <c r="M414" s="217"/>
      <c r="N414" s="218"/>
      <c r="O414" s="218"/>
      <c r="P414" s="218"/>
      <c r="Q414" s="218"/>
      <c r="R414" s="218"/>
      <c r="S414" s="218"/>
      <c r="T414" s="219"/>
      <c r="AT414" s="220" t="s">
        <v>164</v>
      </c>
      <c r="AU414" s="220" t="s">
        <v>87</v>
      </c>
      <c r="AV414" s="13" t="s">
        <v>87</v>
      </c>
      <c r="AW414" s="13" t="s">
        <v>34</v>
      </c>
      <c r="AX414" s="13" t="s">
        <v>78</v>
      </c>
      <c r="AY414" s="220" t="s">
        <v>153</v>
      </c>
    </row>
    <row r="415" spans="1:65" s="15" customFormat="1" ht="11.25">
      <c r="B415" s="231"/>
      <c r="C415" s="232"/>
      <c r="D415" s="205" t="s">
        <v>164</v>
      </c>
      <c r="E415" s="233" t="s">
        <v>1</v>
      </c>
      <c r="F415" s="234" t="s">
        <v>198</v>
      </c>
      <c r="G415" s="232"/>
      <c r="H415" s="235">
        <v>131.4</v>
      </c>
      <c r="I415" s="236"/>
      <c r="J415" s="232"/>
      <c r="K415" s="232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164</v>
      </c>
      <c r="AU415" s="241" t="s">
        <v>87</v>
      </c>
      <c r="AV415" s="15" t="s">
        <v>160</v>
      </c>
      <c r="AW415" s="15" t="s">
        <v>34</v>
      </c>
      <c r="AX415" s="15" t="s">
        <v>85</v>
      </c>
      <c r="AY415" s="241" t="s">
        <v>153</v>
      </c>
    </row>
    <row r="416" spans="1:65" s="2" customFormat="1" ht="24.2" customHeight="1">
      <c r="A416" s="35"/>
      <c r="B416" s="36"/>
      <c r="C416" s="192" t="s">
        <v>561</v>
      </c>
      <c r="D416" s="192" t="s">
        <v>155</v>
      </c>
      <c r="E416" s="193" t="s">
        <v>562</v>
      </c>
      <c r="F416" s="194" t="s">
        <v>563</v>
      </c>
      <c r="G416" s="195" t="s">
        <v>323</v>
      </c>
      <c r="H416" s="196">
        <v>27</v>
      </c>
      <c r="I416" s="197"/>
      <c r="J416" s="198">
        <f>ROUND(I416*H416,2)</f>
        <v>0</v>
      </c>
      <c r="K416" s="194" t="s">
        <v>159</v>
      </c>
      <c r="L416" s="40"/>
      <c r="M416" s="199" t="s">
        <v>1</v>
      </c>
      <c r="N416" s="200" t="s">
        <v>43</v>
      </c>
      <c r="O416" s="72"/>
      <c r="P416" s="201">
        <f>O416*H416</f>
        <v>0</v>
      </c>
      <c r="Q416" s="201">
        <v>5.9999999999999995E-4</v>
      </c>
      <c r="R416" s="201">
        <f>Q416*H416</f>
        <v>1.6199999999999999E-2</v>
      </c>
      <c r="S416" s="201">
        <v>0</v>
      </c>
      <c r="T416" s="202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03" t="s">
        <v>160</v>
      </c>
      <c r="AT416" s="203" t="s">
        <v>155</v>
      </c>
      <c r="AU416" s="203" t="s">
        <v>87</v>
      </c>
      <c r="AY416" s="18" t="s">
        <v>153</v>
      </c>
      <c r="BE416" s="204">
        <f>IF(N416="základní",J416,0)</f>
        <v>0</v>
      </c>
      <c r="BF416" s="204">
        <f>IF(N416="snížená",J416,0)</f>
        <v>0</v>
      </c>
      <c r="BG416" s="204">
        <f>IF(N416="zákl. přenesená",J416,0)</f>
        <v>0</v>
      </c>
      <c r="BH416" s="204">
        <f>IF(N416="sníž. přenesená",J416,0)</f>
        <v>0</v>
      </c>
      <c r="BI416" s="204">
        <f>IF(N416="nulová",J416,0)</f>
        <v>0</v>
      </c>
      <c r="BJ416" s="18" t="s">
        <v>85</v>
      </c>
      <c r="BK416" s="204">
        <f>ROUND(I416*H416,2)</f>
        <v>0</v>
      </c>
      <c r="BL416" s="18" t="s">
        <v>160</v>
      </c>
      <c r="BM416" s="203" t="s">
        <v>564</v>
      </c>
    </row>
    <row r="417" spans="1:65" s="2" customFormat="1" ht="19.5">
      <c r="A417" s="35"/>
      <c r="B417" s="36"/>
      <c r="C417" s="37"/>
      <c r="D417" s="205" t="s">
        <v>162</v>
      </c>
      <c r="E417" s="37"/>
      <c r="F417" s="206" t="s">
        <v>565</v>
      </c>
      <c r="G417" s="37"/>
      <c r="H417" s="37"/>
      <c r="I417" s="207"/>
      <c r="J417" s="37"/>
      <c r="K417" s="37"/>
      <c r="L417" s="40"/>
      <c r="M417" s="208"/>
      <c r="N417" s="209"/>
      <c r="O417" s="72"/>
      <c r="P417" s="72"/>
      <c r="Q417" s="72"/>
      <c r="R417" s="72"/>
      <c r="S417" s="72"/>
      <c r="T417" s="73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162</v>
      </c>
      <c r="AU417" s="18" t="s">
        <v>87</v>
      </c>
    </row>
    <row r="418" spans="1:65" s="13" customFormat="1" ht="11.25">
      <c r="B418" s="210"/>
      <c r="C418" s="211"/>
      <c r="D418" s="205" t="s">
        <v>164</v>
      </c>
      <c r="E418" s="212" t="s">
        <v>1</v>
      </c>
      <c r="F418" s="213" t="s">
        <v>566</v>
      </c>
      <c r="G418" s="211"/>
      <c r="H418" s="214">
        <v>15</v>
      </c>
      <c r="I418" s="215"/>
      <c r="J418" s="211"/>
      <c r="K418" s="211"/>
      <c r="L418" s="216"/>
      <c r="M418" s="217"/>
      <c r="N418" s="218"/>
      <c r="O418" s="218"/>
      <c r="P418" s="218"/>
      <c r="Q418" s="218"/>
      <c r="R418" s="218"/>
      <c r="S418" s="218"/>
      <c r="T418" s="219"/>
      <c r="AT418" s="220" t="s">
        <v>164</v>
      </c>
      <c r="AU418" s="220" t="s">
        <v>87</v>
      </c>
      <c r="AV418" s="13" t="s">
        <v>87</v>
      </c>
      <c r="AW418" s="13" t="s">
        <v>34</v>
      </c>
      <c r="AX418" s="13" t="s">
        <v>78</v>
      </c>
      <c r="AY418" s="220" t="s">
        <v>153</v>
      </c>
    </row>
    <row r="419" spans="1:65" s="13" customFormat="1" ht="11.25">
      <c r="B419" s="210"/>
      <c r="C419" s="211"/>
      <c r="D419" s="205" t="s">
        <v>164</v>
      </c>
      <c r="E419" s="212" t="s">
        <v>1</v>
      </c>
      <c r="F419" s="213" t="s">
        <v>567</v>
      </c>
      <c r="G419" s="211"/>
      <c r="H419" s="214">
        <v>12</v>
      </c>
      <c r="I419" s="215"/>
      <c r="J419" s="211"/>
      <c r="K419" s="211"/>
      <c r="L419" s="216"/>
      <c r="M419" s="217"/>
      <c r="N419" s="218"/>
      <c r="O419" s="218"/>
      <c r="P419" s="218"/>
      <c r="Q419" s="218"/>
      <c r="R419" s="218"/>
      <c r="S419" s="218"/>
      <c r="T419" s="219"/>
      <c r="AT419" s="220" t="s">
        <v>164</v>
      </c>
      <c r="AU419" s="220" t="s">
        <v>87</v>
      </c>
      <c r="AV419" s="13" t="s">
        <v>87</v>
      </c>
      <c r="AW419" s="13" t="s">
        <v>34</v>
      </c>
      <c r="AX419" s="13" t="s">
        <v>78</v>
      </c>
      <c r="AY419" s="220" t="s">
        <v>153</v>
      </c>
    </row>
    <row r="420" spans="1:65" s="15" customFormat="1" ht="11.25">
      <c r="B420" s="231"/>
      <c r="C420" s="232"/>
      <c r="D420" s="205" t="s">
        <v>164</v>
      </c>
      <c r="E420" s="233" t="s">
        <v>1</v>
      </c>
      <c r="F420" s="234" t="s">
        <v>198</v>
      </c>
      <c r="G420" s="232"/>
      <c r="H420" s="235">
        <v>27</v>
      </c>
      <c r="I420" s="236"/>
      <c r="J420" s="232"/>
      <c r="K420" s="232"/>
      <c r="L420" s="237"/>
      <c r="M420" s="238"/>
      <c r="N420" s="239"/>
      <c r="O420" s="239"/>
      <c r="P420" s="239"/>
      <c r="Q420" s="239"/>
      <c r="R420" s="239"/>
      <c r="S420" s="239"/>
      <c r="T420" s="240"/>
      <c r="AT420" s="241" t="s">
        <v>164</v>
      </c>
      <c r="AU420" s="241" t="s">
        <v>87</v>
      </c>
      <c r="AV420" s="15" t="s">
        <v>160</v>
      </c>
      <c r="AW420" s="15" t="s">
        <v>34</v>
      </c>
      <c r="AX420" s="15" t="s">
        <v>85</v>
      </c>
      <c r="AY420" s="241" t="s">
        <v>153</v>
      </c>
    </row>
    <row r="421" spans="1:65" s="2" customFormat="1" ht="24.2" customHeight="1">
      <c r="A421" s="35"/>
      <c r="B421" s="36"/>
      <c r="C421" s="192" t="s">
        <v>568</v>
      </c>
      <c r="D421" s="192" t="s">
        <v>155</v>
      </c>
      <c r="E421" s="193" t="s">
        <v>569</v>
      </c>
      <c r="F421" s="194" t="s">
        <v>570</v>
      </c>
      <c r="G421" s="195" t="s">
        <v>355</v>
      </c>
      <c r="H421" s="196">
        <v>5</v>
      </c>
      <c r="I421" s="197"/>
      <c r="J421" s="198">
        <f>ROUND(I421*H421,2)</f>
        <v>0</v>
      </c>
      <c r="K421" s="194" t="s">
        <v>159</v>
      </c>
      <c r="L421" s="40"/>
      <c r="M421" s="199" t="s">
        <v>1</v>
      </c>
      <c r="N421" s="200" t="s">
        <v>43</v>
      </c>
      <c r="O421" s="72"/>
      <c r="P421" s="201">
        <f>O421*H421</f>
        <v>0</v>
      </c>
      <c r="Q421" s="201">
        <v>2.0000000000000001E-4</v>
      </c>
      <c r="R421" s="201">
        <f>Q421*H421</f>
        <v>1E-3</v>
      </c>
      <c r="S421" s="201">
        <v>0</v>
      </c>
      <c r="T421" s="202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203" t="s">
        <v>160</v>
      </c>
      <c r="AT421" s="203" t="s">
        <v>155</v>
      </c>
      <c r="AU421" s="203" t="s">
        <v>87</v>
      </c>
      <c r="AY421" s="18" t="s">
        <v>153</v>
      </c>
      <c r="BE421" s="204">
        <f>IF(N421="základní",J421,0)</f>
        <v>0</v>
      </c>
      <c r="BF421" s="204">
        <f>IF(N421="snížená",J421,0)</f>
        <v>0</v>
      </c>
      <c r="BG421" s="204">
        <f>IF(N421="zákl. přenesená",J421,0)</f>
        <v>0</v>
      </c>
      <c r="BH421" s="204">
        <f>IF(N421="sníž. přenesená",J421,0)</f>
        <v>0</v>
      </c>
      <c r="BI421" s="204">
        <f>IF(N421="nulová",J421,0)</f>
        <v>0</v>
      </c>
      <c r="BJ421" s="18" t="s">
        <v>85</v>
      </c>
      <c r="BK421" s="204">
        <f>ROUND(I421*H421,2)</f>
        <v>0</v>
      </c>
      <c r="BL421" s="18" t="s">
        <v>160</v>
      </c>
      <c r="BM421" s="203" t="s">
        <v>571</v>
      </c>
    </row>
    <row r="422" spans="1:65" s="2" customFormat="1" ht="19.5">
      <c r="A422" s="35"/>
      <c r="B422" s="36"/>
      <c r="C422" s="37"/>
      <c r="D422" s="205" t="s">
        <v>162</v>
      </c>
      <c r="E422" s="37"/>
      <c r="F422" s="206" t="s">
        <v>572</v>
      </c>
      <c r="G422" s="37"/>
      <c r="H422" s="37"/>
      <c r="I422" s="207"/>
      <c r="J422" s="37"/>
      <c r="K422" s="37"/>
      <c r="L422" s="40"/>
      <c r="M422" s="208"/>
      <c r="N422" s="209"/>
      <c r="O422" s="72"/>
      <c r="P422" s="72"/>
      <c r="Q422" s="72"/>
      <c r="R422" s="72"/>
      <c r="S422" s="72"/>
      <c r="T422" s="73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8" t="s">
        <v>162</v>
      </c>
      <c r="AU422" s="18" t="s">
        <v>87</v>
      </c>
    </row>
    <row r="423" spans="1:65" s="13" customFormat="1" ht="11.25">
      <c r="B423" s="210"/>
      <c r="C423" s="211"/>
      <c r="D423" s="205" t="s">
        <v>164</v>
      </c>
      <c r="E423" s="212" t="s">
        <v>1</v>
      </c>
      <c r="F423" s="213" t="s">
        <v>547</v>
      </c>
      <c r="G423" s="211"/>
      <c r="H423" s="214">
        <v>5</v>
      </c>
      <c r="I423" s="215"/>
      <c r="J423" s="211"/>
      <c r="K423" s="211"/>
      <c r="L423" s="216"/>
      <c r="M423" s="217"/>
      <c r="N423" s="218"/>
      <c r="O423" s="218"/>
      <c r="P423" s="218"/>
      <c r="Q423" s="218"/>
      <c r="R423" s="218"/>
      <c r="S423" s="218"/>
      <c r="T423" s="219"/>
      <c r="AT423" s="220" t="s">
        <v>164</v>
      </c>
      <c r="AU423" s="220" t="s">
        <v>87</v>
      </c>
      <c r="AV423" s="13" t="s">
        <v>87</v>
      </c>
      <c r="AW423" s="13" t="s">
        <v>34</v>
      </c>
      <c r="AX423" s="13" t="s">
        <v>85</v>
      </c>
      <c r="AY423" s="220" t="s">
        <v>153</v>
      </c>
    </row>
    <row r="424" spans="1:65" s="2" customFormat="1" ht="24.2" customHeight="1">
      <c r="A424" s="35"/>
      <c r="B424" s="36"/>
      <c r="C424" s="192" t="s">
        <v>359</v>
      </c>
      <c r="D424" s="192" t="s">
        <v>155</v>
      </c>
      <c r="E424" s="193" t="s">
        <v>573</v>
      </c>
      <c r="F424" s="194" t="s">
        <v>574</v>
      </c>
      <c r="G424" s="195" t="s">
        <v>355</v>
      </c>
      <c r="H424" s="196">
        <v>220</v>
      </c>
      <c r="I424" s="197"/>
      <c r="J424" s="198">
        <f>ROUND(I424*H424,2)</f>
        <v>0</v>
      </c>
      <c r="K424" s="194" t="s">
        <v>159</v>
      </c>
      <c r="L424" s="40"/>
      <c r="M424" s="199" t="s">
        <v>1</v>
      </c>
      <c r="N424" s="200" t="s">
        <v>43</v>
      </c>
      <c r="O424" s="72"/>
      <c r="P424" s="201">
        <f>O424*H424</f>
        <v>0</v>
      </c>
      <c r="Q424" s="201">
        <v>4.0000000000000002E-4</v>
      </c>
      <c r="R424" s="201">
        <f>Q424*H424</f>
        <v>8.8000000000000009E-2</v>
      </c>
      <c r="S424" s="201">
        <v>0</v>
      </c>
      <c r="T424" s="202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203" t="s">
        <v>160</v>
      </c>
      <c r="AT424" s="203" t="s">
        <v>155</v>
      </c>
      <c r="AU424" s="203" t="s">
        <v>87</v>
      </c>
      <c r="AY424" s="18" t="s">
        <v>153</v>
      </c>
      <c r="BE424" s="204">
        <f>IF(N424="základní",J424,0)</f>
        <v>0</v>
      </c>
      <c r="BF424" s="204">
        <f>IF(N424="snížená",J424,0)</f>
        <v>0</v>
      </c>
      <c r="BG424" s="204">
        <f>IF(N424="zákl. přenesená",J424,0)</f>
        <v>0</v>
      </c>
      <c r="BH424" s="204">
        <f>IF(N424="sníž. přenesená",J424,0)</f>
        <v>0</v>
      </c>
      <c r="BI424" s="204">
        <f>IF(N424="nulová",J424,0)</f>
        <v>0</v>
      </c>
      <c r="BJ424" s="18" t="s">
        <v>85</v>
      </c>
      <c r="BK424" s="204">
        <f>ROUND(I424*H424,2)</f>
        <v>0</v>
      </c>
      <c r="BL424" s="18" t="s">
        <v>160</v>
      </c>
      <c r="BM424" s="203" t="s">
        <v>575</v>
      </c>
    </row>
    <row r="425" spans="1:65" s="2" customFormat="1" ht="19.5">
      <c r="A425" s="35"/>
      <c r="B425" s="36"/>
      <c r="C425" s="37"/>
      <c r="D425" s="205" t="s">
        <v>162</v>
      </c>
      <c r="E425" s="37"/>
      <c r="F425" s="206" t="s">
        <v>576</v>
      </c>
      <c r="G425" s="37"/>
      <c r="H425" s="37"/>
      <c r="I425" s="207"/>
      <c r="J425" s="37"/>
      <c r="K425" s="37"/>
      <c r="L425" s="40"/>
      <c r="M425" s="208"/>
      <c r="N425" s="209"/>
      <c r="O425" s="72"/>
      <c r="P425" s="72"/>
      <c r="Q425" s="72"/>
      <c r="R425" s="72"/>
      <c r="S425" s="72"/>
      <c r="T425" s="73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T425" s="18" t="s">
        <v>162</v>
      </c>
      <c r="AU425" s="18" t="s">
        <v>87</v>
      </c>
    </row>
    <row r="426" spans="1:65" s="13" customFormat="1" ht="11.25">
      <c r="B426" s="210"/>
      <c r="C426" s="211"/>
      <c r="D426" s="205" t="s">
        <v>164</v>
      </c>
      <c r="E426" s="212" t="s">
        <v>1</v>
      </c>
      <c r="F426" s="213" t="s">
        <v>553</v>
      </c>
      <c r="G426" s="211"/>
      <c r="H426" s="214">
        <v>220</v>
      </c>
      <c r="I426" s="215"/>
      <c r="J426" s="211"/>
      <c r="K426" s="211"/>
      <c r="L426" s="216"/>
      <c r="M426" s="217"/>
      <c r="N426" s="218"/>
      <c r="O426" s="218"/>
      <c r="P426" s="218"/>
      <c r="Q426" s="218"/>
      <c r="R426" s="218"/>
      <c r="S426" s="218"/>
      <c r="T426" s="219"/>
      <c r="AT426" s="220" t="s">
        <v>164</v>
      </c>
      <c r="AU426" s="220" t="s">
        <v>87</v>
      </c>
      <c r="AV426" s="13" t="s">
        <v>87</v>
      </c>
      <c r="AW426" s="13" t="s">
        <v>34</v>
      </c>
      <c r="AX426" s="13" t="s">
        <v>85</v>
      </c>
      <c r="AY426" s="220" t="s">
        <v>153</v>
      </c>
    </row>
    <row r="427" spans="1:65" s="2" customFormat="1" ht="24.2" customHeight="1">
      <c r="A427" s="35"/>
      <c r="B427" s="36"/>
      <c r="C427" s="192" t="s">
        <v>577</v>
      </c>
      <c r="D427" s="192" t="s">
        <v>155</v>
      </c>
      <c r="E427" s="193" t="s">
        <v>578</v>
      </c>
      <c r="F427" s="194" t="s">
        <v>579</v>
      </c>
      <c r="G427" s="195" t="s">
        <v>355</v>
      </c>
      <c r="H427" s="196">
        <v>131.4</v>
      </c>
      <c r="I427" s="197"/>
      <c r="J427" s="198">
        <f>ROUND(I427*H427,2)</f>
        <v>0</v>
      </c>
      <c r="K427" s="194" t="s">
        <v>159</v>
      </c>
      <c r="L427" s="40"/>
      <c r="M427" s="199" t="s">
        <v>1</v>
      </c>
      <c r="N427" s="200" t="s">
        <v>43</v>
      </c>
      <c r="O427" s="72"/>
      <c r="P427" s="201">
        <f>O427*H427</f>
        <v>0</v>
      </c>
      <c r="Q427" s="201">
        <v>1.2999999999999999E-4</v>
      </c>
      <c r="R427" s="201">
        <f>Q427*H427</f>
        <v>1.7082E-2</v>
      </c>
      <c r="S427" s="201">
        <v>0</v>
      </c>
      <c r="T427" s="202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203" t="s">
        <v>160</v>
      </c>
      <c r="AT427" s="203" t="s">
        <v>155</v>
      </c>
      <c r="AU427" s="203" t="s">
        <v>87</v>
      </c>
      <c r="AY427" s="18" t="s">
        <v>153</v>
      </c>
      <c r="BE427" s="204">
        <f>IF(N427="základní",J427,0)</f>
        <v>0</v>
      </c>
      <c r="BF427" s="204">
        <f>IF(N427="snížená",J427,0)</f>
        <v>0</v>
      </c>
      <c r="BG427" s="204">
        <f>IF(N427="zákl. přenesená",J427,0)</f>
        <v>0</v>
      </c>
      <c r="BH427" s="204">
        <f>IF(N427="sníž. přenesená",J427,0)</f>
        <v>0</v>
      </c>
      <c r="BI427" s="204">
        <f>IF(N427="nulová",J427,0)</f>
        <v>0</v>
      </c>
      <c r="BJ427" s="18" t="s">
        <v>85</v>
      </c>
      <c r="BK427" s="204">
        <f>ROUND(I427*H427,2)</f>
        <v>0</v>
      </c>
      <c r="BL427" s="18" t="s">
        <v>160</v>
      </c>
      <c r="BM427" s="203" t="s">
        <v>580</v>
      </c>
    </row>
    <row r="428" spans="1:65" s="2" customFormat="1" ht="19.5">
      <c r="A428" s="35"/>
      <c r="B428" s="36"/>
      <c r="C428" s="37"/>
      <c r="D428" s="205" t="s">
        <v>162</v>
      </c>
      <c r="E428" s="37"/>
      <c r="F428" s="206" t="s">
        <v>581</v>
      </c>
      <c r="G428" s="37"/>
      <c r="H428" s="37"/>
      <c r="I428" s="207"/>
      <c r="J428" s="37"/>
      <c r="K428" s="37"/>
      <c r="L428" s="40"/>
      <c r="M428" s="208"/>
      <c r="N428" s="209"/>
      <c r="O428" s="72"/>
      <c r="P428" s="72"/>
      <c r="Q428" s="72"/>
      <c r="R428" s="72"/>
      <c r="S428" s="72"/>
      <c r="T428" s="73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T428" s="18" t="s">
        <v>162</v>
      </c>
      <c r="AU428" s="18" t="s">
        <v>87</v>
      </c>
    </row>
    <row r="429" spans="1:65" s="13" customFormat="1" ht="11.25">
      <c r="B429" s="210"/>
      <c r="C429" s="211"/>
      <c r="D429" s="205" t="s">
        <v>164</v>
      </c>
      <c r="E429" s="212" t="s">
        <v>1</v>
      </c>
      <c r="F429" s="213" t="s">
        <v>559</v>
      </c>
      <c r="G429" s="211"/>
      <c r="H429" s="214">
        <v>89.5</v>
      </c>
      <c r="I429" s="215"/>
      <c r="J429" s="211"/>
      <c r="K429" s="211"/>
      <c r="L429" s="216"/>
      <c r="M429" s="217"/>
      <c r="N429" s="218"/>
      <c r="O429" s="218"/>
      <c r="P429" s="218"/>
      <c r="Q429" s="218"/>
      <c r="R429" s="218"/>
      <c r="S429" s="218"/>
      <c r="T429" s="219"/>
      <c r="AT429" s="220" t="s">
        <v>164</v>
      </c>
      <c r="AU429" s="220" t="s">
        <v>87</v>
      </c>
      <c r="AV429" s="13" t="s">
        <v>87</v>
      </c>
      <c r="AW429" s="13" t="s">
        <v>34</v>
      </c>
      <c r="AX429" s="13" t="s">
        <v>78</v>
      </c>
      <c r="AY429" s="220" t="s">
        <v>153</v>
      </c>
    </row>
    <row r="430" spans="1:65" s="13" customFormat="1" ht="11.25">
      <c r="B430" s="210"/>
      <c r="C430" s="211"/>
      <c r="D430" s="205" t="s">
        <v>164</v>
      </c>
      <c r="E430" s="212" t="s">
        <v>1</v>
      </c>
      <c r="F430" s="213" t="s">
        <v>560</v>
      </c>
      <c r="G430" s="211"/>
      <c r="H430" s="214">
        <v>41.9</v>
      </c>
      <c r="I430" s="215"/>
      <c r="J430" s="211"/>
      <c r="K430" s="211"/>
      <c r="L430" s="216"/>
      <c r="M430" s="217"/>
      <c r="N430" s="218"/>
      <c r="O430" s="218"/>
      <c r="P430" s="218"/>
      <c r="Q430" s="218"/>
      <c r="R430" s="218"/>
      <c r="S430" s="218"/>
      <c r="T430" s="219"/>
      <c r="AT430" s="220" t="s">
        <v>164</v>
      </c>
      <c r="AU430" s="220" t="s">
        <v>87</v>
      </c>
      <c r="AV430" s="13" t="s">
        <v>87</v>
      </c>
      <c r="AW430" s="13" t="s">
        <v>34</v>
      </c>
      <c r="AX430" s="13" t="s">
        <v>78</v>
      </c>
      <c r="AY430" s="220" t="s">
        <v>153</v>
      </c>
    </row>
    <row r="431" spans="1:65" s="15" customFormat="1" ht="11.25">
      <c r="B431" s="231"/>
      <c r="C431" s="232"/>
      <c r="D431" s="205" t="s">
        <v>164</v>
      </c>
      <c r="E431" s="233" t="s">
        <v>1</v>
      </c>
      <c r="F431" s="234" t="s">
        <v>198</v>
      </c>
      <c r="G431" s="232"/>
      <c r="H431" s="235">
        <v>131.4</v>
      </c>
      <c r="I431" s="236"/>
      <c r="J431" s="232"/>
      <c r="K431" s="232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164</v>
      </c>
      <c r="AU431" s="241" t="s">
        <v>87</v>
      </c>
      <c r="AV431" s="15" t="s">
        <v>160</v>
      </c>
      <c r="AW431" s="15" t="s">
        <v>34</v>
      </c>
      <c r="AX431" s="15" t="s">
        <v>85</v>
      </c>
      <c r="AY431" s="241" t="s">
        <v>153</v>
      </c>
    </row>
    <row r="432" spans="1:65" s="2" customFormat="1" ht="24.2" customHeight="1">
      <c r="A432" s="35"/>
      <c r="B432" s="36"/>
      <c r="C432" s="192" t="s">
        <v>582</v>
      </c>
      <c r="D432" s="192" t="s">
        <v>155</v>
      </c>
      <c r="E432" s="193" t="s">
        <v>583</v>
      </c>
      <c r="F432" s="194" t="s">
        <v>584</v>
      </c>
      <c r="G432" s="195" t="s">
        <v>323</v>
      </c>
      <c r="H432" s="196">
        <v>27</v>
      </c>
      <c r="I432" s="197"/>
      <c r="J432" s="198">
        <f>ROUND(I432*H432,2)</f>
        <v>0</v>
      </c>
      <c r="K432" s="194" t="s">
        <v>159</v>
      </c>
      <c r="L432" s="40"/>
      <c r="M432" s="199" t="s">
        <v>1</v>
      </c>
      <c r="N432" s="200" t="s">
        <v>43</v>
      </c>
      <c r="O432" s="72"/>
      <c r="P432" s="201">
        <f>O432*H432</f>
        <v>0</v>
      </c>
      <c r="Q432" s="201">
        <v>1.6000000000000001E-3</v>
      </c>
      <c r="R432" s="201">
        <f>Q432*H432</f>
        <v>4.3200000000000002E-2</v>
      </c>
      <c r="S432" s="201">
        <v>0</v>
      </c>
      <c r="T432" s="202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03" t="s">
        <v>160</v>
      </c>
      <c r="AT432" s="203" t="s">
        <v>155</v>
      </c>
      <c r="AU432" s="203" t="s">
        <v>87</v>
      </c>
      <c r="AY432" s="18" t="s">
        <v>153</v>
      </c>
      <c r="BE432" s="204">
        <f>IF(N432="základní",J432,0)</f>
        <v>0</v>
      </c>
      <c r="BF432" s="204">
        <f>IF(N432="snížená",J432,0)</f>
        <v>0</v>
      </c>
      <c r="BG432" s="204">
        <f>IF(N432="zákl. přenesená",J432,0)</f>
        <v>0</v>
      </c>
      <c r="BH432" s="204">
        <f>IF(N432="sníž. přenesená",J432,0)</f>
        <v>0</v>
      </c>
      <c r="BI432" s="204">
        <f>IF(N432="nulová",J432,0)</f>
        <v>0</v>
      </c>
      <c r="BJ432" s="18" t="s">
        <v>85</v>
      </c>
      <c r="BK432" s="204">
        <f>ROUND(I432*H432,2)</f>
        <v>0</v>
      </c>
      <c r="BL432" s="18" t="s">
        <v>160</v>
      </c>
      <c r="BM432" s="203" t="s">
        <v>585</v>
      </c>
    </row>
    <row r="433" spans="1:65" s="2" customFormat="1" ht="19.5">
      <c r="A433" s="35"/>
      <c r="B433" s="36"/>
      <c r="C433" s="37"/>
      <c r="D433" s="205" t="s">
        <v>162</v>
      </c>
      <c r="E433" s="37"/>
      <c r="F433" s="206" t="s">
        <v>586</v>
      </c>
      <c r="G433" s="37"/>
      <c r="H433" s="37"/>
      <c r="I433" s="207"/>
      <c r="J433" s="37"/>
      <c r="K433" s="37"/>
      <c r="L433" s="40"/>
      <c r="M433" s="208"/>
      <c r="N433" s="209"/>
      <c r="O433" s="72"/>
      <c r="P433" s="72"/>
      <c r="Q433" s="72"/>
      <c r="R433" s="72"/>
      <c r="S433" s="72"/>
      <c r="T433" s="73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8" t="s">
        <v>162</v>
      </c>
      <c r="AU433" s="18" t="s">
        <v>87</v>
      </c>
    </row>
    <row r="434" spans="1:65" s="13" customFormat="1" ht="11.25">
      <c r="B434" s="210"/>
      <c r="C434" s="211"/>
      <c r="D434" s="205" t="s">
        <v>164</v>
      </c>
      <c r="E434" s="212" t="s">
        <v>1</v>
      </c>
      <c r="F434" s="213" t="s">
        <v>566</v>
      </c>
      <c r="G434" s="211"/>
      <c r="H434" s="214">
        <v>15</v>
      </c>
      <c r="I434" s="215"/>
      <c r="J434" s="211"/>
      <c r="K434" s="211"/>
      <c r="L434" s="216"/>
      <c r="M434" s="217"/>
      <c r="N434" s="218"/>
      <c r="O434" s="218"/>
      <c r="P434" s="218"/>
      <c r="Q434" s="218"/>
      <c r="R434" s="218"/>
      <c r="S434" s="218"/>
      <c r="T434" s="219"/>
      <c r="AT434" s="220" t="s">
        <v>164</v>
      </c>
      <c r="AU434" s="220" t="s">
        <v>87</v>
      </c>
      <c r="AV434" s="13" t="s">
        <v>87</v>
      </c>
      <c r="AW434" s="13" t="s">
        <v>34</v>
      </c>
      <c r="AX434" s="13" t="s">
        <v>78</v>
      </c>
      <c r="AY434" s="220" t="s">
        <v>153</v>
      </c>
    </row>
    <row r="435" spans="1:65" s="13" customFormat="1" ht="11.25">
      <c r="B435" s="210"/>
      <c r="C435" s="211"/>
      <c r="D435" s="205" t="s">
        <v>164</v>
      </c>
      <c r="E435" s="212" t="s">
        <v>1</v>
      </c>
      <c r="F435" s="213" t="s">
        <v>567</v>
      </c>
      <c r="G435" s="211"/>
      <c r="H435" s="214">
        <v>12</v>
      </c>
      <c r="I435" s="215"/>
      <c r="J435" s="211"/>
      <c r="K435" s="211"/>
      <c r="L435" s="216"/>
      <c r="M435" s="217"/>
      <c r="N435" s="218"/>
      <c r="O435" s="218"/>
      <c r="P435" s="218"/>
      <c r="Q435" s="218"/>
      <c r="R435" s="218"/>
      <c r="S435" s="218"/>
      <c r="T435" s="219"/>
      <c r="AT435" s="220" t="s">
        <v>164</v>
      </c>
      <c r="AU435" s="220" t="s">
        <v>87</v>
      </c>
      <c r="AV435" s="13" t="s">
        <v>87</v>
      </c>
      <c r="AW435" s="13" t="s">
        <v>34</v>
      </c>
      <c r="AX435" s="13" t="s">
        <v>78</v>
      </c>
      <c r="AY435" s="220" t="s">
        <v>153</v>
      </c>
    </row>
    <row r="436" spans="1:65" s="15" customFormat="1" ht="11.25">
      <c r="B436" s="231"/>
      <c r="C436" s="232"/>
      <c r="D436" s="205" t="s">
        <v>164</v>
      </c>
      <c r="E436" s="233" t="s">
        <v>1</v>
      </c>
      <c r="F436" s="234" t="s">
        <v>198</v>
      </c>
      <c r="G436" s="232"/>
      <c r="H436" s="235">
        <v>27</v>
      </c>
      <c r="I436" s="236"/>
      <c r="J436" s="232"/>
      <c r="K436" s="232"/>
      <c r="L436" s="237"/>
      <c r="M436" s="238"/>
      <c r="N436" s="239"/>
      <c r="O436" s="239"/>
      <c r="P436" s="239"/>
      <c r="Q436" s="239"/>
      <c r="R436" s="239"/>
      <c r="S436" s="239"/>
      <c r="T436" s="240"/>
      <c r="AT436" s="241" t="s">
        <v>164</v>
      </c>
      <c r="AU436" s="241" t="s">
        <v>87</v>
      </c>
      <c r="AV436" s="15" t="s">
        <v>160</v>
      </c>
      <c r="AW436" s="15" t="s">
        <v>34</v>
      </c>
      <c r="AX436" s="15" t="s">
        <v>85</v>
      </c>
      <c r="AY436" s="241" t="s">
        <v>153</v>
      </c>
    </row>
    <row r="437" spans="1:65" s="2" customFormat="1" ht="24.2" customHeight="1">
      <c r="A437" s="35"/>
      <c r="B437" s="36"/>
      <c r="C437" s="192" t="s">
        <v>587</v>
      </c>
      <c r="D437" s="192" t="s">
        <v>155</v>
      </c>
      <c r="E437" s="193" t="s">
        <v>588</v>
      </c>
      <c r="F437" s="194" t="s">
        <v>589</v>
      </c>
      <c r="G437" s="195" t="s">
        <v>355</v>
      </c>
      <c r="H437" s="196">
        <v>6.2</v>
      </c>
      <c r="I437" s="197"/>
      <c r="J437" s="198">
        <f>ROUND(I437*H437,2)</f>
        <v>0</v>
      </c>
      <c r="K437" s="194" t="s">
        <v>159</v>
      </c>
      <c r="L437" s="40"/>
      <c r="M437" s="199" t="s">
        <v>1</v>
      </c>
      <c r="N437" s="200" t="s">
        <v>43</v>
      </c>
      <c r="O437" s="72"/>
      <c r="P437" s="201">
        <f>O437*H437</f>
        <v>0</v>
      </c>
      <c r="Q437" s="201">
        <v>1.3999999999999999E-4</v>
      </c>
      <c r="R437" s="201">
        <f>Q437*H437</f>
        <v>8.6799999999999996E-4</v>
      </c>
      <c r="S437" s="201">
        <v>0</v>
      </c>
      <c r="T437" s="202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203" t="s">
        <v>160</v>
      </c>
      <c r="AT437" s="203" t="s">
        <v>155</v>
      </c>
      <c r="AU437" s="203" t="s">
        <v>87</v>
      </c>
      <c r="AY437" s="18" t="s">
        <v>153</v>
      </c>
      <c r="BE437" s="204">
        <f>IF(N437="základní",J437,0)</f>
        <v>0</v>
      </c>
      <c r="BF437" s="204">
        <f>IF(N437="snížená",J437,0)</f>
        <v>0</v>
      </c>
      <c r="BG437" s="204">
        <f>IF(N437="zákl. přenesená",J437,0)</f>
        <v>0</v>
      </c>
      <c r="BH437" s="204">
        <f>IF(N437="sníž. přenesená",J437,0)</f>
        <v>0</v>
      </c>
      <c r="BI437" s="204">
        <f>IF(N437="nulová",J437,0)</f>
        <v>0</v>
      </c>
      <c r="BJ437" s="18" t="s">
        <v>85</v>
      </c>
      <c r="BK437" s="204">
        <f>ROUND(I437*H437,2)</f>
        <v>0</v>
      </c>
      <c r="BL437" s="18" t="s">
        <v>160</v>
      </c>
      <c r="BM437" s="203" t="s">
        <v>590</v>
      </c>
    </row>
    <row r="438" spans="1:65" s="2" customFormat="1" ht="19.5">
      <c r="A438" s="35"/>
      <c r="B438" s="36"/>
      <c r="C438" s="37"/>
      <c r="D438" s="205" t="s">
        <v>162</v>
      </c>
      <c r="E438" s="37"/>
      <c r="F438" s="206" t="s">
        <v>591</v>
      </c>
      <c r="G438" s="37"/>
      <c r="H438" s="37"/>
      <c r="I438" s="207"/>
      <c r="J438" s="37"/>
      <c r="K438" s="37"/>
      <c r="L438" s="40"/>
      <c r="M438" s="208"/>
      <c r="N438" s="209"/>
      <c r="O438" s="72"/>
      <c r="P438" s="72"/>
      <c r="Q438" s="72"/>
      <c r="R438" s="72"/>
      <c r="S438" s="72"/>
      <c r="T438" s="73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T438" s="18" t="s">
        <v>162</v>
      </c>
      <c r="AU438" s="18" t="s">
        <v>87</v>
      </c>
    </row>
    <row r="439" spans="1:65" s="13" customFormat="1" ht="11.25">
      <c r="B439" s="210"/>
      <c r="C439" s="211"/>
      <c r="D439" s="205" t="s">
        <v>164</v>
      </c>
      <c r="E439" s="212" t="s">
        <v>1</v>
      </c>
      <c r="F439" s="213" t="s">
        <v>592</v>
      </c>
      <c r="G439" s="211"/>
      <c r="H439" s="214">
        <v>6.2</v>
      </c>
      <c r="I439" s="215"/>
      <c r="J439" s="211"/>
      <c r="K439" s="211"/>
      <c r="L439" s="216"/>
      <c r="M439" s="217"/>
      <c r="N439" s="218"/>
      <c r="O439" s="218"/>
      <c r="P439" s="218"/>
      <c r="Q439" s="218"/>
      <c r="R439" s="218"/>
      <c r="S439" s="218"/>
      <c r="T439" s="219"/>
      <c r="AT439" s="220" t="s">
        <v>164</v>
      </c>
      <c r="AU439" s="220" t="s">
        <v>87</v>
      </c>
      <c r="AV439" s="13" t="s">
        <v>87</v>
      </c>
      <c r="AW439" s="13" t="s">
        <v>34</v>
      </c>
      <c r="AX439" s="13" t="s">
        <v>85</v>
      </c>
      <c r="AY439" s="220" t="s">
        <v>153</v>
      </c>
    </row>
    <row r="440" spans="1:65" s="2" customFormat="1" ht="16.5" customHeight="1">
      <c r="A440" s="35"/>
      <c r="B440" s="36"/>
      <c r="C440" s="192" t="s">
        <v>593</v>
      </c>
      <c r="D440" s="192" t="s">
        <v>155</v>
      </c>
      <c r="E440" s="193" t="s">
        <v>594</v>
      </c>
      <c r="F440" s="194" t="s">
        <v>595</v>
      </c>
      <c r="G440" s="195" t="s">
        <v>355</v>
      </c>
      <c r="H440" s="196">
        <v>356.4</v>
      </c>
      <c r="I440" s="197"/>
      <c r="J440" s="198">
        <f>ROUND(I440*H440,2)</f>
        <v>0</v>
      </c>
      <c r="K440" s="194" t="s">
        <v>159</v>
      </c>
      <c r="L440" s="40"/>
      <c r="M440" s="199" t="s">
        <v>1</v>
      </c>
      <c r="N440" s="200" t="s">
        <v>43</v>
      </c>
      <c r="O440" s="72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03" t="s">
        <v>160</v>
      </c>
      <c r="AT440" s="203" t="s">
        <v>155</v>
      </c>
      <c r="AU440" s="203" t="s">
        <v>87</v>
      </c>
      <c r="AY440" s="18" t="s">
        <v>153</v>
      </c>
      <c r="BE440" s="204">
        <f>IF(N440="základní",J440,0)</f>
        <v>0</v>
      </c>
      <c r="BF440" s="204">
        <f>IF(N440="snížená",J440,0)</f>
        <v>0</v>
      </c>
      <c r="BG440" s="204">
        <f>IF(N440="zákl. přenesená",J440,0)</f>
        <v>0</v>
      </c>
      <c r="BH440" s="204">
        <f>IF(N440="sníž. přenesená",J440,0)</f>
        <v>0</v>
      </c>
      <c r="BI440" s="204">
        <f>IF(N440="nulová",J440,0)</f>
        <v>0</v>
      </c>
      <c r="BJ440" s="18" t="s">
        <v>85</v>
      </c>
      <c r="BK440" s="204">
        <f>ROUND(I440*H440,2)</f>
        <v>0</v>
      </c>
      <c r="BL440" s="18" t="s">
        <v>160</v>
      </c>
      <c r="BM440" s="203" t="s">
        <v>596</v>
      </c>
    </row>
    <row r="441" spans="1:65" s="2" customFormat="1" ht="19.5">
      <c r="A441" s="35"/>
      <c r="B441" s="36"/>
      <c r="C441" s="37"/>
      <c r="D441" s="205" t="s">
        <v>162</v>
      </c>
      <c r="E441" s="37"/>
      <c r="F441" s="206" t="s">
        <v>597</v>
      </c>
      <c r="G441" s="37"/>
      <c r="H441" s="37"/>
      <c r="I441" s="207"/>
      <c r="J441" s="37"/>
      <c r="K441" s="37"/>
      <c r="L441" s="40"/>
      <c r="M441" s="208"/>
      <c r="N441" s="209"/>
      <c r="O441" s="72"/>
      <c r="P441" s="72"/>
      <c r="Q441" s="72"/>
      <c r="R441" s="72"/>
      <c r="S441" s="72"/>
      <c r="T441" s="73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8" t="s">
        <v>162</v>
      </c>
      <c r="AU441" s="18" t="s">
        <v>87</v>
      </c>
    </row>
    <row r="442" spans="1:65" s="13" customFormat="1" ht="11.25">
      <c r="B442" s="210"/>
      <c r="C442" s="211"/>
      <c r="D442" s="205" t="s">
        <v>164</v>
      </c>
      <c r="E442" s="212" t="s">
        <v>1</v>
      </c>
      <c r="F442" s="213" t="s">
        <v>547</v>
      </c>
      <c r="G442" s="211"/>
      <c r="H442" s="214">
        <v>5</v>
      </c>
      <c r="I442" s="215"/>
      <c r="J442" s="211"/>
      <c r="K442" s="211"/>
      <c r="L442" s="216"/>
      <c r="M442" s="217"/>
      <c r="N442" s="218"/>
      <c r="O442" s="218"/>
      <c r="P442" s="218"/>
      <c r="Q442" s="218"/>
      <c r="R442" s="218"/>
      <c r="S442" s="218"/>
      <c r="T442" s="219"/>
      <c r="AT442" s="220" t="s">
        <v>164</v>
      </c>
      <c r="AU442" s="220" t="s">
        <v>87</v>
      </c>
      <c r="AV442" s="13" t="s">
        <v>87</v>
      </c>
      <c r="AW442" s="13" t="s">
        <v>34</v>
      </c>
      <c r="AX442" s="13" t="s">
        <v>78</v>
      </c>
      <c r="AY442" s="220" t="s">
        <v>153</v>
      </c>
    </row>
    <row r="443" spans="1:65" s="13" customFormat="1" ht="11.25">
      <c r="B443" s="210"/>
      <c r="C443" s="211"/>
      <c r="D443" s="205" t="s">
        <v>164</v>
      </c>
      <c r="E443" s="212" t="s">
        <v>1</v>
      </c>
      <c r="F443" s="213" t="s">
        <v>553</v>
      </c>
      <c r="G443" s="211"/>
      <c r="H443" s="214">
        <v>220</v>
      </c>
      <c r="I443" s="215"/>
      <c r="J443" s="211"/>
      <c r="K443" s="211"/>
      <c r="L443" s="216"/>
      <c r="M443" s="217"/>
      <c r="N443" s="218"/>
      <c r="O443" s="218"/>
      <c r="P443" s="218"/>
      <c r="Q443" s="218"/>
      <c r="R443" s="218"/>
      <c r="S443" s="218"/>
      <c r="T443" s="219"/>
      <c r="AT443" s="220" t="s">
        <v>164</v>
      </c>
      <c r="AU443" s="220" t="s">
        <v>87</v>
      </c>
      <c r="AV443" s="13" t="s">
        <v>87</v>
      </c>
      <c r="AW443" s="13" t="s">
        <v>34</v>
      </c>
      <c r="AX443" s="13" t="s">
        <v>78</v>
      </c>
      <c r="AY443" s="220" t="s">
        <v>153</v>
      </c>
    </row>
    <row r="444" spans="1:65" s="13" customFormat="1" ht="11.25">
      <c r="B444" s="210"/>
      <c r="C444" s="211"/>
      <c r="D444" s="205" t="s">
        <v>164</v>
      </c>
      <c r="E444" s="212" t="s">
        <v>1</v>
      </c>
      <c r="F444" s="213" t="s">
        <v>559</v>
      </c>
      <c r="G444" s="211"/>
      <c r="H444" s="214">
        <v>89.5</v>
      </c>
      <c r="I444" s="215"/>
      <c r="J444" s="211"/>
      <c r="K444" s="211"/>
      <c r="L444" s="216"/>
      <c r="M444" s="217"/>
      <c r="N444" s="218"/>
      <c r="O444" s="218"/>
      <c r="P444" s="218"/>
      <c r="Q444" s="218"/>
      <c r="R444" s="218"/>
      <c r="S444" s="218"/>
      <c r="T444" s="219"/>
      <c r="AT444" s="220" t="s">
        <v>164</v>
      </c>
      <c r="AU444" s="220" t="s">
        <v>87</v>
      </c>
      <c r="AV444" s="13" t="s">
        <v>87</v>
      </c>
      <c r="AW444" s="13" t="s">
        <v>34</v>
      </c>
      <c r="AX444" s="13" t="s">
        <v>78</v>
      </c>
      <c r="AY444" s="220" t="s">
        <v>153</v>
      </c>
    </row>
    <row r="445" spans="1:65" s="13" customFormat="1" ht="11.25">
      <c r="B445" s="210"/>
      <c r="C445" s="211"/>
      <c r="D445" s="205" t="s">
        <v>164</v>
      </c>
      <c r="E445" s="212" t="s">
        <v>1</v>
      </c>
      <c r="F445" s="213" t="s">
        <v>560</v>
      </c>
      <c r="G445" s="211"/>
      <c r="H445" s="214">
        <v>41.9</v>
      </c>
      <c r="I445" s="215"/>
      <c r="J445" s="211"/>
      <c r="K445" s="211"/>
      <c r="L445" s="216"/>
      <c r="M445" s="217"/>
      <c r="N445" s="218"/>
      <c r="O445" s="218"/>
      <c r="P445" s="218"/>
      <c r="Q445" s="218"/>
      <c r="R445" s="218"/>
      <c r="S445" s="218"/>
      <c r="T445" s="219"/>
      <c r="AT445" s="220" t="s">
        <v>164</v>
      </c>
      <c r="AU445" s="220" t="s">
        <v>87</v>
      </c>
      <c r="AV445" s="13" t="s">
        <v>87</v>
      </c>
      <c r="AW445" s="13" t="s">
        <v>34</v>
      </c>
      <c r="AX445" s="13" t="s">
        <v>78</v>
      </c>
      <c r="AY445" s="220" t="s">
        <v>153</v>
      </c>
    </row>
    <row r="446" spans="1:65" s="15" customFormat="1" ht="11.25">
      <c r="B446" s="231"/>
      <c r="C446" s="232"/>
      <c r="D446" s="205" t="s">
        <v>164</v>
      </c>
      <c r="E446" s="233" t="s">
        <v>1</v>
      </c>
      <c r="F446" s="234" t="s">
        <v>198</v>
      </c>
      <c r="G446" s="232"/>
      <c r="H446" s="235">
        <v>356.4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164</v>
      </c>
      <c r="AU446" s="241" t="s">
        <v>87</v>
      </c>
      <c r="AV446" s="15" t="s">
        <v>160</v>
      </c>
      <c r="AW446" s="15" t="s">
        <v>34</v>
      </c>
      <c r="AX446" s="15" t="s">
        <v>85</v>
      </c>
      <c r="AY446" s="241" t="s">
        <v>153</v>
      </c>
    </row>
    <row r="447" spans="1:65" s="2" customFormat="1" ht="16.5" customHeight="1">
      <c r="A447" s="35"/>
      <c r="B447" s="36"/>
      <c r="C447" s="192" t="s">
        <v>598</v>
      </c>
      <c r="D447" s="192" t="s">
        <v>155</v>
      </c>
      <c r="E447" s="193" t="s">
        <v>599</v>
      </c>
      <c r="F447" s="194" t="s">
        <v>600</v>
      </c>
      <c r="G447" s="195" t="s">
        <v>323</v>
      </c>
      <c r="H447" s="196">
        <v>27</v>
      </c>
      <c r="I447" s="197"/>
      <c r="J447" s="198">
        <f>ROUND(I447*H447,2)</f>
        <v>0</v>
      </c>
      <c r="K447" s="194" t="s">
        <v>159</v>
      </c>
      <c r="L447" s="40"/>
      <c r="M447" s="199" t="s">
        <v>1</v>
      </c>
      <c r="N447" s="200" t="s">
        <v>43</v>
      </c>
      <c r="O447" s="72"/>
      <c r="P447" s="201">
        <f>O447*H447</f>
        <v>0</v>
      </c>
      <c r="Q447" s="201">
        <v>1.0000000000000001E-5</v>
      </c>
      <c r="R447" s="201">
        <f>Q447*H447</f>
        <v>2.7E-4</v>
      </c>
      <c r="S447" s="201">
        <v>0</v>
      </c>
      <c r="T447" s="202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203" t="s">
        <v>160</v>
      </c>
      <c r="AT447" s="203" t="s">
        <v>155</v>
      </c>
      <c r="AU447" s="203" t="s">
        <v>87</v>
      </c>
      <c r="AY447" s="18" t="s">
        <v>153</v>
      </c>
      <c r="BE447" s="204">
        <f>IF(N447="základní",J447,0)</f>
        <v>0</v>
      </c>
      <c r="BF447" s="204">
        <f>IF(N447="snížená",J447,0)</f>
        <v>0</v>
      </c>
      <c r="BG447" s="204">
        <f>IF(N447="zákl. přenesená",J447,0)</f>
        <v>0</v>
      </c>
      <c r="BH447" s="204">
        <f>IF(N447="sníž. přenesená",J447,0)</f>
        <v>0</v>
      </c>
      <c r="BI447" s="204">
        <f>IF(N447="nulová",J447,0)</f>
        <v>0</v>
      </c>
      <c r="BJ447" s="18" t="s">
        <v>85</v>
      </c>
      <c r="BK447" s="204">
        <f>ROUND(I447*H447,2)</f>
        <v>0</v>
      </c>
      <c r="BL447" s="18" t="s">
        <v>160</v>
      </c>
      <c r="BM447" s="203" t="s">
        <v>601</v>
      </c>
    </row>
    <row r="448" spans="1:65" s="2" customFormat="1" ht="19.5">
      <c r="A448" s="35"/>
      <c r="B448" s="36"/>
      <c r="C448" s="37"/>
      <c r="D448" s="205" t="s">
        <v>162</v>
      </c>
      <c r="E448" s="37"/>
      <c r="F448" s="206" t="s">
        <v>602</v>
      </c>
      <c r="G448" s="37"/>
      <c r="H448" s="37"/>
      <c r="I448" s="207"/>
      <c r="J448" s="37"/>
      <c r="K448" s="37"/>
      <c r="L448" s="40"/>
      <c r="M448" s="208"/>
      <c r="N448" s="209"/>
      <c r="O448" s="72"/>
      <c r="P448" s="72"/>
      <c r="Q448" s="72"/>
      <c r="R448" s="72"/>
      <c r="S448" s="72"/>
      <c r="T448" s="73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T448" s="18" t="s">
        <v>162</v>
      </c>
      <c r="AU448" s="18" t="s">
        <v>87</v>
      </c>
    </row>
    <row r="449" spans="1:65" s="13" customFormat="1" ht="11.25">
      <c r="B449" s="210"/>
      <c r="C449" s="211"/>
      <c r="D449" s="205" t="s">
        <v>164</v>
      </c>
      <c r="E449" s="212" t="s">
        <v>1</v>
      </c>
      <c r="F449" s="213" t="s">
        <v>566</v>
      </c>
      <c r="G449" s="211"/>
      <c r="H449" s="214">
        <v>15</v>
      </c>
      <c r="I449" s="215"/>
      <c r="J449" s="211"/>
      <c r="K449" s="211"/>
      <c r="L449" s="216"/>
      <c r="M449" s="217"/>
      <c r="N449" s="218"/>
      <c r="O449" s="218"/>
      <c r="P449" s="218"/>
      <c r="Q449" s="218"/>
      <c r="R449" s="218"/>
      <c r="S449" s="218"/>
      <c r="T449" s="219"/>
      <c r="AT449" s="220" t="s">
        <v>164</v>
      </c>
      <c r="AU449" s="220" t="s">
        <v>87</v>
      </c>
      <c r="AV449" s="13" t="s">
        <v>87</v>
      </c>
      <c r="AW449" s="13" t="s">
        <v>34</v>
      </c>
      <c r="AX449" s="13" t="s">
        <v>78</v>
      </c>
      <c r="AY449" s="220" t="s">
        <v>153</v>
      </c>
    </row>
    <row r="450" spans="1:65" s="13" customFormat="1" ht="11.25">
      <c r="B450" s="210"/>
      <c r="C450" s="211"/>
      <c r="D450" s="205" t="s">
        <v>164</v>
      </c>
      <c r="E450" s="212" t="s">
        <v>1</v>
      </c>
      <c r="F450" s="213" t="s">
        <v>567</v>
      </c>
      <c r="G450" s="211"/>
      <c r="H450" s="214">
        <v>12</v>
      </c>
      <c r="I450" s="215"/>
      <c r="J450" s="211"/>
      <c r="K450" s="211"/>
      <c r="L450" s="216"/>
      <c r="M450" s="217"/>
      <c r="N450" s="218"/>
      <c r="O450" s="218"/>
      <c r="P450" s="218"/>
      <c r="Q450" s="218"/>
      <c r="R450" s="218"/>
      <c r="S450" s="218"/>
      <c r="T450" s="219"/>
      <c r="AT450" s="220" t="s">
        <v>164</v>
      </c>
      <c r="AU450" s="220" t="s">
        <v>87</v>
      </c>
      <c r="AV450" s="13" t="s">
        <v>87</v>
      </c>
      <c r="AW450" s="13" t="s">
        <v>34</v>
      </c>
      <c r="AX450" s="13" t="s">
        <v>78</v>
      </c>
      <c r="AY450" s="220" t="s">
        <v>153</v>
      </c>
    </row>
    <row r="451" spans="1:65" s="15" customFormat="1" ht="11.25">
      <c r="B451" s="231"/>
      <c r="C451" s="232"/>
      <c r="D451" s="205" t="s">
        <v>164</v>
      </c>
      <c r="E451" s="233" t="s">
        <v>1</v>
      </c>
      <c r="F451" s="234" t="s">
        <v>198</v>
      </c>
      <c r="G451" s="232"/>
      <c r="H451" s="235">
        <v>27</v>
      </c>
      <c r="I451" s="236"/>
      <c r="J451" s="232"/>
      <c r="K451" s="232"/>
      <c r="L451" s="237"/>
      <c r="M451" s="238"/>
      <c r="N451" s="239"/>
      <c r="O451" s="239"/>
      <c r="P451" s="239"/>
      <c r="Q451" s="239"/>
      <c r="R451" s="239"/>
      <c r="S451" s="239"/>
      <c r="T451" s="240"/>
      <c r="AT451" s="241" t="s">
        <v>164</v>
      </c>
      <c r="AU451" s="241" t="s">
        <v>87</v>
      </c>
      <c r="AV451" s="15" t="s">
        <v>160</v>
      </c>
      <c r="AW451" s="15" t="s">
        <v>34</v>
      </c>
      <c r="AX451" s="15" t="s">
        <v>85</v>
      </c>
      <c r="AY451" s="241" t="s">
        <v>153</v>
      </c>
    </row>
    <row r="452" spans="1:65" s="2" customFormat="1" ht="33" customHeight="1">
      <c r="A452" s="35"/>
      <c r="B452" s="36"/>
      <c r="C452" s="192" t="s">
        <v>603</v>
      </c>
      <c r="D452" s="192" t="s">
        <v>155</v>
      </c>
      <c r="E452" s="193" t="s">
        <v>604</v>
      </c>
      <c r="F452" s="194" t="s">
        <v>605</v>
      </c>
      <c r="G452" s="195" t="s">
        <v>355</v>
      </c>
      <c r="H452" s="196">
        <v>173.96</v>
      </c>
      <c r="I452" s="197"/>
      <c r="J452" s="198">
        <f>ROUND(I452*H452,2)</f>
        <v>0</v>
      </c>
      <c r="K452" s="194" t="s">
        <v>159</v>
      </c>
      <c r="L452" s="40"/>
      <c r="M452" s="199" t="s">
        <v>1</v>
      </c>
      <c r="N452" s="200" t="s">
        <v>43</v>
      </c>
      <c r="O452" s="72"/>
      <c r="P452" s="201">
        <f>O452*H452</f>
        <v>0</v>
      </c>
      <c r="Q452" s="201">
        <v>0.15540000000000001</v>
      </c>
      <c r="R452" s="201">
        <f>Q452*H452</f>
        <v>27.033384000000002</v>
      </c>
      <c r="S452" s="201">
        <v>0</v>
      </c>
      <c r="T452" s="202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203" t="s">
        <v>160</v>
      </c>
      <c r="AT452" s="203" t="s">
        <v>155</v>
      </c>
      <c r="AU452" s="203" t="s">
        <v>87</v>
      </c>
      <c r="AY452" s="18" t="s">
        <v>153</v>
      </c>
      <c r="BE452" s="204">
        <f>IF(N452="základní",J452,0)</f>
        <v>0</v>
      </c>
      <c r="BF452" s="204">
        <f>IF(N452="snížená",J452,0)</f>
        <v>0</v>
      </c>
      <c r="BG452" s="204">
        <f>IF(N452="zákl. přenesená",J452,0)</f>
        <v>0</v>
      </c>
      <c r="BH452" s="204">
        <f>IF(N452="sníž. přenesená",J452,0)</f>
        <v>0</v>
      </c>
      <c r="BI452" s="204">
        <f>IF(N452="nulová",J452,0)</f>
        <v>0</v>
      </c>
      <c r="BJ452" s="18" t="s">
        <v>85</v>
      </c>
      <c r="BK452" s="204">
        <f>ROUND(I452*H452,2)</f>
        <v>0</v>
      </c>
      <c r="BL452" s="18" t="s">
        <v>160</v>
      </c>
      <c r="BM452" s="203" t="s">
        <v>606</v>
      </c>
    </row>
    <row r="453" spans="1:65" s="2" customFormat="1" ht="29.25">
      <c r="A453" s="35"/>
      <c r="B453" s="36"/>
      <c r="C453" s="37"/>
      <c r="D453" s="205" t="s">
        <v>162</v>
      </c>
      <c r="E453" s="37"/>
      <c r="F453" s="206" t="s">
        <v>607</v>
      </c>
      <c r="G453" s="37"/>
      <c r="H453" s="37"/>
      <c r="I453" s="207"/>
      <c r="J453" s="37"/>
      <c r="K453" s="37"/>
      <c r="L453" s="40"/>
      <c r="M453" s="208"/>
      <c r="N453" s="209"/>
      <c r="O453" s="72"/>
      <c r="P453" s="72"/>
      <c r="Q453" s="72"/>
      <c r="R453" s="72"/>
      <c r="S453" s="72"/>
      <c r="T453" s="73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T453" s="18" t="s">
        <v>162</v>
      </c>
      <c r="AU453" s="18" t="s">
        <v>87</v>
      </c>
    </row>
    <row r="454" spans="1:65" s="13" customFormat="1" ht="11.25">
      <c r="B454" s="210"/>
      <c r="C454" s="211"/>
      <c r="D454" s="205" t="s">
        <v>164</v>
      </c>
      <c r="E454" s="212" t="s">
        <v>1</v>
      </c>
      <c r="F454" s="213" t="s">
        <v>608</v>
      </c>
      <c r="G454" s="211"/>
      <c r="H454" s="214">
        <v>162.96</v>
      </c>
      <c r="I454" s="215"/>
      <c r="J454" s="211"/>
      <c r="K454" s="211"/>
      <c r="L454" s="216"/>
      <c r="M454" s="217"/>
      <c r="N454" s="218"/>
      <c r="O454" s="218"/>
      <c r="P454" s="218"/>
      <c r="Q454" s="218"/>
      <c r="R454" s="218"/>
      <c r="S454" s="218"/>
      <c r="T454" s="219"/>
      <c r="AT454" s="220" t="s">
        <v>164</v>
      </c>
      <c r="AU454" s="220" t="s">
        <v>87</v>
      </c>
      <c r="AV454" s="13" t="s">
        <v>87</v>
      </c>
      <c r="AW454" s="13" t="s">
        <v>34</v>
      </c>
      <c r="AX454" s="13" t="s">
        <v>78</v>
      </c>
      <c r="AY454" s="220" t="s">
        <v>153</v>
      </c>
    </row>
    <row r="455" spans="1:65" s="13" customFormat="1" ht="11.25">
      <c r="B455" s="210"/>
      <c r="C455" s="211"/>
      <c r="D455" s="205" t="s">
        <v>164</v>
      </c>
      <c r="E455" s="212" t="s">
        <v>1</v>
      </c>
      <c r="F455" s="213" t="s">
        <v>609</v>
      </c>
      <c r="G455" s="211"/>
      <c r="H455" s="214">
        <v>11</v>
      </c>
      <c r="I455" s="215"/>
      <c r="J455" s="211"/>
      <c r="K455" s="211"/>
      <c r="L455" s="216"/>
      <c r="M455" s="217"/>
      <c r="N455" s="218"/>
      <c r="O455" s="218"/>
      <c r="P455" s="218"/>
      <c r="Q455" s="218"/>
      <c r="R455" s="218"/>
      <c r="S455" s="218"/>
      <c r="T455" s="219"/>
      <c r="AT455" s="220" t="s">
        <v>164</v>
      </c>
      <c r="AU455" s="220" t="s">
        <v>87</v>
      </c>
      <c r="AV455" s="13" t="s">
        <v>87</v>
      </c>
      <c r="AW455" s="13" t="s">
        <v>34</v>
      </c>
      <c r="AX455" s="13" t="s">
        <v>78</v>
      </c>
      <c r="AY455" s="220" t="s">
        <v>153</v>
      </c>
    </row>
    <row r="456" spans="1:65" s="15" customFormat="1" ht="11.25">
      <c r="B456" s="231"/>
      <c r="C456" s="232"/>
      <c r="D456" s="205" t="s">
        <v>164</v>
      </c>
      <c r="E456" s="233" t="s">
        <v>1</v>
      </c>
      <c r="F456" s="234" t="s">
        <v>198</v>
      </c>
      <c r="G456" s="232"/>
      <c r="H456" s="235">
        <v>173.96</v>
      </c>
      <c r="I456" s="236"/>
      <c r="J456" s="232"/>
      <c r="K456" s="232"/>
      <c r="L456" s="237"/>
      <c r="M456" s="238"/>
      <c r="N456" s="239"/>
      <c r="O456" s="239"/>
      <c r="P456" s="239"/>
      <c r="Q456" s="239"/>
      <c r="R456" s="239"/>
      <c r="S456" s="239"/>
      <c r="T456" s="240"/>
      <c r="AT456" s="241" t="s">
        <v>164</v>
      </c>
      <c r="AU456" s="241" t="s">
        <v>87</v>
      </c>
      <c r="AV456" s="15" t="s">
        <v>160</v>
      </c>
      <c r="AW456" s="15" t="s">
        <v>34</v>
      </c>
      <c r="AX456" s="15" t="s">
        <v>85</v>
      </c>
      <c r="AY456" s="241" t="s">
        <v>153</v>
      </c>
    </row>
    <row r="457" spans="1:65" s="2" customFormat="1" ht="16.5" customHeight="1">
      <c r="A457" s="35"/>
      <c r="B457" s="36"/>
      <c r="C457" s="243" t="s">
        <v>610</v>
      </c>
      <c r="D457" s="243" t="s">
        <v>341</v>
      </c>
      <c r="E457" s="244" t="s">
        <v>611</v>
      </c>
      <c r="F457" s="245" t="s">
        <v>612</v>
      </c>
      <c r="G457" s="246" t="s">
        <v>355</v>
      </c>
      <c r="H457" s="247">
        <v>144.54400000000001</v>
      </c>
      <c r="I457" s="248"/>
      <c r="J457" s="249">
        <f>ROUND(I457*H457,2)</f>
        <v>0</v>
      </c>
      <c r="K457" s="245" t="s">
        <v>159</v>
      </c>
      <c r="L457" s="250"/>
      <c r="M457" s="251" t="s">
        <v>1</v>
      </c>
      <c r="N457" s="252" t="s">
        <v>43</v>
      </c>
      <c r="O457" s="72"/>
      <c r="P457" s="201">
        <f>O457*H457</f>
        <v>0</v>
      </c>
      <c r="Q457" s="201">
        <v>0.08</v>
      </c>
      <c r="R457" s="201">
        <f>Q457*H457</f>
        <v>11.56352</v>
      </c>
      <c r="S457" s="201">
        <v>0</v>
      </c>
      <c r="T457" s="202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203" t="s">
        <v>206</v>
      </c>
      <c r="AT457" s="203" t="s">
        <v>341</v>
      </c>
      <c r="AU457" s="203" t="s">
        <v>87</v>
      </c>
      <c r="AY457" s="18" t="s">
        <v>153</v>
      </c>
      <c r="BE457" s="204">
        <f>IF(N457="základní",J457,0)</f>
        <v>0</v>
      </c>
      <c r="BF457" s="204">
        <f>IF(N457="snížená",J457,0)</f>
        <v>0</v>
      </c>
      <c r="BG457" s="204">
        <f>IF(N457="zákl. přenesená",J457,0)</f>
        <v>0</v>
      </c>
      <c r="BH457" s="204">
        <f>IF(N457="sníž. přenesená",J457,0)</f>
        <v>0</v>
      </c>
      <c r="BI457" s="204">
        <f>IF(N457="nulová",J457,0)</f>
        <v>0</v>
      </c>
      <c r="BJ457" s="18" t="s">
        <v>85</v>
      </c>
      <c r="BK457" s="204">
        <f>ROUND(I457*H457,2)</f>
        <v>0</v>
      </c>
      <c r="BL457" s="18" t="s">
        <v>160</v>
      </c>
      <c r="BM457" s="203" t="s">
        <v>613</v>
      </c>
    </row>
    <row r="458" spans="1:65" s="2" customFormat="1" ht="11.25">
      <c r="A458" s="35"/>
      <c r="B458" s="36"/>
      <c r="C458" s="37"/>
      <c r="D458" s="205" t="s">
        <v>162</v>
      </c>
      <c r="E458" s="37"/>
      <c r="F458" s="206" t="s">
        <v>612</v>
      </c>
      <c r="G458" s="37"/>
      <c r="H458" s="37"/>
      <c r="I458" s="207"/>
      <c r="J458" s="37"/>
      <c r="K458" s="37"/>
      <c r="L458" s="40"/>
      <c r="M458" s="208"/>
      <c r="N458" s="209"/>
      <c r="O458" s="72"/>
      <c r="P458" s="72"/>
      <c r="Q458" s="72"/>
      <c r="R458" s="72"/>
      <c r="S458" s="72"/>
      <c r="T458" s="73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8" t="s">
        <v>162</v>
      </c>
      <c r="AU458" s="18" t="s">
        <v>87</v>
      </c>
    </row>
    <row r="459" spans="1:65" s="13" customFormat="1" ht="11.25">
      <c r="B459" s="210"/>
      <c r="C459" s="211"/>
      <c r="D459" s="205" t="s">
        <v>164</v>
      </c>
      <c r="E459" s="212" t="s">
        <v>1</v>
      </c>
      <c r="F459" s="213" t="s">
        <v>614</v>
      </c>
      <c r="G459" s="211"/>
      <c r="H459" s="214">
        <v>141.71</v>
      </c>
      <c r="I459" s="215"/>
      <c r="J459" s="211"/>
      <c r="K459" s="211"/>
      <c r="L459" s="216"/>
      <c r="M459" s="217"/>
      <c r="N459" s="218"/>
      <c r="O459" s="218"/>
      <c r="P459" s="218"/>
      <c r="Q459" s="218"/>
      <c r="R459" s="218"/>
      <c r="S459" s="218"/>
      <c r="T459" s="219"/>
      <c r="AT459" s="220" t="s">
        <v>164</v>
      </c>
      <c r="AU459" s="220" t="s">
        <v>87</v>
      </c>
      <c r="AV459" s="13" t="s">
        <v>87</v>
      </c>
      <c r="AW459" s="13" t="s">
        <v>34</v>
      </c>
      <c r="AX459" s="13" t="s">
        <v>85</v>
      </c>
      <c r="AY459" s="220" t="s">
        <v>153</v>
      </c>
    </row>
    <row r="460" spans="1:65" s="13" customFormat="1" ht="11.25">
      <c r="B460" s="210"/>
      <c r="C460" s="211"/>
      <c r="D460" s="205" t="s">
        <v>164</v>
      </c>
      <c r="E460" s="211"/>
      <c r="F460" s="213" t="s">
        <v>615</v>
      </c>
      <c r="G460" s="211"/>
      <c r="H460" s="214">
        <v>144.54400000000001</v>
      </c>
      <c r="I460" s="215"/>
      <c r="J460" s="211"/>
      <c r="K460" s="211"/>
      <c r="L460" s="216"/>
      <c r="M460" s="217"/>
      <c r="N460" s="218"/>
      <c r="O460" s="218"/>
      <c r="P460" s="218"/>
      <c r="Q460" s="218"/>
      <c r="R460" s="218"/>
      <c r="S460" s="218"/>
      <c r="T460" s="219"/>
      <c r="AT460" s="220" t="s">
        <v>164</v>
      </c>
      <c r="AU460" s="220" t="s">
        <v>87</v>
      </c>
      <c r="AV460" s="13" t="s">
        <v>87</v>
      </c>
      <c r="AW460" s="13" t="s">
        <v>4</v>
      </c>
      <c r="AX460" s="13" t="s">
        <v>85</v>
      </c>
      <c r="AY460" s="220" t="s">
        <v>153</v>
      </c>
    </row>
    <row r="461" spans="1:65" s="2" customFormat="1" ht="24.2" customHeight="1">
      <c r="A461" s="35"/>
      <c r="B461" s="36"/>
      <c r="C461" s="243" t="s">
        <v>616</v>
      </c>
      <c r="D461" s="243" t="s">
        <v>341</v>
      </c>
      <c r="E461" s="244" t="s">
        <v>617</v>
      </c>
      <c r="F461" s="245" t="s">
        <v>618</v>
      </c>
      <c r="G461" s="246" t="s">
        <v>355</v>
      </c>
      <c r="H461" s="247">
        <v>11.22</v>
      </c>
      <c r="I461" s="248"/>
      <c r="J461" s="249">
        <f>ROUND(I461*H461,2)</f>
        <v>0</v>
      </c>
      <c r="K461" s="245" t="s">
        <v>159</v>
      </c>
      <c r="L461" s="250"/>
      <c r="M461" s="251" t="s">
        <v>1</v>
      </c>
      <c r="N461" s="252" t="s">
        <v>43</v>
      </c>
      <c r="O461" s="72"/>
      <c r="P461" s="201">
        <f>O461*H461</f>
        <v>0</v>
      </c>
      <c r="Q461" s="201">
        <v>6.5670000000000006E-2</v>
      </c>
      <c r="R461" s="201">
        <f>Q461*H461</f>
        <v>0.73681740000000007</v>
      </c>
      <c r="S461" s="201">
        <v>0</v>
      </c>
      <c r="T461" s="202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203" t="s">
        <v>206</v>
      </c>
      <c r="AT461" s="203" t="s">
        <v>341</v>
      </c>
      <c r="AU461" s="203" t="s">
        <v>87</v>
      </c>
      <c r="AY461" s="18" t="s">
        <v>153</v>
      </c>
      <c r="BE461" s="204">
        <f>IF(N461="základní",J461,0)</f>
        <v>0</v>
      </c>
      <c r="BF461" s="204">
        <f>IF(N461="snížená",J461,0)</f>
        <v>0</v>
      </c>
      <c r="BG461" s="204">
        <f>IF(N461="zákl. přenesená",J461,0)</f>
        <v>0</v>
      </c>
      <c r="BH461" s="204">
        <f>IF(N461="sníž. přenesená",J461,0)</f>
        <v>0</v>
      </c>
      <c r="BI461" s="204">
        <f>IF(N461="nulová",J461,0)</f>
        <v>0</v>
      </c>
      <c r="BJ461" s="18" t="s">
        <v>85</v>
      </c>
      <c r="BK461" s="204">
        <f>ROUND(I461*H461,2)</f>
        <v>0</v>
      </c>
      <c r="BL461" s="18" t="s">
        <v>160</v>
      </c>
      <c r="BM461" s="203" t="s">
        <v>619</v>
      </c>
    </row>
    <row r="462" spans="1:65" s="2" customFormat="1" ht="11.25">
      <c r="A462" s="35"/>
      <c r="B462" s="36"/>
      <c r="C462" s="37"/>
      <c r="D462" s="205" t="s">
        <v>162</v>
      </c>
      <c r="E462" s="37"/>
      <c r="F462" s="206" t="s">
        <v>618</v>
      </c>
      <c r="G462" s="37"/>
      <c r="H462" s="37"/>
      <c r="I462" s="207"/>
      <c r="J462" s="37"/>
      <c r="K462" s="37"/>
      <c r="L462" s="40"/>
      <c r="M462" s="208"/>
      <c r="N462" s="209"/>
      <c r="O462" s="72"/>
      <c r="P462" s="72"/>
      <c r="Q462" s="72"/>
      <c r="R462" s="72"/>
      <c r="S462" s="72"/>
      <c r="T462" s="73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8" t="s">
        <v>162</v>
      </c>
      <c r="AU462" s="18" t="s">
        <v>87</v>
      </c>
    </row>
    <row r="463" spans="1:65" s="13" customFormat="1" ht="11.25">
      <c r="B463" s="210"/>
      <c r="C463" s="211"/>
      <c r="D463" s="205" t="s">
        <v>164</v>
      </c>
      <c r="E463" s="212" t="s">
        <v>1</v>
      </c>
      <c r="F463" s="213" t="s">
        <v>620</v>
      </c>
      <c r="G463" s="211"/>
      <c r="H463" s="214">
        <v>6</v>
      </c>
      <c r="I463" s="215"/>
      <c r="J463" s="211"/>
      <c r="K463" s="211"/>
      <c r="L463" s="216"/>
      <c r="M463" s="217"/>
      <c r="N463" s="218"/>
      <c r="O463" s="218"/>
      <c r="P463" s="218"/>
      <c r="Q463" s="218"/>
      <c r="R463" s="218"/>
      <c r="S463" s="218"/>
      <c r="T463" s="219"/>
      <c r="AT463" s="220" t="s">
        <v>164</v>
      </c>
      <c r="AU463" s="220" t="s">
        <v>87</v>
      </c>
      <c r="AV463" s="13" t="s">
        <v>87</v>
      </c>
      <c r="AW463" s="13" t="s">
        <v>34</v>
      </c>
      <c r="AX463" s="13" t="s">
        <v>78</v>
      </c>
      <c r="AY463" s="220" t="s">
        <v>153</v>
      </c>
    </row>
    <row r="464" spans="1:65" s="13" customFormat="1" ht="11.25">
      <c r="B464" s="210"/>
      <c r="C464" s="211"/>
      <c r="D464" s="205" t="s">
        <v>164</v>
      </c>
      <c r="E464" s="212" t="s">
        <v>1</v>
      </c>
      <c r="F464" s="213" t="s">
        <v>621</v>
      </c>
      <c r="G464" s="211"/>
      <c r="H464" s="214">
        <v>5</v>
      </c>
      <c r="I464" s="215"/>
      <c r="J464" s="211"/>
      <c r="K464" s="211"/>
      <c r="L464" s="216"/>
      <c r="M464" s="217"/>
      <c r="N464" s="218"/>
      <c r="O464" s="218"/>
      <c r="P464" s="218"/>
      <c r="Q464" s="218"/>
      <c r="R464" s="218"/>
      <c r="S464" s="218"/>
      <c r="T464" s="219"/>
      <c r="AT464" s="220" t="s">
        <v>164</v>
      </c>
      <c r="AU464" s="220" t="s">
        <v>87</v>
      </c>
      <c r="AV464" s="13" t="s">
        <v>87</v>
      </c>
      <c r="AW464" s="13" t="s">
        <v>34</v>
      </c>
      <c r="AX464" s="13" t="s">
        <v>78</v>
      </c>
      <c r="AY464" s="220" t="s">
        <v>153</v>
      </c>
    </row>
    <row r="465" spans="1:65" s="15" customFormat="1" ht="11.25">
      <c r="B465" s="231"/>
      <c r="C465" s="232"/>
      <c r="D465" s="205" t="s">
        <v>164</v>
      </c>
      <c r="E465" s="233" t="s">
        <v>1</v>
      </c>
      <c r="F465" s="234" t="s">
        <v>198</v>
      </c>
      <c r="G465" s="232"/>
      <c r="H465" s="235">
        <v>11</v>
      </c>
      <c r="I465" s="236"/>
      <c r="J465" s="232"/>
      <c r="K465" s="232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164</v>
      </c>
      <c r="AU465" s="241" t="s">
        <v>87</v>
      </c>
      <c r="AV465" s="15" t="s">
        <v>160</v>
      </c>
      <c r="AW465" s="15" t="s">
        <v>34</v>
      </c>
      <c r="AX465" s="15" t="s">
        <v>85</v>
      </c>
      <c r="AY465" s="241" t="s">
        <v>153</v>
      </c>
    </row>
    <row r="466" spans="1:65" s="13" customFormat="1" ht="11.25">
      <c r="B466" s="210"/>
      <c r="C466" s="211"/>
      <c r="D466" s="205" t="s">
        <v>164</v>
      </c>
      <c r="E466" s="211"/>
      <c r="F466" s="213" t="s">
        <v>622</v>
      </c>
      <c r="G466" s="211"/>
      <c r="H466" s="214">
        <v>11.22</v>
      </c>
      <c r="I466" s="215"/>
      <c r="J466" s="211"/>
      <c r="K466" s="211"/>
      <c r="L466" s="216"/>
      <c r="M466" s="217"/>
      <c r="N466" s="218"/>
      <c r="O466" s="218"/>
      <c r="P466" s="218"/>
      <c r="Q466" s="218"/>
      <c r="R466" s="218"/>
      <c r="S466" s="218"/>
      <c r="T466" s="219"/>
      <c r="AT466" s="220" t="s">
        <v>164</v>
      </c>
      <c r="AU466" s="220" t="s">
        <v>87</v>
      </c>
      <c r="AV466" s="13" t="s">
        <v>87</v>
      </c>
      <c r="AW466" s="13" t="s">
        <v>4</v>
      </c>
      <c r="AX466" s="13" t="s">
        <v>85</v>
      </c>
      <c r="AY466" s="220" t="s">
        <v>153</v>
      </c>
    </row>
    <row r="467" spans="1:65" s="2" customFormat="1" ht="24.2" customHeight="1">
      <c r="A467" s="35"/>
      <c r="B467" s="36"/>
      <c r="C467" s="243" t="s">
        <v>623</v>
      </c>
      <c r="D467" s="243" t="s">
        <v>341</v>
      </c>
      <c r="E467" s="244" t="s">
        <v>624</v>
      </c>
      <c r="F467" s="245" t="s">
        <v>625</v>
      </c>
      <c r="G467" s="246" t="s">
        <v>355</v>
      </c>
      <c r="H467" s="247">
        <v>21.675000000000001</v>
      </c>
      <c r="I467" s="248"/>
      <c r="J467" s="249">
        <f>ROUND(I467*H467,2)</f>
        <v>0</v>
      </c>
      <c r="K467" s="245" t="s">
        <v>159</v>
      </c>
      <c r="L467" s="250"/>
      <c r="M467" s="251" t="s">
        <v>1</v>
      </c>
      <c r="N467" s="252" t="s">
        <v>43</v>
      </c>
      <c r="O467" s="72"/>
      <c r="P467" s="201">
        <f>O467*H467</f>
        <v>0</v>
      </c>
      <c r="Q467" s="201">
        <v>4.8300000000000003E-2</v>
      </c>
      <c r="R467" s="201">
        <f>Q467*H467</f>
        <v>1.0469025000000001</v>
      </c>
      <c r="S467" s="201">
        <v>0</v>
      </c>
      <c r="T467" s="202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203" t="s">
        <v>206</v>
      </c>
      <c r="AT467" s="203" t="s">
        <v>341</v>
      </c>
      <c r="AU467" s="203" t="s">
        <v>87</v>
      </c>
      <c r="AY467" s="18" t="s">
        <v>153</v>
      </c>
      <c r="BE467" s="204">
        <f>IF(N467="základní",J467,0)</f>
        <v>0</v>
      </c>
      <c r="BF467" s="204">
        <f>IF(N467="snížená",J467,0)</f>
        <v>0</v>
      </c>
      <c r="BG467" s="204">
        <f>IF(N467="zákl. přenesená",J467,0)</f>
        <v>0</v>
      </c>
      <c r="BH467" s="204">
        <f>IF(N467="sníž. přenesená",J467,0)</f>
        <v>0</v>
      </c>
      <c r="BI467" s="204">
        <f>IF(N467="nulová",J467,0)</f>
        <v>0</v>
      </c>
      <c r="BJ467" s="18" t="s">
        <v>85</v>
      </c>
      <c r="BK467" s="204">
        <f>ROUND(I467*H467,2)</f>
        <v>0</v>
      </c>
      <c r="BL467" s="18" t="s">
        <v>160</v>
      </c>
      <c r="BM467" s="203" t="s">
        <v>626</v>
      </c>
    </row>
    <row r="468" spans="1:65" s="2" customFormat="1" ht="11.25">
      <c r="A468" s="35"/>
      <c r="B468" s="36"/>
      <c r="C468" s="37"/>
      <c r="D468" s="205" t="s">
        <v>162</v>
      </c>
      <c r="E468" s="37"/>
      <c r="F468" s="206" t="s">
        <v>625</v>
      </c>
      <c r="G468" s="37"/>
      <c r="H468" s="37"/>
      <c r="I468" s="207"/>
      <c r="J468" s="37"/>
      <c r="K468" s="37"/>
      <c r="L468" s="40"/>
      <c r="M468" s="208"/>
      <c r="N468" s="209"/>
      <c r="O468" s="72"/>
      <c r="P468" s="72"/>
      <c r="Q468" s="72"/>
      <c r="R468" s="72"/>
      <c r="S468" s="72"/>
      <c r="T468" s="73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T468" s="18" t="s">
        <v>162</v>
      </c>
      <c r="AU468" s="18" t="s">
        <v>87</v>
      </c>
    </row>
    <row r="469" spans="1:65" s="13" customFormat="1" ht="11.25">
      <c r="B469" s="210"/>
      <c r="C469" s="211"/>
      <c r="D469" s="205" t="s">
        <v>164</v>
      </c>
      <c r="E469" s="212" t="s">
        <v>1</v>
      </c>
      <c r="F469" s="213" t="s">
        <v>627</v>
      </c>
      <c r="G469" s="211"/>
      <c r="H469" s="214">
        <v>21.25</v>
      </c>
      <c r="I469" s="215"/>
      <c r="J469" s="211"/>
      <c r="K469" s="211"/>
      <c r="L469" s="216"/>
      <c r="M469" s="217"/>
      <c r="N469" s="218"/>
      <c r="O469" s="218"/>
      <c r="P469" s="218"/>
      <c r="Q469" s="218"/>
      <c r="R469" s="218"/>
      <c r="S469" s="218"/>
      <c r="T469" s="219"/>
      <c r="AT469" s="220" t="s">
        <v>164</v>
      </c>
      <c r="AU469" s="220" t="s">
        <v>87</v>
      </c>
      <c r="AV469" s="13" t="s">
        <v>87</v>
      </c>
      <c r="AW469" s="13" t="s">
        <v>34</v>
      </c>
      <c r="AX469" s="13" t="s">
        <v>85</v>
      </c>
      <c r="AY469" s="220" t="s">
        <v>153</v>
      </c>
    </row>
    <row r="470" spans="1:65" s="13" customFormat="1" ht="11.25">
      <c r="B470" s="210"/>
      <c r="C470" s="211"/>
      <c r="D470" s="205" t="s">
        <v>164</v>
      </c>
      <c r="E470" s="211"/>
      <c r="F470" s="213" t="s">
        <v>628</v>
      </c>
      <c r="G470" s="211"/>
      <c r="H470" s="214">
        <v>21.675000000000001</v>
      </c>
      <c r="I470" s="215"/>
      <c r="J470" s="211"/>
      <c r="K470" s="211"/>
      <c r="L470" s="216"/>
      <c r="M470" s="217"/>
      <c r="N470" s="218"/>
      <c r="O470" s="218"/>
      <c r="P470" s="218"/>
      <c r="Q470" s="218"/>
      <c r="R470" s="218"/>
      <c r="S470" s="218"/>
      <c r="T470" s="219"/>
      <c r="AT470" s="220" t="s">
        <v>164</v>
      </c>
      <c r="AU470" s="220" t="s">
        <v>87</v>
      </c>
      <c r="AV470" s="13" t="s">
        <v>87</v>
      </c>
      <c r="AW470" s="13" t="s">
        <v>4</v>
      </c>
      <c r="AX470" s="13" t="s">
        <v>85</v>
      </c>
      <c r="AY470" s="220" t="s">
        <v>153</v>
      </c>
    </row>
    <row r="471" spans="1:65" s="2" customFormat="1" ht="33" customHeight="1">
      <c r="A471" s="35"/>
      <c r="B471" s="36"/>
      <c r="C471" s="192" t="s">
        <v>629</v>
      </c>
      <c r="D471" s="192" t="s">
        <v>155</v>
      </c>
      <c r="E471" s="193" t="s">
        <v>630</v>
      </c>
      <c r="F471" s="194" t="s">
        <v>631</v>
      </c>
      <c r="G471" s="195" t="s">
        <v>355</v>
      </c>
      <c r="H471" s="196">
        <v>4.8</v>
      </c>
      <c r="I471" s="197"/>
      <c r="J471" s="198">
        <f>ROUND(I471*H471,2)</f>
        <v>0</v>
      </c>
      <c r="K471" s="194" t="s">
        <v>159</v>
      </c>
      <c r="L471" s="40"/>
      <c r="M471" s="199" t="s">
        <v>1</v>
      </c>
      <c r="N471" s="200" t="s">
        <v>43</v>
      </c>
      <c r="O471" s="72"/>
      <c r="P471" s="201">
        <f>O471*H471</f>
        <v>0</v>
      </c>
      <c r="Q471" s="201">
        <v>0.31935999999999998</v>
      </c>
      <c r="R471" s="201">
        <f>Q471*H471</f>
        <v>1.5329279999999998</v>
      </c>
      <c r="S471" s="201">
        <v>0</v>
      </c>
      <c r="T471" s="202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203" t="s">
        <v>160</v>
      </c>
      <c r="AT471" s="203" t="s">
        <v>155</v>
      </c>
      <c r="AU471" s="203" t="s">
        <v>87</v>
      </c>
      <c r="AY471" s="18" t="s">
        <v>153</v>
      </c>
      <c r="BE471" s="204">
        <f>IF(N471="základní",J471,0)</f>
        <v>0</v>
      </c>
      <c r="BF471" s="204">
        <f>IF(N471="snížená",J471,0)</f>
        <v>0</v>
      </c>
      <c r="BG471" s="204">
        <f>IF(N471="zákl. přenesená",J471,0)</f>
        <v>0</v>
      </c>
      <c r="BH471" s="204">
        <f>IF(N471="sníž. přenesená",J471,0)</f>
        <v>0</v>
      </c>
      <c r="BI471" s="204">
        <f>IF(N471="nulová",J471,0)</f>
        <v>0</v>
      </c>
      <c r="BJ471" s="18" t="s">
        <v>85</v>
      </c>
      <c r="BK471" s="204">
        <f>ROUND(I471*H471,2)</f>
        <v>0</v>
      </c>
      <c r="BL471" s="18" t="s">
        <v>160</v>
      </c>
      <c r="BM471" s="203" t="s">
        <v>632</v>
      </c>
    </row>
    <row r="472" spans="1:65" s="2" customFormat="1" ht="29.25">
      <c r="A472" s="35"/>
      <c r="B472" s="36"/>
      <c r="C472" s="37"/>
      <c r="D472" s="205" t="s">
        <v>162</v>
      </c>
      <c r="E472" s="37"/>
      <c r="F472" s="206" t="s">
        <v>633</v>
      </c>
      <c r="G472" s="37"/>
      <c r="H472" s="37"/>
      <c r="I472" s="207"/>
      <c r="J472" s="37"/>
      <c r="K472" s="37"/>
      <c r="L472" s="40"/>
      <c r="M472" s="208"/>
      <c r="N472" s="209"/>
      <c r="O472" s="72"/>
      <c r="P472" s="72"/>
      <c r="Q472" s="72"/>
      <c r="R472" s="72"/>
      <c r="S472" s="72"/>
      <c r="T472" s="73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T472" s="18" t="s">
        <v>162</v>
      </c>
      <c r="AU472" s="18" t="s">
        <v>87</v>
      </c>
    </row>
    <row r="473" spans="1:65" s="13" customFormat="1" ht="11.25">
      <c r="B473" s="210"/>
      <c r="C473" s="211"/>
      <c r="D473" s="205" t="s">
        <v>164</v>
      </c>
      <c r="E473" s="212" t="s">
        <v>1</v>
      </c>
      <c r="F473" s="213" t="s">
        <v>634</v>
      </c>
      <c r="G473" s="211"/>
      <c r="H473" s="214">
        <v>4.8</v>
      </c>
      <c r="I473" s="215"/>
      <c r="J473" s="211"/>
      <c r="K473" s="211"/>
      <c r="L473" s="216"/>
      <c r="M473" s="217"/>
      <c r="N473" s="218"/>
      <c r="O473" s="218"/>
      <c r="P473" s="218"/>
      <c r="Q473" s="218"/>
      <c r="R473" s="218"/>
      <c r="S473" s="218"/>
      <c r="T473" s="219"/>
      <c r="AT473" s="220" t="s">
        <v>164</v>
      </c>
      <c r="AU473" s="220" t="s">
        <v>87</v>
      </c>
      <c r="AV473" s="13" t="s">
        <v>87</v>
      </c>
      <c r="AW473" s="13" t="s">
        <v>34</v>
      </c>
      <c r="AX473" s="13" t="s">
        <v>85</v>
      </c>
      <c r="AY473" s="220" t="s">
        <v>153</v>
      </c>
    </row>
    <row r="474" spans="1:65" s="2" customFormat="1" ht="24.2" customHeight="1">
      <c r="A474" s="35"/>
      <c r="B474" s="36"/>
      <c r="C474" s="243" t="s">
        <v>635</v>
      </c>
      <c r="D474" s="243" t="s">
        <v>341</v>
      </c>
      <c r="E474" s="244" t="s">
        <v>636</v>
      </c>
      <c r="F474" s="245" t="s">
        <v>637</v>
      </c>
      <c r="G474" s="246" t="s">
        <v>355</v>
      </c>
      <c r="H474" s="247">
        <v>3.6720000000000002</v>
      </c>
      <c r="I474" s="248"/>
      <c r="J474" s="249">
        <f>ROUND(I474*H474,2)</f>
        <v>0</v>
      </c>
      <c r="K474" s="245" t="s">
        <v>159</v>
      </c>
      <c r="L474" s="250"/>
      <c r="M474" s="251" t="s">
        <v>1</v>
      </c>
      <c r="N474" s="252" t="s">
        <v>43</v>
      </c>
      <c r="O474" s="72"/>
      <c r="P474" s="201">
        <f>O474*H474</f>
        <v>0</v>
      </c>
      <c r="Q474" s="201">
        <v>0.11167000000000001</v>
      </c>
      <c r="R474" s="201">
        <f>Q474*H474</f>
        <v>0.41005224000000001</v>
      </c>
      <c r="S474" s="201">
        <v>0</v>
      </c>
      <c r="T474" s="202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203" t="s">
        <v>206</v>
      </c>
      <c r="AT474" s="203" t="s">
        <v>341</v>
      </c>
      <c r="AU474" s="203" t="s">
        <v>87</v>
      </c>
      <c r="AY474" s="18" t="s">
        <v>153</v>
      </c>
      <c r="BE474" s="204">
        <f>IF(N474="základní",J474,0)</f>
        <v>0</v>
      </c>
      <c r="BF474" s="204">
        <f>IF(N474="snížená",J474,0)</f>
        <v>0</v>
      </c>
      <c r="BG474" s="204">
        <f>IF(N474="zákl. přenesená",J474,0)</f>
        <v>0</v>
      </c>
      <c r="BH474" s="204">
        <f>IF(N474="sníž. přenesená",J474,0)</f>
        <v>0</v>
      </c>
      <c r="BI474" s="204">
        <f>IF(N474="nulová",J474,0)</f>
        <v>0</v>
      </c>
      <c r="BJ474" s="18" t="s">
        <v>85</v>
      </c>
      <c r="BK474" s="204">
        <f>ROUND(I474*H474,2)</f>
        <v>0</v>
      </c>
      <c r="BL474" s="18" t="s">
        <v>160</v>
      </c>
      <c r="BM474" s="203" t="s">
        <v>638</v>
      </c>
    </row>
    <row r="475" spans="1:65" s="2" customFormat="1" ht="11.25">
      <c r="A475" s="35"/>
      <c r="B475" s="36"/>
      <c r="C475" s="37"/>
      <c r="D475" s="205" t="s">
        <v>162</v>
      </c>
      <c r="E475" s="37"/>
      <c r="F475" s="206" t="s">
        <v>637</v>
      </c>
      <c r="G475" s="37"/>
      <c r="H475" s="37"/>
      <c r="I475" s="207"/>
      <c r="J475" s="37"/>
      <c r="K475" s="37"/>
      <c r="L475" s="40"/>
      <c r="M475" s="208"/>
      <c r="N475" s="209"/>
      <c r="O475" s="72"/>
      <c r="P475" s="72"/>
      <c r="Q475" s="72"/>
      <c r="R475" s="72"/>
      <c r="S475" s="72"/>
      <c r="T475" s="73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T475" s="18" t="s">
        <v>162</v>
      </c>
      <c r="AU475" s="18" t="s">
        <v>87</v>
      </c>
    </row>
    <row r="476" spans="1:65" s="13" customFormat="1" ht="11.25">
      <c r="B476" s="210"/>
      <c r="C476" s="211"/>
      <c r="D476" s="205" t="s">
        <v>164</v>
      </c>
      <c r="E476" s="212" t="s">
        <v>1</v>
      </c>
      <c r="F476" s="213" t="s">
        <v>639</v>
      </c>
      <c r="G476" s="211"/>
      <c r="H476" s="214">
        <v>3.6</v>
      </c>
      <c r="I476" s="215"/>
      <c r="J476" s="211"/>
      <c r="K476" s="211"/>
      <c r="L476" s="216"/>
      <c r="M476" s="217"/>
      <c r="N476" s="218"/>
      <c r="O476" s="218"/>
      <c r="P476" s="218"/>
      <c r="Q476" s="218"/>
      <c r="R476" s="218"/>
      <c r="S476" s="218"/>
      <c r="T476" s="219"/>
      <c r="AT476" s="220" t="s">
        <v>164</v>
      </c>
      <c r="AU476" s="220" t="s">
        <v>87</v>
      </c>
      <c r="AV476" s="13" t="s">
        <v>87</v>
      </c>
      <c r="AW476" s="13" t="s">
        <v>34</v>
      </c>
      <c r="AX476" s="13" t="s">
        <v>85</v>
      </c>
      <c r="AY476" s="220" t="s">
        <v>153</v>
      </c>
    </row>
    <row r="477" spans="1:65" s="13" customFormat="1" ht="11.25">
      <c r="B477" s="210"/>
      <c r="C477" s="211"/>
      <c r="D477" s="205" t="s">
        <v>164</v>
      </c>
      <c r="E477" s="211"/>
      <c r="F477" s="213" t="s">
        <v>640</v>
      </c>
      <c r="G477" s="211"/>
      <c r="H477" s="214">
        <v>3.6720000000000002</v>
      </c>
      <c r="I477" s="215"/>
      <c r="J477" s="211"/>
      <c r="K477" s="211"/>
      <c r="L477" s="216"/>
      <c r="M477" s="217"/>
      <c r="N477" s="218"/>
      <c r="O477" s="218"/>
      <c r="P477" s="218"/>
      <c r="Q477" s="218"/>
      <c r="R477" s="218"/>
      <c r="S477" s="218"/>
      <c r="T477" s="219"/>
      <c r="AT477" s="220" t="s">
        <v>164</v>
      </c>
      <c r="AU477" s="220" t="s">
        <v>87</v>
      </c>
      <c r="AV477" s="13" t="s">
        <v>87</v>
      </c>
      <c r="AW477" s="13" t="s">
        <v>4</v>
      </c>
      <c r="AX477" s="13" t="s">
        <v>85</v>
      </c>
      <c r="AY477" s="220" t="s">
        <v>153</v>
      </c>
    </row>
    <row r="478" spans="1:65" s="2" customFormat="1" ht="24.2" customHeight="1">
      <c r="A478" s="35"/>
      <c r="B478" s="36"/>
      <c r="C478" s="243" t="s">
        <v>641</v>
      </c>
      <c r="D478" s="243" t="s">
        <v>341</v>
      </c>
      <c r="E478" s="244" t="s">
        <v>642</v>
      </c>
      <c r="F478" s="245" t="s">
        <v>643</v>
      </c>
      <c r="G478" s="246" t="s">
        <v>355</v>
      </c>
      <c r="H478" s="247">
        <v>1.224</v>
      </c>
      <c r="I478" s="248"/>
      <c r="J478" s="249">
        <f>ROUND(I478*H478,2)</f>
        <v>0</v>
      </c>
      <c r="K478" s="245" t="s">
        <v>159</v>
      </c>
      <c r="L478" s="250"/>
      <c r="M478" s="251" t="s">
        <v>1</v>
      </c>
      <c r="N478" s="252" t="s">
        <v>43</v>
      </c>
      <c r="O478" s="72"/>
      <c r="P478" s="201">
        <f>O478*H478</f>
        <v>0</v>
      </c>
      <c r="Q478" s="201">
        <v>0.105</v>
      </c>
      <c r="R478" s="201">
        <f>Q478*H478</f>
        <v>0.12852</v>
      </c>
      <c r="S478" s="201">
        <v>0</v>
      </c>
      <c r="T478" s="202">
        <f>S478*H478</f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203" t="s">
        <v>206</v>
      </c>
      <c r="AT478" s="203" t="s">
        <v>341</v>
      </c>
      <c r="AU478" s="203" t="s">
        <v>87</v>
      </c>
      <c r="AY478" s="18" t="s">
        <v>153</v>
      </c>
      <c r="BE478" s="204">
        <f>IF(N478="základní",J478,0)</f>
        <v>0</v>
      </c>
      <c r="BF478" s="204">
        <f>IF(N478="snížená",J478,0)</f>
        <v>0</v>
      </c>
      <c r="BG478" s="204">
        <f>IF(N478="zákl. přenesená",J478,0)</f>
        <v>0</v>
      </c>
      <c r="BH478" s="204">
        <f>IF(N478="sníž. přenesená",J478,0)</f>
        <v>0</v>
      </c>
      <c r="BI478" s="204">
        <f>IF(N478="nulová",J478,0)</f>
        <v>0</v>
      </c>
      <c r="BJ478" s="18" t="s">
        <v>85</v>
      </c>
      <c r="BK478" s="204">
        <f>ROUND(I478*H478,2)</f>
        <v>0</v>
      </c>
      <c r="BL478" s="18" t="s">
        <v>160</v>
      </c>
      <c r="BM478" s="203" t="s">
        <v>644</v>
      </c>
    </row>
    <row r="479" spans="1:65" s="2" customFormat="1" ht="19.5">
      <c r="A479" s="35"/>
      <c r="B479" s="36"/>
      <c r="C479" s="37"/>
      <c r="D479" s="205" t="s">
        <v>162</v>
      </c>
      <c r="E479" s="37"/>
      <c r="F479" s="206" t="s">
        <v>643</v>
      </c>
      <c r="G479" s="37"/>
      <c r="H479" s="37"/>
      <c r="I479" s="207"/>
      <c r="J479" s="37"/>
      <c r="K479" s="37"/>
      <c r="L479" s="40"/>
      <c r="M479" s="208"/>
      <c r="N479" s="209"/>
      <c r="O479" s="72"/>
      <c r="P479" s="72"/>
      <c r="Q479" s="72"/>
      <c r="R479" s="72"/>
      <c r="S479" s="72"/>
      <c r="T479" s="73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T479" s="18" t="s">
        <v>162</v>
      </c>
      <c r="AU479" s="18" t="s">
        <v>87</v>
      </c>
    </row>
    <row r="480" spans="1:65" s="13" customFormat="1" ht="11.25">
      <c r="B480" s="210"/>
      <c r="C480" s="211"/>
      <c r="D480" s="205" t="s">
        <v>164</v>
      </c>
      <c r="E480" s="212" t="s">
        <v>1</v>
      </c>
      <c r="F480" s="213" t="s">
        <v>645</v>
      </c>
      <c r="G480" s="211"/>
      <c r="H480" s="214">
        <v>1.2</v>
      </c>
      <c r="I480" s="215"/>
      <c r="J480" s="211"/>
      <c r="K480" s="211"/>
      <c r="L480" s="216"/>
      <c r="M480" s="217"/>
      <c r="N480" s="218"/>
      <c r="O480" s="218"/>
      <c r="P480" s="218"/>
      <c r="Q480" s="218"/>
      <c r="R480" s="218"/>
      <c r="S480" s="218"/>
      <c r="T480" s="219"/>
      <c r="AT480" s="220" t="s">
        <v>164</v>
      </c>
      <c r="AU480" s="220" t="s">
        <v>87</v>
      </c>
      <c r="AV480" s="13" t="s">
        <v>87</v>
      </c>
      <c r="AW480" s="13" t="s">
        <v>34</v>
      </c>
      <c r="AX480" s="13" t="s">
        <v>85</v>
      </c>
      <c r="AY480" s="220" t="s">
        <v>153</v>
      </c>
    </row>
    <row r="481" spans="1:65" s="13" customFormat="1" ht="11.25">
      <c r="B481" s="210"/>
      <c r="C481" s="211"/>
      <c r="D481" s="205" t="s">
        <v>164</v>
      </c>
      <c r="E481" s="211"/>
      <c r="F481" s="213" t="s">
        <v>646</v>
      </c>
      <c r="G481" s="211"/>
      <c r="H481" s="214">
        <v>1.224</v>
      </c>
      <c r="I481" s="215"/>
      <c r="J481" s="211"/>
      <c r="K481" s="211"/>
      <c r="L481" s="216"/>
      <c r="M481" s="217"/>
      <c r="N481" s="218"/>
      <c r="O481" s="218"/>
      <c r="P481" s="218"/>
      <c r="Q481" s="218"/>
      <c r="R481" s="218"/>
      <c r="S481" s="218"/>
      <c r="T481" s="219"/>
      <c r="AT481" s="220" t="s">
        <v>164</v>
      </c>
      <c r="AU481" s="220" t="s">
        <v>87</v>
      </c>
      <c r="AV481" s="13" t="s">
        <v>87</v>
      </c>
      <c r="AW481" s="13" t="s">
        <v>4</v>
      </c>
      <c r="AX481" s="13" t="s">
        <v>85</v>
      </c>
      <c r="AY481" s="220" t="s">
        <v>153</v>
      </c>
    </row>
    <row r="482" spans="1:65" s="2" customFormat="1" ht="33" customHeight="1">
      <c r="A482" s="35"/>
      <c r="B482" s="36"/>
      <c r="C482" s="192" t="s">
        <v>647</v>
      </c>
      <c r="D482" s="192" t="s">
        <v>155</v>
      </c>
      <c r="E482" s="193" t="s">
        <v>648</v>
      </c>
      <c r="F482" s="194" t="s">
        <v>649</v>
      </c>
      <c r="G482" s="195" t="s">
        <v>355</v>
      </c>
      <c r="H482" s="196">
        <v>200.75</v>
      </c>
      <c r="I482" s="197"/>
      <c r="J482" s="198">
        <f>ROUND(I482*H482,2)</f>
        <v>0</v>
      </c>
      <c r="K482" s="194" t="s">
        <v>159</v>
      </c>
      <c r="L482" s="40"/>
      <c r="M482" s="199" t="s">
        <v>1</v>
      </c>
      <c r="N482" s="200" t="s">
        <v>43</v>
      </c>
      <c r="O482" s="72"/>
      <c r="P482" s="201">
        <f>O482*H482</f>
        <v>0</v>
      </c>
      <c r="Q482" s="201">
        <v>0.1295</v>
      </c>
      <c r="R482" s="201">
        <f>Q482*H482</f>
        <v>25.997125</v>
      </c>
      <c r="S482" s="201">
        <v>0</v>
      </c>
      <c r="T482" s="202">
        <f>S482*H482</f>
        <v>0</v>
      </c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R482" s="203" t="s">
        <v>160</v>
      </c>
      <c r="AT482" s="203" t="s">
        <v>155</v>
      </c>
      <c r="AU482" s="203" t="s">
        <v>87</v>
      </c>
      <c r="AY482" s="18" t="s">
        <v>153</v>
      </c>
      <c r="BE482" s="204">
        <f>IF(N482="základní",J482,0)</f>
        <v>0</v>
      </c>
      <c r="BF482" s="204">
        <f>IF(N482="snížená",J482,0)</f>
        <v>0</v>
      </c>
      <c r="BG482" s="204">
        <f>IF(N482="zákl. přenesená",J482,0)</f>
        <v>0</v>
      </c>
      <c r="BH482" s="204">
        <f>IF(N482="sníž. přenesená",J482,0)</f>
        <v>0</v>
      </c>
      <c r="BI482" s="204">
        <f>IF(N482="nulová",J482,0)</f>
        <v>0</v>
      </c>
      <c r="BJ482" s="18" t="s">
        <v>85</v>
      </c>
      <c r="BK482" s="204">
        <f>ROUND(I482*H482,2)</f>
        <v>0</v>
      </c>
      <c r="BL482" s="18" t="s">
        <v>160</v>
      </c>
      <c r="BM482" s="203" t="s">
        <v>650</v>
      </c>
    </row>
    <row r="483" spans="1:65" s="2" customFormat="1" ht="29.25">
      <c r="A483" s="35"/>
      <c r="B483" s="36"/>
      <c r="C483" s="37"/>
      <c r="D483" s="205" t="s">
        <v>162</v>
      </c>
      <c r="E483" s="37"/>
      <c r="F483" s="206" t="s">
        <v>651</v>
      </c>
      <c r="G483" s="37"/>
      <c r="H483" s="37"/>
      <c r="I483" s="207"/>
      <c r="J483" s="37"/>
      <c r="K483" s="37"/>
      <c r="L483" s="40"/>
      <c r="M483" s="208"/>
      <c r="N483" s="209"/>
      <c r="O483" s="72"/>
      <c r="P483" s="72"/>
      <c r="Q483" s="72"/>
      <c r="R483" s="72"/>
      <c r="S483" s="72"/>
      <c r="T483" s="73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T483" s="18" t="s">
        <v>162</v>
      </c>
      <c r="AU483" s="18" t="s">
        <v>87</v>
      </c>
    </row>
    <row r="484" spans="1:65" s="13" customFormat="1" ht="11.25">
      <c r="B484" s="210"/>
      <c r="C484" s="211"/>
      <c r="D484" s="205" t="s">
        <v>164</v>
      </c>
      <c r="E484" s="212" t="s">
        <v>1</v>
      </c>
      <c r="F484" s="213" t="s">
        <v>652</v>
      </c>
      <c r="G484" s="211"/>
      <c r="H484" s="214">
        <v>200.75</v>
      </c>
      <c r="I484" s="215"/>
      <c r="J484" s="211"/>
      <c r="K484" s="211"/>
      <c r="L484" s="216"/>
      <c r="M484" s="217"/>
      <c r="N484" s="218"/>
      <c r="O484" s="218"/>
      <c r="P484" s="218"/>
      <c r="Q484" s="218"/>
      <c r="R484" s="218"/>
      <c r="S484" s="218"/>
      <c r="T484" s="219"/>
      <c r="AT484" s="220" t="s">
        <v>164</v>
      </c>
      <c r="AU484" s="220" t="s">
        <v>87</v>
      </c>
      <c r="AV484" s="13" t="s">
        <v>87</v>
      </c>
      <c r="AW484" s="13" t="s">
        <v>34</v>
      </c>
      <c r="AX484" s="13" t="s">
        <v>85</v>
      </c>
      <c r="AY484" s="220" t="s">
        <v>153</v>
      </c>
    </row>
    <row r="485" spans="1:65" s="2" customFormat="1" ht="16.5" customHeight="1">
      <c r="A485" s="35"/>
      <c r="B485" s="36"/>
      <c r="C485" s="243" t="s">
        <v>653</v>
      </c>
      <c r="D485" s="243" t="s">
        <v>341</v>
      </c>
      <c r="E485" s="244" t="s">
        <v>654</v>
      </c>
      <c r="F485" s="245" t="s">
        <v>655</v>
      </c>
      <c r="G485" s="246" t="s">
        <v>355</v>
      </c>
      <c r="H485" s="247">
        <v>204.76499999999999</v>
      </c>
      <c r="I485" s="248"/>
      <c r="J485" s="249">
        <f>ROUND(I485*H485,2)</f>
        <v>0</v>
      </c>
      <c r="K485" s="245" t="s">
        <v>159</v>
      </c>
      <c r="L485" s="250"/>
      <c r="M485" s="251" t="s">
        <v>1</v>
      </c>
      <c r="N485" s="252" t="s">
        <v>43</v>
      </c>
      <c r="O485" s="72"/>
      <c r="P485" s="201">
        <f>O485*H485</f>
        <v>0</v>
      </c>
      <c r="Q485" s="201">
        <v>4.4999999999999998E-2</v>
      </c>
      <c r="R485" s="201">
        <f>Q485*H485</f>
        <v>9.2144249999999985</v>
      </c>
      <c r="S485" s="201">
        <v>0</v>
      </c>
      <c r="T485" s="202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203" t="s">
        <v>206</v>
      </c>
      <c r="AT485" s="203" t="s">
        <v>341</v>
      </c>
      <c r="AU485" s="203" t="s">
        <v>87</v>
      </c>
      <c r="AY485" s="18" t="s">
        <v>153</v>
      </c>
      <c r="BE485" s="204">
        <f>IF(N485="základní",J485,0)</f>
        <v>0</v>
      </c>
      <c r="BF485" s="204">
        <f>IF(N485="snížená",J485,0)</f>
        <v>0</v>
      </c>
      <c r="BG485" s="204">
        <f>IF(N485="zákl. přenesená",J485,0)</f>
        <v>0</v>
      </c>
      <c r="BH485" s="204">
        <f>IF(N485="sníž. přenesená",J485,0)</f>
        <v>0</v>
      </c>
      <c r="BI485" s="204">
        <f>IF(N485="nulová",J485,0)</f>
        <v>0</v>
      </c>
      <c r="BJ485" s="18" t="s">
        <v>85</v>
      </c>
      <c r="BK485" s="204">
        <f>ROUND(I485*H485,2)</f>
        <v>0</v>
      </c>
      <c r="BL485" s="18" t="s">
        <v>160</v>
      </c>
      <c r="BM485" s="203" t="s">
        <v>656</v>
      </c>
    </row>
    <row r="486" spans="1:65" s="2" customFormat="1" ht="11.25">
      <c r="A486" s="35"/>
      <c r="B486" s="36"/>
      <c r="C486" s="37"/>
      <c r="D486" s="205" t="s">
        <v>162</v>
      </c>
      <c r="E486" s="37"/>
      <c r="F486" s="206" t="s">
        <v>655</v>
      </c>
      <c r="G486" s="37"/>
      <c r="H486" s="37"/>
      <c r="I486" s="207"/>
      <c r="J486" s="37"/>
      <c r="K486" s="37"/>
      <c r="L486" s="40"/>
      <c r="M486" s="208"/>
      <c r="N486" s="209"/>
      <c r="O486" s="72"/>
      <c r="P486" s="72"/>
      <c r="Q486" s="72"/>
      <c r="R486" s="72"/>
      <c r="S486" s="72"/>
      <c r="T486" s="73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T486" s="18" t="s">
        <v>162</v>
      </c>
      <c r="AU486" s="18" t="s">
        <v>87</v>
      </c>
    </row>
    <row r="487" spans="1:65" s="13" customFormat="1" ht="11.25">
      <c r="B487" s="210"/>
      <c r="C487" s="211"/>
      <c r="D487" s="205" t="s">
        <v>164</v>
      </c>
      <c r="E487" s="212" t="s">
        <v>1</v>
      </c>
      <c r="F487" s="213" t="s">
        <v>652</v>
      </c>
      <c r="G487" s="211"/>
      <c r="H487" s="214">
        <v>200.75</v>
      </c>
      <c r="I487" s="215"/>
      <c r="J487" s="211"/>
      <c r="K487" s="211"/>
      <c r="L487" s="216"/>
      <c r="M487" s="217"/>
      <c r="N487" s="218"/>
      <c r="O487" s="218"/>
      <c r="P487" s="218"/>
      <c r="Q487" s="218"/>
      <c r="R487" s="218"/>
      <c r="S487" s="218"/>
      <c r="T487" s="219"/>
      <c r="AT487" s="220" t="s">
        <v>164</v>
      </c>
      <c r="AU487" s="220" t="s">
        <v>87</v>
      </c>
      <c r="AV487" s="13" t="s">
        <v>87</v>
      </c>
      <c r="AW487" s="13" t="s">
        <v>34</v>
      </c>
      <c r="AX487" s="13" t="s">
        <v>85</v>
      </c>
      <c r="AY487" s="220" t="s">
        <v>153</v>
      </c>
    </row>
    <row r="488" spans="1:65" s="13" customFormat="1" ht="11.25">
      <c r="B488" s="210"/>
      <c r="C488" s="211"/>
      <c r="D488" s="205" t="s">
        <v>164</v>
      </c>
      <c r="E488" s="211"/>
      <c r="F488" s="213" t="s">
        <v>657</v>
      </c>
      <c r="G488" s="211"/>
      <c r="H488" s="214">
        <v>204.76499999999999</v>
      </c>
      <c r="I488" s="215"/>
      <c r="J488" s="211"/>
      <c r="K488" s="211"/>
      <c r="L488" s="216"/>
      <c r="M488" s="217"/>
      <c r="N488" s="218"/>
      <c r="O488" s="218"/>
      <c r="P488" s="218"/>
      <c r="Q488" s="218"/>
      <c r="R488" s="218"/>
      <c r="S488" s="218"/>
      <c r="T488" s="219"/>
      <c r="AT488" s="220" t="s">
        <v>164</v>
      </c>
      <c r="AU488" s="220" t="s">
        <v>87</v>
      </c>
      <c r="AV488" s="13" t="s">
        <v>87</v>
      </c>
      <c r="AW488" s="13" t="s">
        <v>4</v>
      </c>
      <c r="AX488" s="13" t="s">
        <v>85</v>
      </c>
      <c r="AY488" s="220" t="s">
        <v>153</v>
      </c>
    </row>
    <row r="489" spans="1:65" s="2" customFormat="1" ht="24.2" customHeight="1">
      <c r="A489" s="35"/>
      <c r="B489" s="36"/>
      <c r="C489" s="192" t="s">
        <v>658</v>
      </c>
      <c r="D489" s="192" t="s">
        <v>155</v>
      </c>
      <c r="E489" s="193" t="s">
        <v>659</v>
      </c>
      <c r="F489" s="194" t="s">
        <v>660</v>
      </c>
      <c r="G489" s="195" t="s">
        <v>355</v>
      </c>
      <c r="H489" s="196">
        <v>34</v>
      </c>
      <c r="I489" s="197"/>
      <c r="J489" s="198">
        <f>ROUND(I489*H489,2)</f>
        <v>0</v>
      </c>
      <c r="K489" s="194" t="s">
        <v>159</v>
      </c>
      <c r="L489" s="40"/>
      <c r="M489" s="199" t="s">
        <v>1</v>
      </c>
      <c r="N489" s="200" t="s">
        <v>43</v>
      </c>
      <c r="O489" s="72"/>
      <c r="P489" s="201">
        <f>O489*H489</f>
        <v>0</v>
      </c>
      <c r="Q489" s="201">
        <v>0.34612999999999999</v>
      </c>
      <c r="R489" s="201">
        <f>Q489*H489</f>
        <v>11.768419999999999</v>
      </c>
      <c r="S489" s="201">
        <v>0</v>
      </c>
      <c r="T489" s="202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203" t="s">
        <v>160</v>
      </c>
      <c r="AT489" s="203" t="s">
        <v>155</v>
      </c>
      <c r="AU489" s="203" t="s">
        <v>87</v>
      </c>
      <c r="AY489" s="18" t="s">
        <v>153</v>
      </c>
      <c r="BE489" s="204">
        <f>IF(N489="základní",J489,0)</f>
        <v>0</v>
      </c>
      <c r="BF489" s="204">
        <f>IF(N489="snížená",J489,0)</f>
        <v>0</v>
      </c>
      <c r="BG489" s="204">
        <f>IF(N489="zákl. přenesená",J489,0)</f>
        <v>0</v>
      </c>
      <c r="BH489" s="204">
        <f>IF(N489="sníž. přenesená",J489,0)</f>
        <v>0</v>
      </c>
      <c r="BI489" s="204">
        <f>IF(N489="nulová",J489,0)</f>
        <v>0</v>
      </c>
      <c r="BJ489" s="18" t="s">
        <v>85</v>
      </c>
      <c r="BK489" s="204">
        <f>ROUND(I489*H489,2)</f>
        <v>0</v>
      </c>
      <c r="BL489" s="18" t="s">
        <v>160</v>
      </c>
      <c r="BM489" s="203" t="s">
        <v>661</v>
      </c>
    </row>
    <row r="490" spans="1:65" s="2" customFormat="1" ht="19.5">
      <c r="A490" s="35"/>
      <c r="B490" s="36"/>
      <c r="C490" s="37"/>
      <c r="D490" s="205" t="s">
        <v>162</v>
      </c>
      <c r="E490" s="37"/>
      <c r="F490" s="206" t="s">
        <v>662</v>
      </c>
      <c r="G490" s="37"/>
      <c r="H490" s="37"/>
      <c r="I490" s="207"/>
      <c r="J490" s="37"/>
      <c r="K490" s="37"/>
      <c r="L490" s="40"/>
      <c r="M490" s="208"/>
      <c r="N490" s="209"/>
      <c r="O490" s="72"/>
      <c r="P490" s="72"/>
      <c r="Q490" s="72"/>
      <c r="R490" s="72"/>
      <c r="S490" s="72"/>
      <c r="T490" s="73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T490" s="18" t="s">
        <v>162</v>
      </c>
      <c r="AU490" s="18" t="s">
        <v>87</v>
      </c>
    </row>
    <row r="491" spans="1:65" s="13" customFormat="1" ht="11.25">
      <c r="B491" s="210"/>
      <c r="C491" s="211"/>
      <c r="D491" s="205" t="s">
        <v>164</v>
      </c>
      <c r="E491" s="212" t="s">
        <v>1</v>
      </c>
      <c r="F491" s="213" t="s">
        <v>663</v>
      </c>
      <c r="G491" s="211"/>
      <c r="H491" s="214">
        <v>34</v>
      </c>
      <c r="I491" s="215"/>
      <c r="J491" s="211"/>
      <c r="K491" s="211"/>
      <c r="L491" s="216"/>
      <c r="M491" s="217"/>
      <c r="N491" s="218"/>
      <c r="O491" s="218"/>
      <c r="P491" s="218"/>
      <c r="Q491" s="218"/>
      <c r="R491" s="218"/>
      <c r="S491" s="218"/>
      <c r="T491" s="219"/>
      <c r="AT491" s="220" t="s">
        <v>164</v>
      </c>
      <c r="AU491" s="220" t="s">
        <v>87</v>
      </c>
      <c r="AV491" s="13" t="s">
        <v>87</v>
      </c>
      <c r="AW491" s="13" t="s">
        <v>34</v>
      </c>
      <c r="AX491" s="13" t="s">
        <v>85</v>
      </c>
      <c r="AY491" s="220" t="s">
        <v>153</v>
      </c>
    </row>
    <row r="492" spans="1:65" s="2" customFormat="1" ht="16.5" customHeight="1">
      <c r="A492" s="35"/>
      <c r="B492" s="36"/>
      <c r="C492" s="243" t="s">
        <v>664</v>
      </c>
      <c r="D492" s="243" t="s">
        <v>341</v>
      </c>
      <c r="E492" s="244" t="s">
        <v>665</v>
      </c>
      <c r="F492" s="245" t="s">
        <v>666</v>
      </c>
      <c r="G492" s="246" t="s">
        <v>355</v>
      </c>
      <c r="H492" s="247">
        <v>4.08</v>
      </c>
      <c r="I492" s="248"/>
      <c r="J492" s="249">
        <f>ROUND(I492*H492,2)</f>
        <v>0</v>
      </c>
      <c r="K492" s="245" t="s">
        <v>159</v>
      </c>
      <c r="L492" s="250"/>
      <c r="M492" s="251" t="s">
        <v>1</v>
      </c>
      <c r="N492" s="252" t="s">
        <v>43</v>
      </c>
      <c r="O492" s="72"/>
      <c r="P492" s="201">
        <f>O492*H492</f>
        <v>0</v>
      </c>
      <c r="Q492" s="201">
        <v>0.15</v>
      </c>
      <c r="R492" s="201">
        <f>Q492*H492</f>
        <v>0.61199999999999999</v>
      </c>
      <c r="S492" s="201">
        <v>0</v>
      </c>
      <c r="T492" s="202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203" t="s">
        <v>206</v>
      </c>
      <c r="AT492" s="203" t="s">
        <v>341</v>
      </c>
      <c r="AU492" s="203" t="s">
        <v>87</v>
      </c>
      <c r="AY492" s="18" t="s">
        <v>153</v>
      </c>
      <c r="BE492" s="204">
        <f>IF(N492="základní",J492,0)</f>
        <v>0</v>
      </c>
      <c r="BF492" s="204">
        <f>IF(N492="snížená",J492,0)</f>
        <v>0</v>
      </c>
      <c r="BG492" s="204">
        <f>IF(N492="zákl. přenesená",J492,0)</f>
        <v>0</v>
      </c>
      <c r="BH492" s="204">
        <f>IF(N492="sníž. přenesená",J492,0)</f>
        <v>0</v>
      </c>
      <c r="BI492" s="204">
        <f>IF(N492="nulová",J492,0)</f>
        <v>0</v>
      </c>
      <c r="BJ492" s="18" t="s">
        <v>85</v>
      </c>
      <c r="BK492" s="204">
        <f>ROUND(I492*H492,2)</f>
        <v>0</v>
      </c>
      <c r="BL492" s="18" t="s">
        <v>160</v>
      </c>
      <c r="BM492" s="203" t="s">
        <v>667</v>
      </c>
    </row>
    <row r="493" spans="1:65" s="2" customFormat="1" ht="11.25">
      <c r="A493" s="35"/>
      <c r="B493" s="36"/>
      <c r="C493" s="37"/>
      <c r="D493" s="205" t="s">
        <v>162</v>
      </c>
      <c r="E493" s="37"/>
      <c r="F493" s="206" t="s">
        <v>666</v>
      </c>
      <c r="G493" s="37"/>
      <c r="H493" s="37"/>
      <c r="I493" s="207"/>
      <c r="J493" s="37"/>
      <c r="K493" s="37"/>
      <c r="L493" s="40"/>
      <c r="M493" s="208"/>
      <c r="N493" s="209"/>
      <c r="O493" s="72"/>
      <c r="P493" s="72"/>
      <c r="Q493" s="72"/>
      <c r="R493" s="72"/>
      <c r="S493" s="72"/>
      <c r="T493" s="73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T493" s="18" t="s">
        <v>162</v>
      </c>
      <c r="AU493" s="18" t="s">
        <v>87</v>
      </c>
    </row>
    <row r="494" spans="1:65" s="2" customFormat="1" ht="19.5">
      <c r="A494" s="35"/>
      <c r="B494" s="36"/>
      <c r="C494" s="37"/>
      <c r="D494" s="205" t="s">
        <v>218</v>
      </c>
      <c r="E494" s="37"/>
      <c r="F494" s="242" t="s">
        <v>668</v>
      </c>
      <c r="G494" s="37"/>
      <c r="H494" s="37"/>
      <c r="I494" s="207"/>
      <c r="J494" s="37"/>
      <c r="K494" s="37"/>
      <c r="L494" s="40"/>
      <c r="M494" s="208"/>
      <c r="N494" s="209"/>
      <c r="O494" s="72"/>
      <c r="P494" s="72"/>
      <c r="Q494" s="72"/>
      <c r="R494" s="72"/>
      <c r="S494" s="72"/>
      <c r="T494" s="73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T494" s="18" t="s">
        <v>218</v>
      </c>
      <c r="AU494" s="18" t="s">
        <v>87</v>
      </c>
    </row>
    <row r="495" spans="1:65" s="13" customFormat="1" ht="11.25">
      <c r="B495" s="210"/>
      <c r="C495" s="211"/>
      <c r="D495" s="205" t="s">
        <v>164</v>
      </c>
      <c r="E495" s="212" t="s">
        <v>1</v>
      </c>
      <c r="F495" s="213" t="s">
        <v>669</v>
      </c>
      <c r="G495" s="211"/>
      <c r="H495" s="214">
        <v>2</v>
      </c>
      <c r="I495" s="215"/>
      <c r="J495" s="211"/>
      <c r="K495" s="211"/>
      <c r="L495" s="216"/>
      <c r="M495" s="217"/>
      <c r="N495" s="218"/>
      <c r="O495" s="218"/>
      <c r="P495" s="218"/>
      <c r="Q495" s="218"/>
      <c r="R495" s="218"/>
      <c r="S495" s="218"/>
      <c r="T495" s="219"/>
      <c r="AT495" s="220" t="s">
        <v>164</v>
      </c>
      <c r="AU495" s="220" t="s">
        <v>87</v>
      </c>
      <c r="AV495" s="13" t="s">
        <v>87</v>
      </c>
      <c r="AW495" s="13" t="s">
        <v>34</v>
      </c>
      <c r="AX495" s="13" t="s">
        <v>78</v>
      </c>
      <c r="AY495" s="220" t="s">
        <v>153</v>
      </c>
    </row>
    <row r="496" spans="1:65" s="13" customFormat="1" ht="11.25">
      <c r="B496" s="210"/>
      <c r="C496" s="211"/>
      <c r="D496" s="205" t="s">
        <v>164</v>
      </c>
      <c r="E496" s="212" t="s">
        <v>1</v>
      </c>
      <c r="F496" s="213" t="s">
        <v>670</v>
      </c>
      <c r="G496" s="211"/>
      <c r="H496" s="214">
        <v>2</v>
      </c>
      <c r="I496" s="215"/>
      <c r="J496" s="211"/>
      <c r="K496" s="211"/>
      <c r="L496" s="216"/>
      <c r="M496" s="217"/>
      <c r="N496" s="218"/>
      <c r="O496" s="218"/>
      <c r="P496" s="218"/>
      <c r="Q496" s="218"/>
      <c r="R496" s="218"/>
      <c r="S496" s="218"/>
      <c r="T496" s="219"/>
      <c r="AT496" s="220" t="s">
        <v>164</v>
      </c>
      <c r="AU496" s="220" t="s">
        <v>87</v>
      </c>
      <c r="AV496" s="13" t="s">
        <v>87</v>
      </c>
      <c r="AW496" s="13" t="s">
        <v>34</v>
      </c>
      <c r="AX496" s="13" t="s">
        <v>78</v>
      </c>
      <c r="AY496" s="220" t="s">
        <v>153</v>
      </c>
    </row>
    <row r="497" spans="1:65" s="15" customFormat="1" ht="11.25">
      <c r="B497" s="231"/>
      <c r="C497" s="232"/>
      <c r="D497" s="205" t="s">
        <v>164</v>
      </c>
      <c r="E497" s="233" t="s">
        <v>1</v>
      </c>
      <c r="F497" s="234" t="s">
        <v>198</v>
      </c>
      <c r="G497" s="232"/>
      <c r="H497" s="235">
        <v>4</v>
      </c>
      <c r="I497" s="236"/>
      <c r="J497" s="232"/>
      <c r="K497" s="232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164</v>
      </c>
      <c r="AU497" s="241" t="s">
        <v>87</v>
      </c>
      <c r="AV497" s="15" t="s">
        <v>160</v>
      </c>
      <c r="AW497" s="15" t="s">
        <v>34</v>
      </c>
      <c r="AX497" s="15" t="s">
        <v>85</v>
      </c>
      <c r="AY497" s="241" t="s">
        <v>153</v>
      </c>
    </row>
    <row r="498" spans="1:65" s="13" customFormat="1" ht="11.25">
      <c r="B498" s="210"/>
      <c r="C498" s="211"/>
      <c r="D498" s="205" t="s">
        <v>164</v>
      </c>
      <c r="E498" s="211"/>
      <c r="F498" s="213" t="s">
        <v>671</v>
      </c>
      <c r="G498" s="211"/>
      <c r="H498" s="214">
        <v>4.08</v>
      </c>
      <c r="I498" s="215"/>
      <c r="J498" s="211"/>
      <c r="K498" s="211"/>
      <c r="L498" s="216"/>
      <c r="M498" s="217"/>
      <c r="N498" s="218"/>
      <c r="O498" s="218"/>
      <c r="P498" s="218"/>
      <c r="Q498" s="218"/>
      <c r="R498" s="218"/>
      <c r="S498" s="218"/>
      <c r="T498" s="219"/>
      <c r="AT498" s="220" t="s">
        <v>164</v>
      </c>
      <c r="AU498" s="220" t="s">
        <v>87</v>
      </c>
      <c r="AV498" s="13" t="s">
        <v>87</v>
      </c>
      <c r="AW498" s="13" t="s">
        <v>4</v>
      </c>
      <c r="AX498" s="13" t="s">
        <v>85</v>
      </c>
      <c r="AY498" s="220" t="s">
        <v>153</v>
      </c>
    </row>
    <row r="499" spans="1:65" s="2" customFormat="1" ht="16.5" customHeight="1">
      <c r="A499" s="35"/>
      <c r="B499" s="36"/>
      <c r="C499" s="243" t="s">
        <v>672</v>
      </c>
      <c r="D499" s="243" t="s">
        <v>341</v>
      </c>
      <c r="E499" s="244" t="s">
        <v>673</v>
      </c>
      <c r="F499" s="245" t="s">
        <v>674</v>
      </c>
      <c r="G499" s="246" t="s">
        <v>355</v>
      </c>
      <c r="H499" s="247">
        <v>30.6</v>
      </c>
      <c r="I499" s="248"/>
      <c r="J499" s="249">
        <f>ROUND(I499*H499,2)</f>
        <v>0</v>
      </c>
      <c r="K499" s="245" t="s">
        <v>159</v>
      </c>
      <c r="L499" s="250"/>
      <c r="M499" s="251" t="s">
        <v>1</v>
      </c>
      <c r="N499" s="252" t="s">
        <v>43</v>
      </c>
      <c r="O499" s="72"/>
      <c r="P499" s="201">
        <f>O499*H499</f>
        <v>0</v>
      </c>
      <c r="Q499" s="201">
        <v>0.22500000000000001</v>
      </c>
      <c r="R499" s="201">
        <f>Q499*H499</f>
        <v>6.8850000000000007</v>
      </c>
      <c r="S499" s="201">
        <v>0</v>
      </c>
      <c r="T499" s="202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203" t="s">
        <v>206</v>
      </c>
      <c r="AT499" s="203" t="s">
        <v>341</v>
      </c>
      <c r="AU499" s="203" t="s">
        <v>87</v>
      </c>
      <c r="AY499" s="18" t="s">
        <v>153</v>
      </c>
      <c r="BE499" s="204">
        <f>IF(N499="základní",J499,0)</f>
        <v>0</v>
      </c>
      <c r="BF499" s="204">
        <f>IF(N499="snížená",J499,0)</f>
        <v>0</v>
      </c>
      <c r="BG499" s="204">
        <f>IF(N499="zákl. přenesená",J499,0)</f>
        <v>0</v>
      </c>
      <c r="BH499" s="204">
        <f>IF(N499="sníž. přenesená",J499,0)</f>
        <v>0</v>
      </c>
      <c r="BI499" s="204">
        <f>IF(N499="nulová",J499,0)</f>
        <v>0</v>
      </c>
      <c r="BJ499" s="18" t="s">
        <v>85</v>
      </c>
      <c r="BK499" s="204">
        <f>ROUND(I499*H499,2)</f>
        <v>0</v>
      </c>
      <c r="BL499" s="18" t="s">
        <v>160</v>
      </c>
      <c r="BM499" s="203" t="s">
        <v>675</v>
      </c>
    </row>
    <row r="500" spans="1:65" s="2" customFormat="1" ht="11.25">
      <c r="A500" s="35"/>
      <c r="B500" s="36"/>
      <c r="C500" s="37"/>
      <c r="D500" s="205" t="s">
        <v>162</v>
      </c>
      <c r="E500" s="37"/>
      <c r="F500" s="206" t="s">
        <v>674</v>
      </c>
      <c r="G500" s="37"/>
      <c r="H500" s="37"/>
      <c r="I500" s="207"/>
      <c r="J500" s="37"/>
      <c r="K500" s="37"/>
      <c r="L500" s="40"/>
      <c r="M500" s="208"/>
      <c r="N500" s="209"/>
      <c r="O500" s="72"/>
      <c r="P500" s="72"/>
      <c r="Q500" s="72"/>
      <c r="R500" s="72"/>
      <c r="S500" s="72"/>
      <c r="T500" s="73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T500" s="18" t="s">
        <v>162</v>
      </c>
      <c r="AU500" s="18" t="s">
        <v>87</v>
      </c>
    </row>
    <row r="501" spans="1:65" s="2" customFormat="1" ht="29.25">
      <c r="A501" s="35"/>
      <c r="B501" s="36"/>
      <c r="C501" s="37"/>
      <c r="D501" s="205" t="s">
        <v>218</v>
      </c>
      <c r="E501" s="37"/>
      <c r="F501" s="242" t="s">
        <v>676</v>
      </c>
      <c r="G501" s="37"/>
      <c r="H501" s="37"/>
      <c r="I501" s="207"/>
      <c r="J501" s="37"/>
      <c r="K501" s="37"/>
      <c r="L501" s="40"/>
      <c r="M501" s="208"/>
      <c r="N501" s="209"/>
      <c r="O501" s="72"/>
      <c r="P501" s="72"/>
      <c r="Q501" s="72"/>
      <c r="R501" s="72"/>
      <c r="S501" s="72"/>
      <c r="T501" s="73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T501" s="18" t="s">
        <v>218</v>
      </c>
      <c r="AU501" s="18" t="s">
        <v>87</v>
      </c>
    </row>
    <row r="502" spans="1:65" s="13" customFormat="1" ht="11.25">
      <c r="B502" s="210"/>
      <c r="C502" s="211"/>
      <c r="D502" s="205" t="s">
        <v>164</v>
      </c>
      <c r="E502" s="212" t="s">
        <v>1</v>
      </c>
      <c r="F502" s="213" t="s">
        <v>340</v>
      </c>
      <c r="G502" s="211"/>
      <c r="H502" s="214">
        <v>30</v>
      </c>
      <c r="I502" s="215"/>
      <c r="J502" s="211"/>
      <c r="K502" s="211"/>
      <c r="L502" s="216"/>
      <c r="M502" s="217"/>
      <c r="N502" s="218"/>
      <c r="O502" s="218"/>
      <c r="P502" s="218"/>
      <c r="Q502" s="218"/>
      <c r="R502" s="218"/>
      <c r="S502" s="218"/>
      <c r="T502" s="219"/>
      <c r="AT502" s="220" t="s">
        <v>164</v>
      </c>
      <c r="AU502" s="220" t="s">
        <v>87</v>
      </c>
      <c r="AV502" s="13" t="s">
        <v>87</v>
      </c>
      <c r="AW502" s="13" t="s">
        <v>34</v>
      </c>
      <c r="AX502" s="13" t="s">
        <v>85</v>
      </c>
      <c r="AY502" s="220" t="s">
        <v>153</v>
      </c>
    </row>
    <row r="503" spans="1:65" s="13" customFormat="1" ht="11.25">
      <c r="B503" s="210"/>
      <c r="C503" s="211"/>
      <c r="D503" s="205" t="s">
        <v>164</v>
      </c>
      <c r="E503" s="211"/>
      <c r="F503" s="213" t="s">
        <v>677</v>
      </c>
      <c r="G503" s="211"/>
      <c r="H503" s="214">
        <v>30.6</v>
      </c>
      <c r="I503" s="215"/>
      <c r="J503" s="211"/>
      <c r="K503" s="211"/>
      <c r="L503" s="216"/>
      <c r="M503" s="217"/>
      <c r="N503" s="218"/>
      <c r="O503" s="218"/>
      <c r="P503" s="218"/>
      <c r="Q503" s="218"/>
      <c r="R503" s="218"/>
      <c r="S503" s="218"/>
      <c r="T503" s="219"/>
      <c r="AT503" s="220" t="s">
        <v>164</v>
      </c>
      <c r="AU503" s="220" t="s">
        <v>87</v>
      </c>
      <c r="AV503" s="13" t="s">
        <v>87</v>
      </c>
      <c r="AW503" s="13" t="s">
        <v>4</v>
      </c>
      <c r="AX503" s="13" t="s">
        <v>85</v>
      </c>
      <c r="AY503" s="220" t="s">
        <v>153</v>
      </c>
    </row>
    <row r="504" spans="1:65" s="2" customFormat="1" ht="33" customHeight="1">
      <c r="A504" s="35"/>
      <c r="B504" s="36"/>
      <c r="C504" s="192" t="s">
        <v>678</v>
      </c>
      <c r="D504" s="192" t="s">
        <v>155</v>
      </c>
      <c r="E504" s="193" t="s">
        <v>679</v>
      </c>
      <c r="F504" s="194" t="s">
        <v>680</v>
      </c>
      <c r="G504" s="195" t="s">
        <v>355</v>
      </c>
      <c r="H504" s="196">
        <v>254.7</v>
      </c>
      <c r="I504" s="197"/>
      <c r="J504" s="198">
        <f>ROUND(I504*H504,2)</f>
        <v>0</v>
      </c>
      <c r="K504" s="194" t="s">
        <v>159</v>
      </c>
      <c r="L504" s="40"/>
      <c r="M504" s="199" t="s">
        <v>1</v>
      </c>
      <c r="N504" s="200" t="s">
        <v>43</v>
      </c>
      <c r="O504" s="72"/>
      <c r="P504" s="201">
        <f>O504*H504</f>
        <v>0</v>
      </c>
      <c r="Q504" s="201">
        <v>6.0999999999999997E-4</v>
      </c>
      <c r="R504" s="201">
        <f>Q504*H504</f>
        <v>0.15536699999999998</v>
      </c>
      <c r="S504" s="201">
        <v>0</v>
      </c>
      <c r="T504" s="202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203" t="s">
        <v>160</v>
      </c>
      <c r="AT504" s="203" t="s">
        <v>155</v>
      </c>
      <c r="AU504" s="203" t="s">
        <v>87</v>
      </c>
      <c r="AY504" s="18" t="s">
        <v>153</v>
      </c>
      <c r="BE504" s="204">
        <f>IF(N504="základní",J504,0)</f>
        <v>0</v>
      </c>
      <c r="BF504" s="204">
        <f>IF(N504="snížená",J504,0)</f>
        <v>0</v>
      </c>
      <c r="BG504" s="204">
        <f>IF(N504="zákl. přenesená",J504,0)</f>
        <v>0</v>
      </c>
      <c r="BH504" s="204">
        <f>IF(N504="sníž. přenesená",J504,0)</f>
        <v>0</v>
      </c>
      <c r="BI504" s="204">
        <f>IF(N504="nulová",J504,0)</f>
        <v>0</v>
      </c>
      <c r="BJ504" s="18" t="s">
        <v>85</v>
      </c>
      <c r="BK504" s="204">
        <f>ROUND(I504*H504,2)</f>
        <v>0</v>
      </c>
      <c r="BL504" s="18" t="s">
        <v>160</v>
      </c>
      <c r="BM504" s="203" t="s">
        <v>681</v>
      </c>
    </row>
    <row r="505" spans="1:65" s="2" customFormat="1" ht="39">
      <c r="A505" s="35"/>
      <c r="B505" s="36"/>
      <c r="C505" s="37"/>
      <c r="D505" s="205" t="s">
        <v>162</v>
      </c>
      <c r="E505" s="37"/>
      <c r="F505" s="206" t="s">
        <v>682</v>
      </c>
      <c r="G505" s="37"/>
      <c r="H505" s="37"/>
      <c r="I505" s="207"/>
      <c r="J505" s="37"/>
      <c r="K505" s="37"/>
      <c r="L505" s="40"/>
      <c r="M505" s="208"/>
      <c r="N505" s="209"/>
      <c r="O505" s="72"/>
      <c r="P505" s="72"/>
      <c r="Q505" s="72"/>
      <c r="R505" s="72"/>
      <c r="S505" s="72"/>
      <c r="T505" s="73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T505" s="18" t="s">
        <v>162</v>
      </c>
      <c r="AU505" s="18" t="s">
        <v>87</v>
      </c>
    </row>
    <row r="506" spans="1:65" s="13" customFormat="1" ht="11.25">
      <c r="B506" s="210"/>
      <c r="C506" s="211"/>
      <c r="D506" s="205" t="s">
        <v>164</v>
      </c>
      <c r="E506" s="212" t="s">
        <v>1</v>
      </c>
      <c r="F506" s="213" t="s">
        <v>683</v>
      </c>
      <c r="G506" s="211"/>
      <c r="H506" s="214">
        <v>254.7</v>
      </c>
      <c r="I506" s="215"/>
      <c r="J506" s="211"/>
      <c r="K506" s="211"/>
      <c r="L506" s="216"/>
      <c r="M506" s="217"/>
      <c r="N506" s="218"/>
      <c r="O506" s="218"/>
      <c r="P506" s="218"/>
      <c r="Q506" s="218"/>
      <c r="R506" s="218"/>
      <c r="S506" s="218"/>
      <c r="T506" s="219"/>
      <c r="AT506" s="220" t="s">
        <v>164</v>
      </c>
      <c r="AU506" s="220" t="s">
        <v>87</v>
      </c>
      <c r="AV506" s="13" t="s">
        <v>87</v>
      </c>
      <c r="AW506" s="13" t="s">
        <v>34</v>
      </c>
      <c r="AX506" s="13" t="s">
        <v>85</v>
      </c>
      <c r="AY506" s="220" t="s">
        <v>153</v>
      </c>
    </row>
    <row r="507" spans="1:65" s="2" customFormat="1" ht="24.2" customHeight="1">
      <c r="A507" s="35"/>
      <c r="B507" s="36"/>
      <c r="C507" s="192" t="s">
        <v>684</v>
      </c>
      <c r="D507" s="192" t="s">
        <v>155</v>
      </c>
      <c r="E507" s="193" t="s">
        <v>685</v>
      </c>
      <c r="F507" s="194" t="s">
        <v>686</v>
      </c>
      <c r="G507" s="195" t="s">
        <v>355</v>
      </c>
      <c r="H507" s="196">
        <v>254.7</v>
      </c>
      <c r="I507" s="197"/>
      <c r="J507" s="198">
        <f>ROUND(I507*H507,2)</f>
        <v>0</v>
      </c>
      <c r="K507" s="194" t="s">
        <v>159</v>
      </c>
      <c r="L507" s="40"/>
      <c r="M507" s="199" t="s">
        <v>1</v>
      </c>
      <c r="N507" s="200" t="s">
        <v>43</v>
      </c>
      <c r="O507" s="72"/>
      <c r="P507" s="201">
        <f>O507*H507</f>
        <v>0</v>
      </c>
      <c r="Q507" s="201">
        <v>0</v>
      </c>
      <c r="R507" s="201">
        <f>Q507*H507</f>
        <v>0</v>
      </c>
      <c r="S507" s="201">
        <v>0</v>
      </c>
      <c r="T507" s="202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203" t="s">
        <v>160</v>
      </c>
      <c r="AT507" s="203" t="s">
        <v>155</v>
      </c>
      <c r="AU507" s="203" t="s">
        <v>87</v>
      </c>
      <c r="AY507" s="18" t="s">
        <v>153</v>
      </c>
      <c r="BE507" s="204">
        <f>IF(N507="základní",J507,0)</f>
        <v>0</v>
      </c>
      <c r="BF507" s="204">
        <f>IF(N507="snížená",J507,0)</f>
        <v>0</v>
      </c>
      <c r="BG507" s="204">
        <f>IF(N507="zákl. přenesená",J507,0)</f>
        <v>0</v>
      </c>
      <c r="BH507" s="204">
        <f>IF(N507="sníž. přenesená",J507,0)</f>
        <v>0</v>
      </c>
      <c r="BI507" s="204">
        <f>IF(N507="nulová",J507,0)</f>
        <v>0</v>
      </c>
      <c r="BJ507" s="18" t="s">
        <v>85</v>
      </c>
      <c r="BK507" s="204">
        <f>ROUND(I507*H507,2)</f>
        <v>0</v>
      </c>
      <c r="BL507" s="18" t="s">
        <v>160</v>
      </c>
      <c r="BM507" s="203" t="s">
        <v>687</v>
      </c>
    </row>
    <row r="508" spans="1:65" s="2" customFormat="1" ht="19.5">
      <c r="A508" s="35"/>
      <c r="B508" s="36"/>
      <c r="C508" s="37"/>
      <c r="D508" s="205" t="s">
        <v>162</v>
      </c>
      <c r="E508" s="37"/>
      <c r="F508" s="206" t="s">
        <v>688</v>
      </c>
      <c r="G508" s="37"/>
      <c r="H508" s="37"/>
      <c r="I508" s="207"/>
      <c r="J508" s="37"/>
      <c r="K508" s="37"/>
      <c r="L508" s="40"/>
      <c r="M508" s="208"/>
      <c r="N508" s="209"/>
      <c r="O508" s="72"/>
      <c r="P508" s="72"/>
      <c r="Q508" s="72"/>
      <c r="R508" s="72"/>
      <c r="S508" s="72"/>
      <c r="T508" s="73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T508" s="18" t="s">
        <v>162</v>
      </c>
      <c r="AU508" s="18" t="s">
        <v>87</v>
      </c>
    </row>
    <row r="509" spans="1:65" s="13" customFormat="1" ht="11.25">
      <c r="B509" s="210"/>
      <c r="C509" s="211"/>
      <c r="D509" s="205" t="s">
        <v>164</v>
      </c>
      <c r="E509" s="212" t="s">
        <v>1</v>
      </c>
      <c r="F509" s="213" t="s">
        <v>683</v>
      </c>
      <c r="G509" s="211"/>
      <c r="H509" s="214">
        <v>254.7</v>
      </c>
      <c r="I509" s="215"/>
      <c r="J509" s="211"/>
      <c r="K509" s="211"/>
      <c r="L509" s="216"/>
      <c r="M509" s="217"/>
      <c r="N509" s="218"/>
      <c r="O509" s="218"/>
      <c r="P509" s="218"/>
      <c r="Q509" s="218"/>
      <c r="R509" s="218"/>
      <c r="S509" s="218"/>
      <c r="T509" s="219"/>
      <c r="AT509" s="220" t="s">
        <v>164</v>
      </c>
      <c r="AU509" s="220" t="s">
        <v>87</v>
      </c>
      <c r="AV509" s="13" t="s">
        <v>87</v>
      </c>
      <c r="AW509" s="13" t="s">
        <v>34</v>
      </c>
      <c r="AX509" s="13" t="s">
        <v>85</v>
      </c>
      <c r="AY509" s="220" t="s">
        <v>153</v>
      </c>
    </row>
    <row r="510" spans="1:65" s="2" customFormat="1" ht="16.5" customHeight="1">
      <c r="A510" s="35"/>
      <c r="B510" s="36"/>
      <c r="C510" s="192" t="s">
        <v>689</v>
      </c>
      <c r="D510" s="192" t="s">
        <v>155</v>
      </c>
      <c r="E510" s="193" t="s">
        <v>690</v>
      </c>
      <c r="F510" s="194" t="s">
        <v>691</v>
      </c>
      <c r="G510" s="195" t="s">
        <v>158</v>
      </c>
      <c r="H510" s="196">
        <v>1</v>
      </c>
      <c r="I510" s="197"/>
      <c r="J510" s="198">
        <f>ROUND(I510*H510,2)</f>
        <v>0</v>
      </c>
      <c r="K510" s="194" t="s">
        <v>159</v>
      </c>
      <c r="L510" s="40"/>
      <c r="M510" s="199" t="s">
        <v>1</v>
      </c>
      <c r="N510" s="200" t="s">
        <v>43</v>
      </c>
      <c r="O510" s="72"/>
      <c r="P510" s="201">
        <f>O510*H510</f>
        <v>0</v>
      </c>
      <c r="Q510" s="201">
        <v>7.2870000000000004E-2</v>
      </c>
      <c r="R510" s="201">
        <f>Q510*H510</f>
        <v>7.2870000000000004E-2</v>
      </c>
      <c r="S510" s="201">
        <v>0</v>
      </c>
      <c r="T510" s="202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203" t="s">
        <v>160</v>
      </c>
      <c r="AT510" s="203" t="s">
        <v>155</v>
      </c>
      <c r="AU510" s="203" t="s">
        <v>87</v>
      </c>
      <c r="AY510" s="18" t="s">
        <v>153</v>
      </c>
      <c r="BE510" s="204">
        <f>IF(N510="základní",J510,0)</f>
        <v>0</v>
      </c>
      <c r="BF510" s="204">
        <f>IF(N510="snížená",J510,0)</f>
        <v>0</v>
      </c>
      <c r="BG510" s="204">
        <f>IF(N510="zákl. přenesená",J510,0)</f>
        <v>0</v>
      </c>
      <c r="BH510" s="204">
        <f>IF(N510="sníž. přenesená",J510,0)</f>
        <v>0</v>
      </c>
      <c r="BI510" s="204">
        <f>IF(N510="nulová",J510,0)</f>
        <v>0</v>
      </c>
      <c r="BJ510" s="18" t="s">
        <v>85</v>
      </c>
      <c r="BK510" s="204">
        <f>ROUND(I510*H510,2)</f>
        <v>0</v>
      </c>
      <c r="BL510" s="18" t="s">
        <v>160</v>
      </c>
      <c r="BM510" s="203" t="s">
        <v>692</v>
      </c>
    </row>
    <row r="511" spans="1:65" s="2" customFormat="1" ht="11.25">
      <c r="A511" s="35"/>
      <c r="B511" s="36"/>
      <c r="C511" s="37"/>
      <c r="D511" s="205" t="s">
        <v>162</v>
      </c>
      <c r="E511" s="37"/>
      <c r="F511" s="206" t="s">
        <v>693</v>
      </c>
      <c r="G511" s="37"/>
      <c r="H511" s="37"/>
      <c r="I511" s="207"/>
      <c r="J511" s="37"/>
      <c r="K511" s="37"/>
      <c r="L511" s="40"/>
      <c r="M511" s="208"/>
      <c r="N511" s="209"/>
      <c r="O511" s="72"/>
      <c r="P511" s="72"/>
      <c r="Q511" s="72"/>
      <c r="R511" s="72"/>
      <c r="S511" s="72"/>
      <c r="T511" s="73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T511" s="18" t="s">
        <v>162</v>
      </c>
      <c r="AU511" s="18" t="s">
        <v>87</v>
      </c>
    </row>
    <row r="512" spans="1:65" s="2" customFormat="1" ht="19.5">
      <c r="A512" s="35"/>
      <c r="B512" s="36"/>
      <c r="C512" s="37"/>
      <c r="D512" s="205" t="s">
        <v>218</v>
      </c>
      <c r="E512" s="37"/>
      <c r="F512" s="242" t="s">
        <v>694</v>
      </c>
      <c r="G512" s="37"/>
      <c r="H512" s="37"/>
      <c r="I512" s="207"/>
      <c r="J512" s="37"/>
      <c r="K512" s="37"/>
      <c r="L512" s="40"/>
      <c r="M512" s="208"/>
      <c r="N512" s="209"/>
      <c r="O512" s="72"/>
      <c r="P512" s="72"/>
      <c r="Q512" s="72"/>
      <c r="R512" s="72"/>
      <c r="S512" s="72"/>
      <c r="T512" s="73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T512" s="18" t="s">
        <v>218</v>
      </c>
      <c r="AU512" s="18" t="s">
        <v>87</v>
      </c>
    </row>
    <row r="513" spans="1:65" s="13" customFormat="1" ht="11.25">
      <c r="B513" s="210"/>
      <c r="C513" s="211"/>
      <c r="D513" s="205" t="s">
        <v>164</v>
      </c>
      <c r="E513" s="212" t="s">
        <v>1</v>
      </c>
      <c r="F513" s="213" t="s">
        <v>85</v>
      </c>
      <c r="G513" s="211"/>
      <c r="H513" s="214">
        <v>1</v>
      </c>
      <c r="I513" s="215"/>
      <c r="J513" s="211"/>
      <c r="K513" s="211"/>
      <c r="L513" s="216"/>
      <c r="M513" s="217"/>
      <c r="N513" s="218"/>
      <c r="O513" s="218"/>
      <c r="P513" s="218"/>
      <c r="Q513" s="218"/>
      <c r="R513" s="218"/>
      <c r="S513" s="218"/>
      <c r="T513" s="219"/>
      <c r="AT513" s="220" t="s">
        <v>164</v>
      </c>
      <c r="AU513" s="220" t="s">
        <v>87</v>
      </c>
      <c r="AV513" s="13" t="s">
        <v>87</v>
      </c>
      <c r="AW513" s="13" t="s">
        <v>34</v>
      </c>
      <c r="AX513" s="13" t="s">
        <v>85</v>
      </c>
      <c r="AY513" s="220" t="s">
        <v>153</v>
      </c>
    </row>
    <row r="514" spans="1:65" s="12" customFormat="1" ht="20.85" customHeight="1">
      <c r="B514" s="176"/>
      <c r="C514" s="177"/>
      <c r="D514" s="178" t="s">
        <v>77</v>
      </c>
      <c r="E514" s="190" t="s">
        <v>695</v>
      </c>
      <c r="F514" s="190" t="s">
        <v>696</v>
      </c>
      <c r="G514" s="177"/>
      <c r="H514" s="177"/>
      <c r="I514" s="180"/>
      <c r="J514" s="191">
        <f>BK514</f>
        <v>0</v>
      </c>
      <c r="K514" s="177"/>
      <c r="L514" s="182"/>
      <c r="M514" s="183"/>
      <c r="N514" s="184"/>
      <c r="O514" s="184"/>
      <c r="P514" s="185">
        <f>SUM(P515:P582)</f>
        <v>0</v>
      </c>
      <c r="Q514" s="184"/>
      <c r="R514" s="185">
        <f>SUM(R515:R582)</f>
        <v>3.3711600000000008E-2</v>
      </c>
      <c r="S514" s="184"/>
      <c r="T514" s="186">
        <f>SUM(T515:T582)</f>
        <v>388.26678000000004</v>
      </c>
      <c r="AR514" s="187" t="s">
        <v>85</v>
      </c>
      <c r="AT514" s="188" t="s">
        <v>77</v>
      </c>
      <c r="AU514" s="188" t="s">
        <v>87</v>
      </c>
      <c r="AY514" s="187" t="s">
        <v>153</v>
      </c>
      <c r="BK514" s="189">
        <f>SUM(BK515:BK582)</f>
        <v>0</v>
      </c>
    </row>
    <row r="515" spans="1:65" s="2" customFormat="1" ht="33" customHeight="1">
      <c r="A515" s="35"/>
      <c r="B515" s="36"/>
      <c r="C515" s="192" t="s">
        <v>697</v>
      </c>
      <c r="D515" s="192" t="s">
        <v>155</v>
      </c>
      <c r="E515" s="193" t="s">
        <v>698</v>
      </c>
      <c r="F515" s="194" t="s">
        <v>699</v>
      </c>
      <c r="G515" s="195" t="s">
        <v>323</v>
      </c>
      <c r="H515" s="196">
        <v>108.9</v>
      </c>
      <c r="I515" s="197"/>
      <c r="J515" s="198">
        <f>ROUND(I515*H515,2)</f>
        <v>0</v>
      </c>
      <c r="K515" s="194" t="s">
        <v>159</v>
      </c>
      <c r="L515" s="40"/>
      <c r="M515" s="199" t="s">
        <v>1</v>
      </c>
      <c r="N515" s="200" t="s">
        <v>43</v>
      </c>
      <c r="O515" s="72"/>
      <c r="P515" s="201">
        <f>O515*H515</f>
        <v>0</v>
      </c>
      <c r="Q515" s="201">
        <v>0</v>
      </c>
      <c r="R515" s="201">
        <f>Q515*H515</f>
        <v>0</v>
      </c>
      <c r="S515" s="201">
        <v>0.255</v>
      </c>
      <c r="T515" s="202">
        <f>S515*H515</f>
        <v>27.769500000000001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203" t="s">
        <v>160</v>
      </c>
      <c r="AT515" s="203" t="s">
        <v>155</v>
      </c>
      <c r="AU515" s="203" t="s">
        <v>165</v>
      </c>
      <c r="AY515" s="18" t="s">
        <v>153</v>
      </c>
      <c r="BE515" s="204">
        <f>IF(N515="základní",J515,0)</f>
        <v>0</v>
      </c>
      <c r="BF515" s="204">
        <f>IF(N515="snížená",J515,0)</f>
        <v>0</v>
      </c>
      <c r="BG515" s="204">
        <f>IF(N515="zákl. přenesená",J515,0)</f>
        <v>0</v>
      </c>
      <c r="BH515" s="204">
        <f>IF(N515="sníž. přenesená",J515,0)</f>
        <v>0</v>
      </c>
      <c r="BI515" s="204">
        <f>IF(N515="nulová",J515,0)</f>
        <v>0</v>
      </c>
      <c r="BJ515" s="18" t="s">
        <v>85</v>
      </c>
      <c r="BK515" s="204">
        <f>ROUND(I515*H515,2)</f>
        <v>0</v>
      </c>
      <c r="BL515" s="18" t="s">
        <v>160</v>
      </c>
      <c r="BM515" s="203" t="s">
        <v>700</v>
      </c>
    </row>
    <row r="516" spans="1:65" s="2" customFormat="1" ht="48.75">
      <c r="A516" s="35"/>
      <c r="B516" s="36"/>
      <c r="C516" s="37"/>
      <c r="D516" s="205" t="s">
        <v>162</v>
      </c>
      <c r="E516" s="37"/>
      <c r="F516" s="206" t="s">
        <v>701</v>
      </c>
      <c r="G516" s="37"/>
      <c r="H516" s="37"/>
      <c r="I516" s="207"/>
      <c r="J516" s="37"/>
      <c r="K516" s="37"/>
      <c r="L516" s="40"/>
      <c r="M516" s="208"/>
      <c r="N516" s="209"/>
      <c r="O516" s="72"/>
      <c r="P516" s="72"/>
      <c r="Q516" s="72"/>
      <c r="R516" s="72"/>
      <c r="S516" s="72"/>
      <c r="T516" s="73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T516" s="18" t="s">
        <v>162</v>
      </c>
      <c r="AU516" s="18" t="s">
        <v>165</v>
      </c>
    </row>
    <row r="517" spans="1:65" s="13" customFormat="1" ht="11.25">
      <c r="B517" s="210"/>
      <c r="C517" s="211"/>
      <c r="D517" s="205" t="s">
        <v>164</v>
      </c>
      <c r="E517" s="212" t="s">
        <v>1</v>
      </c>
      <c r="F517" s="213" t="s">
        <v>702</v>
      </c>
      <c r="G517" s="211"/>
      <c r="H517" s="214">
        <v>108.9</v>
      </c>
      <c r="I517" s="215"/>
      <c r="J517" s="211"/>
      <c r="K517" s="211"/>
      <c r="L517" s="216"/>
      <c r="M517" s="217"/>
      <c r="N517" s="218"/>
      <c r="O517" s="218"/>
      <c r="P517" s="218"/>
      <c r="Q517" s="218"/>
      <c r="R517" s="218"/>
      <c r="S517" s="218"/>
      <c r="T517" s="219"/>
      <c r="AT517" s="220" t="s">
        <v>164</v>
      </c>
      <c r="AU517" s="220" t="s">
        <v>165</v>
      </c>
      <c r="AV517" s="13" t="s">
        <v>87</v>
      </c>
      <c r="AW517" s="13" t="s">
        <v>34</v>
      </c>
      <c r="AX517" s="13" t="s">
        <v>85</v>
      </c>
      <c r="AY517" s="220" t="s">
        <v>153</v>
      </c>
    </row>
    <row r="518" spans="1:65" s="2" customFormat="1" ht="24.2" customHeight="1">
      <c r="A518" s="35"/>
      <c r="B518" s="36"/>
      <c r="C518" s="192" t="s">
        <v>703</v>
      </c>
      <c r="D518" s="192" t="s">
        <v>155</v>
      </c>
      <c r="E518" s="193" t="s">
        <v>704</v>
      </c>
      <c r="F518" s="194" t="s">
        <v>705</v>
      </c>
      <c r="G518" s="195" t="s">
        <v>323</v>
      </c>
      <c r="H518" s="196">
        <v>4.7</v>
      </c>
      <c r="I518" s="197"/>
      <c r="J518" s="198">
        <f>ROUND(I518*H518,2)</f>
        <v>0</v>
      </c>
      <c r="K518" s="194" t="s">
        <v>159</v>
      </c>
      <c r="L518" s="40"/>
      <c r="M518" s="199" t="s">
        <v>1</v>
      </c>
      <c r="N518" s="200" t="s">
        <v>43</v>
      </c>
      <c r="O518" s="72"/>
      <c r="P518" s="201">
        <f>O518*H518</f>
        <v>0</v>
      </c>
      <c r="Q518" s="201">
        <v>0</v>
      </c>
      <c r="R518" s="201">
        <f>Q518*H518</f>
        <v>0</v>
      </c>
      <c r="S518" s="201">
        <v>0.32</v>
      </c>
      <c r="T518" s="202">
        <f>S518*H518</f>
        <v>1.504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203" t="s">
        <v>160</v>
      </c>
      <c r="AT518" s="203" t="s">
        <v>155</v>
      </c>
      <c r="AU518" s="203" t="s">
        <v>165</v>
      </c>
      <c r="AY518" s="18" t="s">
        <v>153</v>
      </c>
      <c r="BE518" s="204">
        <f>IF(N518="základní",J518,0)</f>
        <v>0</v>
      </c>
      <c r="BF518" s="204">
        <f>IF(N518="snížená",J518,0)</f>
        <v>0</v>
      </c>
      <c r="BG518" s="204">
        <f>IF(N518="zákl. přenesená",J518,0)</f>
        <v>0</v>
      </c>
      <c r="BH518" s="204">
        <f>IF(N518="sníž. přenesená",J518,0)</f>
        <v>0</v>
      </c>
      <c r="BI518" s="204">
        <f>IF(N518="nulová",J518,0)</f>
        <v>0</v>
      </c>
      <c r="BJ518" s="18" t="s">
        <v>85</v>
      </c>
      <c r="BK518" s="204">
        <f>ROUND(I518*H518,2)</f>
        <v>0</v>
      </c>
      <c r="BL518" s="18" t="s">
        <v>160</v>
      </c>
      <c r="BM518" s="203" t="s">
        <v>706</v>
      </c>
    </row>
    <row r="519" spans="1:65" s="2" customFormat="1" ht="39">
      <c r="A519" s="35"/>
      <c r="B519" s="36"/>
      <c r="C519" s="37"/>
      <c r="D519" s="205" t="s">
        <v>162</v>
      </c>
      <c r="E519" s="37"/>
      <c r="F519" s="206" t="s">
        <v>707</v>
      </c>
      <c r="G519" s="37"/>
      <c r="H519" s="37"/>
      <c r="I519" s="207"/>
      <c r="J519" s="37"/>
      <c r="K519" s="37"/>
      <c r="L519" s="40"/>
      <c r="M519" s="208"/>
      <c r="N519" s="209"/>
      <c r="O519" s="72"/>
      <c r="P519" s="72"/>
      <c r="Q519" s="72"/>
      <c r="R519" s="72"/>
      <c r="S519" s="72"/>
      <c r="T519" s="73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T519" s="18" t="s">
        <v>162</v>
      </c>
      <c r="AU519" s="18" t="s">
        <v>165</v>
      </c>
    </row>
    <row r="520" spans="1:65" s="13" customFormat="1" ht="11.25">
      <c r="B520" s="210"/>
      <c r="C520" s="211"/>
      <c r="D520" s="205" t="s">
        <v>164</v>
      </c>
      <c r="E520" s="212" t="s">
        <v>1</v>
      </c>
      <c r="F520" s="213" t="s">
        <v>708</v>
      </c>
      <c r="G520" s="211"/>
      <c r="H520" s="214">
        <v>4.7</v>
      </c>
      <c r="I520" s="215"/>
      <c r="J520" s="211"/>
      <c r="K520" s="211"/>
      <c r="L520" s="216"/>
      <c r="M520" s="217"/>
      <c r="N520" s="218"/>
      <c r="O520" s="218"/>
      <c r="P520" s="218"/>
      <c r="Q520" s="218"/>
      <c r="R520" s="218"/>
      <c r="S520" s="218"/>
      <c r="T520" s="219"/>
      <c r="AT520" s="220" t="s">
        <v>164</v>
      </c>
      <c r="AU520" s="220" t="s">
        <v>165</v>
      </c>
      <c r="AV520" s="13" t="s">
        <v>87</v>
      </c>
      <c r="AW520" s="13" t="s">
        <v>34</v>
      </c>
      <c r="AX520" s="13" t="s">
        <v>85</v>
      </c>
      <c r="AY520" s="220" t="s">
        <v>153</v>
      </c>
    </row>
    <row r="521" spans="1:65" s="2" customFormat="1" ht="33" customHeight="1">
      <c r="A521" s="35"/>
      <c r="B521" s="36"/>
      <c r="C521" s="192" t="s">
        <v>709</v>
      </c>
      <c r="D521" s="192" t="s">
        <v>155</v>
      </c>
      <c r="E521" s="193" t="s">
        <v>710</v>
      </c>
      <c r="F521" s="194" t="s">
        <v>711</v>
      </c>
      <c r="G521" s="195" t="s">
        <v>323</v>
      </c>
      <c r="H521" s="196">
        <v>164.6</v>
      </c>
      <c r="I521" s="197"/>
      <c r="J521" s="198">
        <f>ROUND(I521*H521,2)</f>
        <v>0</v>
      </c>
      <c r="K521" s="194" t="s">
        <v>159</v>
      </c>
      <c r="L521" s="40"/>
      <c r="M521" s="199" t="s">
        <v>1</v>
      </c>
      <c r="N521" s="200" t="s">
        <v>43</v>
      </c>
      <c r="O521" s="72"/>
      <c r="P521" s="201">
        <f>O521*H521</f>
        <v>0</v>
      </c>
      <c r="Q521" s="201">
        <v>0</v>
      </c>
      <c r="R521" s="201">
        <f>Q521*H521</f>
        <v>0</v>
      </c>
      <c r="S521" s="201">
        <v>0.42499999999999999</v>
      </c>
      <c r="T521" s="202">
        <f>S521*H521</f>
        <v>69.954999999999998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203" t="s">
        <v>160</v>
      </c>
      <c r="AT521" s="203" t="s">
        <v>155</v>
      </c>
      <c r="AU521" s="203" t="s">
        <v>165</v>
      </c>
      <c r="AY521" s="18" t="s">
        <v>153</v>
      </c>
      <c r="BE521" s="204">
        <f>IF(N521="základní",J521,0)</f>
        <v>0</v>
      </c>
      <c r="BF521" s="204">
        <f>IF(N521="snížená",J521,0)</f>
        <v>0</v>
      </c>
      <c r="BG521" s="204">
        <f>IF(N521="zákl. přenesená",J521,0)</f>
        <v>0</v>
      </c>
      <c r="BH521" s="204">
        <f>IF(N521="sníž. přenesená",J521,0)</f>
        <v>0</v>
      </c>
      <c r="BI521" s="204">
        <f>IF(N521="nulová",J521,0)</f>
        <v>0</v>
      </c>
      <c r="BJ521" s="18" t="s">
        <v>85</v>
      </c>
      <c r="BK521" s="204">
        <f>ROUND(I521*H521,2)</f>
        <v>0</v>
      </c>
      <c r="BL521" s="18" t="s">
        <v>160</v>
      </c>
      <c r="BM521" s="203" t="s">
        <v>712</v>
      </c>
    </row>
    <row r="522" spans="1:65" s="2" customFormat="1" ht="48.75">
      <c r="A522" s="35"/>
      <c r="B522" s="36"/>
      <c r="C522" s="37"/>
      <c r="D522" s="205" t="s">
        <v>162</v>
      </c>
      <c r="E522" s="37"/>
      <c r="F522" s="206" t="s">
        <v>713</v>
      </c>
      <c r="G522" s="37"/>
      <c r="H522" s="37"/>
      <c r="I522" s="207"/>
      <c r="J522" s="37"/>
      <c r="K522" s="37"/>
      <c r="L522" s="40"/>
      <c r="M522" s="208"/>
      <c r="N522" s="209"/>
      <c r="O522" s="72"/>
      <c r="P522" s="72"/>
      <c r="Q522" s="72"/>
      <c r="R522" s="72"/>
      <c r="S522" s="72"/>
      <c r="T522" s="73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T522" s="18" t="s">
        <v>162</v>
      </c>
      <c r="AU522" s="18" t="s">
        <v>165</v>
      </c>
    </row>
    <row r="523" spans="1:65" s="13" customFormat="1" ht="11.25">
      <c r="B523" s="210"/>
      <c r="C523" s="211"/>
      <c r="D523" s="205" t="s">
        <v>164</v>
      </c>
      <c r="E523" s="212" t="s">
        <v>1</v>
      </c>
      <c r="F523" s="213" t="s">
        <v>714</v>
      </c>
      <c r="G523" s="211"/>
      <c r="H523" s="214">
        <v>164.6</v>
      </c>
      <c r="I523" s="215"/>
      <c r="J523" s="211"/>
      <c r="K523" s="211"/>
      <c r="L523" s="216"/>
      <c r="M523" s="217"/>
      <c r="N523" s="218"/>
      <c r="O523" s="218"/>
      <c r="P523" s="218"/>
      <c r="Q523" s="218"/>
      <c r="R523" s="218"/>
      <c r="S523" s="218"/>
      <c r="T523" s="219"/>
      <c r="AT523" s="220" t="s">
        <v>164</v>
      </c>
      <c r="AU523" s="220" t="s">
        <v>165</v>
      </c>
      <c r="AV523" s="13" t="s">
        <v>87</v>
      </c>
      <c r="AW523" s="13" t="s">
        <v>34</v>
      </c>
      <c r="AX523" s="13" t="s">
        <v>85</v>
      </c>
      <c r="AY523" s="220" t="s">
        <v>153</v>
      </c>
    </row>
    <row r="524" spans="1:65" s="2" customFormat="1" ht="24.2" customHeight="1">
      <c r="A524" s="35"/>
      <c r="B524" s="36"/>
      <c r="C524" s="192" t="s">
        <v>715</v>
      </c>
      <c r="D524" s="192" t="s">
        <v>155</v>
      </c>
      <c r="E524" s="193" t="s">
        <v>716</v>
      </c>
      <c r="F524" s="194" t="s">
        <v>717</v>
      </c>
      <c r="G524" s="195" t="s">
        <v>323</v>
      </c>
      <c r="H524" s="196">
        <v>524.48</v>
      </c>
      <c r="I524" s="197"/>
      <c r="J524" s="198">
        <f>ROUND(I524*H524,2)</f>
        <v>0</v>
      </c>
      <c r="K524" s="194" t="s">
        <v>159</v>
      </c>
      <c r="L524" s="40"/>
      <c r="M524" s="199" t="s">
        <v>1</v>
      </c>
      <c r="N524" s="200" t="s">
        <v>43</v>
      </c>
      <c r="O524" s="72"/>
      <c r="P524" s="201">
        <f>O524*H524</f>
        <v>0</v>
      </c>
      <c r="Q524" s="201">
        <v>0</v>
      </c>
      <c r="R524" s="201">
        <f>Q524*H524</f>
        <v>0</v>
      </c>
      <c r="S524" s="201">
        <v>0.17</v>
      </c>
      <c r="T524" s="202">
        <f>S524*H524</f>
        <v>89.161600000000007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203" t="s">
        <v>160</v>
      </c>
      <c r="AT524" s="203" t="s">
        <v>155</v>
      </c>
      <c r="AU524" s="203" t="s">
        <v>165</v>
      </c>
      <c r="AY524" s="18" t="s">
        <v>153</v>
      </c>
      <c r="BE524" s="204">
        <f>IF(N524="základní",J524,0)</f>
        <v>0</v>
      </c>
      <c r="BF524" s="204">
        <f>IF(N524="snížená",J524,0)</f>
        <v>0</v>
      </c>
      <c r="BG524" s="204">
        <f>IF(N524="zákl. přenesená",J524,0)</f>
        <v>0</v>
      </c>
      <c r="BH524" s="204">
        <f>IF(N524="sníž. přenesená",J524,0)</f>
        <v>0</v>
      </c>
      <c r="BI524" s="204">
        <f>IF(N524="nulová",J524,0)</f>
        <v>0</v>
      </c>
      <c r="BJ524" s="18" t="s">
        <v>85</v>
      </c>
      <c r="BK524" s="204">
        <f>ROUND(I524*H524,2)</f>
        <v>0</v>
      </c>
      <c r="BL524" s="18" t="s">
        <v>160</v>
      </c>
      <c r="BM524" s="203" t="s">
        <v>718</v>
      </c>
    </row>
    <row r="525" spans="1:65" s="2" customFormat="1" ht="39">
      <c r="A525" s="35"/>
      <c r="B525" s="36"/>
      <c r="C525" s="37"/>
      <c r="D525" s="205" t="s">
        <v>162</v>
      </c>
      <c r="E525" s="37"/>
      <c r="F525" s="206" t="s">
        <v>719</v>
      </c>
      <c r="G525" s="37"/>
      <c r="H525" s="37"/>
      <c r="I525" s="207"/>
      <c r="J525" s="37"/>
      <c r="K525" s="37"/>
      <c r="L525" s="40"/>
      <c r="M525" s="208"/>
      <c r="N525" s="209"/>
      <c r="O525" s="72"/>
      <c r="P525" s="72"/>
      <c r="Q525" s="72"/>
      <c r="R525" s="72"/>
      <c r="S525" s="72"/>
      <c r="T525" s="73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T525" s="18" t="s">
        <v>162</v>
      </c>
      <c r="AU525" s="18" t="s">
        <v>165</v>
      </c>
    </row>
    <row r="526" spans="1:65" s="13" customFormat="1" ht="11.25">
      <c r="B526" s="210"/>
      <c r="C526" s="211"/>
      <c r="D526" s="205" t="s">
        <v>164</v>
      </c>
      <c r="E526" s="212" t="s">
        <v>1</v>
      </c>
      <c r="F526" s="213" t="s">
        <v>702</v>
      </c>
      <c r="G526" s="211"/>
      <c r="H526" s="214">
        <v>108.9</v>
      </c>
      <c r="I526" s="215"/>
      <c r="J526" s="211"/>
      <c r="K526" s="211"/>
      <c r="L526" s="216"/>
      <c r="M526" s="217"/>
      <c r="N526" s="218"/>
      <c r="O526" s="218"/>
      <c r="P526" s="218"/>
      <c r="Q526" s="218"/>
      <c r="R526" s="218"/>
      <c r="S526" s="218"/>
      <c r="T526" s="219"/>
      <c r="AT526" s="220" t="s">
        <v>164</v>
      </c>
      <c r="AU526" s="220" t="s">
        <v>165</v>
      </c>
      <c r="AV526" s="13" t="s">
        <v>87</v>
      </c>
      <c r="AW526" s="13" t="s">
        <v>34</v>
      </c>
      <c r="AX526" s="13" t="s">
        <v>78</v>
      </c>
      <c r="AY526" s="220" t="s">
        <v>153</v>
      </c>
    </row>
    <row r="527" spans="1:65" s="13" customFormat="1" ht="11.25">
      <c r="B527" s="210"/>
      <c r="C527" s="211"/>
      <c r="D527" s="205" t="s">
        <v>164</v>
      </c>
      <c r="E527" s="212" t="s">
        <v>1</v>
      </c>
      <c r="F527" s="213" t="s">
        <v>708</v>
      </c>
      <c r="G527" s="211"/>
      <c r="H527" s="214">
        <v>4.7</v>
      </c>
      <c r="I527" s="215"/>
      <c r="J527" s="211"/>
      <c r="K527" s="211"/>
      <c r="L527" s="216"/>
      <c r="M527" s="217"/>
      <c r="N527" s="218"/>
      <c r="O527" s="218"/>
      <c r="P527" s="218"/>
      <c r="Q527" s="218"/>
      <c r="R527" s="218"/>
      <c r="S527" s="218"/>
      <c r="T527" s="219"/>
      <c r="AT527" s="220" t="s">
        <v>164</v>
      </c>
      <c r="AU527" s="220" t="s">
        <v>165</v>
      </c>
      <c r="AV527" s="13" t="s">
        <v>87</v>
      </c>
      <c r="AW527" s="13" t="s">
        <v>34</v>
      </c>
      <c r="AX527" s="13" t="s">
        <v>78</v>
      </c>
      <c r="AY527" s="220" t="s">
        <v>153</v>
      </c>
    </row>
    <row r="528" spans="1:65" s="13" customFormat="1" ht="11.25">
      <c r="B528" s="210"/>
      <c r="C528" s="211"/>
      <c r="D528" s="205" t="s">
        <v>164</v>
      </c>
      <c r="E528" s="212" t="s">
        <v>1</v>
      </c>
      <c r="F528" s="213" t="s">
        <v>714</v>
      </c>
      <c r="G528" s="211"/>
      <c r="H528" s="214">
        <v>164.6</v>
      </c>
      <c r="I528" s="215"/>
      <c r="J528" s="211"/>
      <c r="K528" s="211"/>
      <c r="L528" s="216"/>
      <c r="M528" s="217"/>
      <c r="N528" s="218"/>
      <c r="O528" s="218"/>
      <c r="P528" s="218"/>
      <c r="Q528" s="218"/>
      <c r="R528" s="218"/>
      <c r="S528" s="218"/>
      <c r="T528" s="219"/>
      <c r="AT528" s="220" t="s">
        <v>164</v>
      </c>
      <c r="AU528" s="220" t="s">
        <v>165</v>
      </c>
      <c r="AV528" s="13" t="s">
        <v>87</v>
      </c>
      <c r="AW528" s="13" t="s">
        <v>34</v>
      </c>
      <c r="AX528" s="13" t="s">
        <v>78</v>
      </c>
      <c r="AY528" s="220" t="s">
        <v>153</v>
      </c>
    </row>
    <row r="529" spans="1:65" s="13" customFormat="1" ht="11.25">
      <c r="B529" s="210"/>
      <c r="C529" s="211"/>
      <c r="D529" s="205" t="s">
        <v>164</v>
      </c>
      <c r="E529" s="212" t="s">
        <v>1</v>
      </c>
      <c r="F529" s="213" t="s">
        <v>720</v>
      </c>
      <c r="G529" s="211"/>
      <c r="H529" s="214">
        <v>246.28</v>
      </c>
      <c r="I529" s="215"/>
      <c r="J529" s="211"/>
      <c r="K529" s="211"/>
      <c r="L529" s="216"/>
      <c r="M529" s="217"/>
      <c r="N529" s="218"/>
      <c r="O529" s="218"/>
      <c r="P529" s="218"/>
      <c r="Q529" s="218"/>
      <c r="R529" s="218"/>
      <c r="S529" s="218"/>
      <c r="T529" s="219"/>
      <c r="AT529" s="220" t="s">
        <v>164</v>
      </c>
      <c r="AU529" s="220" t="s">
        <v>165</v>
      </c>
      <c r="AV529" s="13" t="s">
        <v>87</v>
      </c>
      <c r="AW529" s="13" t="s">
        <v>34</v>
      </c>
      <c r="AX529" s="13" t="s">
        <v>78</v>
      </c>
      <c r="AY529" s="220" t="s">
        <v>153</v>
      </c>
    </row>
    <row r="530" spans="1:65" s="15" customFormat="1" ht="11.25">
      <c r="B530" s="231"/>
      <c r="C530" s="232"/>
      <c r="D530" s="205" t="s">
        <v>164</v>
      </c>
      <c r="E530" s="233" t="s">
        <v>1</v>
      </c>
      <c r="F530" s="234" t="s">
        <v>198</v>
      </c>
      <c r="G530" s="232"/>
      <c r="H530" s="235">
        <v>524.48</v>
      </c>
      <c r="I530" s="236"/>
      <c r="J530" s="232"/>
      <c r="K530" s="232"/>
      <c r="L530" s="237"/>
      <c r="M530" s="238"/>
      <c r="N530" s="239"/>
      <c r="O530" s="239"/>
      <c r="P530" s="239"/>
      <c r="Q530" s="239"/>
      <c r="R530" s="239"/>
      <c r="S530" s="239"/>
      <c r="T530" s="240"/>
      <c r="AT530" s="241" t="s">
        <v>164</v>
      </c>
      <c r="AU530" s="241" t="s">
        <v>165</v>
      </c>
      <c r="AV530" s="15" t="s">
        <v>160</v>
      </c>
      <c r="AW530" s="15" t="s">
        <v>34</v>
      </c>
      <c r="AX530" s="15" t="s">
        <v>85</v>
      </c>
      <c r="AY530" s="241" t="s">
        <v>153</v>
      </c>
    </row>
    <row r="531" spans="1:65" s="2" customFormat="1" ht="33" customHeight="1">
      <c r="A531" s="35"/>
      <c r="B531" s="36"/>
      <c r="C531" s="192" t="s">
        <v>721</v>
      </c>
      <c r="D531" s="192" t="s">
        <v>155</v>
      </c>
      <c r="E531" s="193" t="s">
        <v>722</v>
      </c>
      <c r="F531" s="194" t="s">
        <v>723</v>
      </c>
      <c r="G531" s="195" t="s">
        <v>323</v>
      </c>
      <c r="H531" s="196">
        <v>207.4</v>
      </c>
      <c r="I531" s="197"/>
      <c r="J531" s="198">
        <f>ROUND(I531*H531,2)</f>
        <v>0</v>
      </c>
      <c r="K531" s="194" t="s">
        <v>159</v>
      </c>
      <c r="L531" s="40"/>
      <c r="M531" s="199" t="s">
        <v>1</v>
      </c>
      <c r="N531" s="200" t="s">
        <v>43</v>
      </c>
      <c r="O531" s="72"/>
      <c r="P531" s="201">
        <f>O531*H531</f>
        <v>0</v>
      </c>
      <c r="Q531" s="201">
        <v>0</v>
      </c>
      <c r="R531" s="201">
        <f>Q531*H531</f>
        <v>0</v>
      </c>
      <c r="S531" s="201">
        <v>0.44</v>
      </c>
      <c r="T531" s="202">
        <f>S531*H531</f>
        <v>91.256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203" t="s">
        <v>160</v>
      </c>
      <c r="AT531" s="203" t="s">
        <v>155</v>
      </c>
      <c r="AU531" s="203" t="s">
        <v>165</v>
      </c>
      <c r="AY531" s="18" t="s">
        <v>153</v>
      </c>
      <c r="BE531" s="204">
        <f>IF(N531="základní",J531,0)</f>
        <v>0</v>
      </c>
      <c r="BF531" s="204">
        <f>IF(N531="snížená",J531,0)</f>
        <v>0</v>
      </c>
      <c r="BG531" s="204">
        <f>IF(N531="zákl. přenesená",J531,0)</f>
        <v>0</v>
      </c>
      <c r="BH531" s="204">
        <f>IF(N531="sníž. přenesená",J531,0)</f>
        <v>0</v>
      </c>
      <c r="BI531" s="204">
        <f>IF(N531="nulová",J531,0)</f>
        <v>0</v>
      </c>
      <c r="BJ531" s="18" t="s">
        <v>85</v>
      </c>
      <c r="BK531" s="204">
        <f>ROUND(I531*H531,2)</f>
        <v>0</v>
      </c>
      <c r="BL531" s="18" t="s">
        <v>160</v>
      </c>
      <c r="BM531" s="203" t="s">
        <v>724</v>
      </c>
    </row>
    <row r="532" spans="1:65" s="2" customFormat="1" ht="39">
      <c r="A532" s="35"/>
      <c r="B532" s="36"/>
      <c r="C532" s="37"/>
      <c r="D532" s="205" t="s">
        <v>162</v>
      </c>
      <c r="E532" s="37"/>
      <c r="F532" s="206" t="s">
        <v>725</v>
      </c>
      <c r="G532" s="37"/>
      <c r="H532" s="37"/>
      <c r="I532" s="207"/>
      <c r="J532" s="37"/>
      <c r="K532" s="37"/>
      <c r="L532" s="40"/>
      <c r="M532" s="208"/>
      <c r="N532" s="209"/>
      <c r="O532" s="72"/>
      <c r="P532" s="72"/>
      <c r="Q532" s="72"/>
      <c r="R532" s="72"/>
      <c r="S532" s="72"/>
      <c r="T532" s="73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T532" s="18" t="s">
        <v>162</v>
      </c>
      <c r="AU532" s="18" t="s">
        <v>165</v>
      </c>
    </row>
    <row r="533" spans="1:65" s="13" customFormat="1" ht="11.25">
      <c r="B533" s="210"/>
      <c r="C533" s="211"/>
      <c r="D533" s="205" t="s">
        <v>164</v>
      </c>
      <c r="E533" s="212" t="s">
        <v>1</v>
      </c>
      <c r="F533" s="213" t="s">
        <v>726</v>
      </c>
      <c r="G533" s="211"/>
      <c r="H533" s="214">
        <v>207.4</v>
      </c>
      <c r="I533" s="215"/>
      <c r="J533" s="211"/>
      <c r="K533" s="211"/>
      <c r="L533" s="216"/>
      <c r="M533" s="217"/>
      <c r="N533" s="218"/>
      <c r="O533" s="218"/>
      <c r="P533" s="218"/>
      <c r="Q533" s="218"/>
      <c r="R533" s="218"/>
      <c r="S533" s="218"/>
      <c r="T533" s="219"/>
      <c r="AT533" s="220" t="s">
        <v>164</v>
      </c>
      <c r="AU533" s="220" t="s">
        <v>165</v>
      </c>
      <c r="AV533" s="13" t="s">
        <v>87</v>
      </c>
      <c r="AW533" s="13" t="s">
        <v>34</v>
      </c>
      <c r="AX533" s="13" t="s">
        <v>85</v>
      </c>
      <c r="AY533" s="220" t="s">
        <v>153</v>
      </c>
    </row>
    <row r="534" spans="1:65" s="2" customFormat="1" ht="24.2" customHeight="1">
      <c r="A534" s="35"/>
      <c r="B534" s="36"/>
      <c r="C534" s="192" t="s">
        <v>727</v>
      </c>
      <c r="D534" s="192" t="s">
        <v>155</v>
      </c>
      <c r="E534" s="193" t="s">
        <v>728</v>
      </c>
      <c r="F534" s="194" t="s">
        <v>729</v>
      </c>
      <c r="G534" s="195" t="s">
        <v>323</v>
      </c>
      <c r="H534" s="196">
        <v>35.5</v>
      </c>
      <c r="I534" s="197"/>
      <c r="J534" s="198">
        <f>ROUND(I534*H534,2)</f>
        <v>0</v>
      </c>
      <c r="K534" s="194" t="s">
        <v>159</v>
      </c>
      <c r="L534" s="40"/>
      <c r="M534" s="199" t="s">
        <v>1</v>
      </c>
      <c r="N534" s="200" t="s">
        <v>43</v>
      </c>
      <c r="O534" s="72"/>
      <c r="P534" s="201">
        <f>O534*H534</f>
        <v>0</v>
      </c>
      <c r="Q534" s="201">
        <v>0</v>
      </c>
      <c r="R534" s="201">
        <f>Q534*H534</f>
        <v>0</v>
      </c>
      <c r="S534" s="201">
        <v>0.28999999999999998</v>
      </c>
      <c r="T534" s="202">
        <f>S534*H534</f>
        <v>10.295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203" t="s">
        <v>160</v>
      </c>
      <c r="AT534" s="203" t="s">
        <v>155</v>
      </c>
      <c r="AU534" s="203" t="s">
        <v>165</v>
      </c>
      <c r="AY534" s="18" t="s">
        <v>153</v>
      </c>
      <c r="BE534" s="204">
        <f>IF(N534="základní",J534,0)</f>
        <v>0</v>
      </c>
      <c r="BF534" s="204">
        <f>IF(N534="snížená",J534,0)</f>
        <v>0</v>
      </c>
      <c r="BG534" s="204">
        <f>IF(N534="zákl. přenesená",J534,0)</f>
        <v>0</v>
      </c>
      <c r="BH534" s="204">
        <f>IF(N534="sníž. přenesená",J534,0)</f>
        <v>0</v>
      </c>
      <c r="BI534" s="204">
        <f>IF(N534="nulová",J534,0)</f>
        <v>0</v>
      </c>
      <c r="BJ534" s="18" t="s">
        <v>85</v>
      </c>
      <c r="BK534" s="204">
        <f>ROUND(I534*H534,2)</f>
        <v>0</v>
      </c>
      <c r="BL534" s="18" t="s">
        <v>160</v>
      </c>
      <c r="BM534" s="203" t="s">
        <v>730</v>
      </c>
    </row>
    <row r="535" spans="1:65" s="2" customFormat="1" ht="39">
      <c r="A535" s="35"/>
      <c r="B535" s="36"/>
      <c r="C535" s="37"/>
      <c r="D535" s="205" t="s">
        <v>162</v>
      </c>
      <c r="E535" s="37"/>
      <c r="F535" s="206" t="s">
        <v>731</v>
      </c>
      <c r="G535" s="37"/>
      <c r="H535" s="37"/>
      <c r="I535" s="207"/>
      <c r="J535" s="37"/>
      <c r="K535" s="37"/>
      <c r="L535" s="40"/>
      <c r="M535" s="208"/>
      <c r="N535" s="209"/>
      <c r="O535" s="72"/>
      <c r="P535" s="72"/>
      <c r="Q535" s="72"/>
      <c r="R535" s="72"/>
      <c r="S535" s="72"/>
      <c r="T535" s="73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T535" s="18" t="s">
        <v>162</v>
      </c>
      <c r="AU535" s="18" t="s">
        <v>165</v>
      </c>
    </row>
    <row r="536" spans="1:65" s="13" customFormat="1" ht="11.25">
      <c r="B536" s="210"/>
      <c r="C536" s="211"/>
      <c r="D536" s="205" t="s">
        <v>164</v>
      </c>
      <c r="E536" s="212" t="s">
        <v>1</v>
      </c>
      <c r="F536" s="213" t="s">
        <v>732</v>
      </c>
      <c r="G536" s="211"/>
      <c r="H536" s="214">
        <v>35.5</v>
      </c>
      <c r="I536" s="215"/>
      <c r="J536" s="211"/>
      <c r="K536" s="211"/>
      <c r="L536" s="216"/>
      <c r="M536" s="217"/>
      <c r="N536" s="218"/>
      <c r="O536" s="218"/>
      <c r="P536" s="218"/>
      <c r="Q536" s="218"/>
      <c r="R536" s="218"/>
      <c r="S536" s="218"/>
      <c r="T536" s="219"/>
      <c r="AT536" s="220" t="s">
        <v>164</v>
      </c>
      <c r="AU536" s="220" t="s">
        <v>165</v>
      </c>
      <c r="AV536" s="13" t="s">
        <v>87</v>
      </c>
      <c r="AW536" s="13" t="s">
        <v>34</v>
      </c>
      <c r="AX536" s="13" t="s">
        <v>85</v>
      </c>
      <c r="AY536" s="220" t="s">
        <v>153</v>
      </c>
    </row>
    <row r="537" spans="1:65" s="2" customFormat="1" ht="33" customHeight="1">
      <c r="A537" s="35"/>
      <c r="B537" s="36"/>
      <c r="C537" s="192" t="s">
        <v>733</v>
      </c>
      <c r="D537" s="192" t="s">
        <v>155</v>
      </c>
      <c r="E537" s="193" t="s">
        <v>734</v>
      </c>
      <c r="F537" s="194" t="s">
        <v>735</v>
      </c>
      <c r="G537" s="195" t="s">
        <v>323</v>
      </c>
      <c r="H537" s="196">
        <v>246.28</v>
      </c>
      <c r="I537" s="197"/>
      <c r="J537" s="198">
        <f>ROUND(I537*H537,2)</f>
        <v>0</v>
      </c>
      <c r="K537" s="194" t="s">
        <v>159</v>
      </c>
      <c r="L537" s="40"/>
      <c r="M537" s="199" t="s">
        <v>1</v>
      </c>
      <c r="N537" s="200" t="s">
        <v>43</v>
      </c>
      <c r="O537" s="72"/>
      <c r="P537" s="201">
        <f>O537*H537</f>
        <v>0</v>
      </c>
      <c r="Q537" s="201">
        <v>3.0000000000000001E-5</v>
      </c>
      <c r="R537" s="201">
        <f>Q537*H537</f>
        <v>7.3883999999999998E-3</v>
      </c>
      <c r="S537" s="201">
        <v>6.9000000000000006E-2</v>
      </c>
      <c r="T537" s="202">
        <f>S537*H537</f>
        <v>16.993320000000001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203" t="s">
        <v>160</v>
      </c>
      <c r="AT537" s="203" t="s">
        <v>155</v>
      </c>
      <c r="AU537" s="203" t="s">
        <v>165</v>
      </c>
      <c r="AY537" s="18" t="s">
        <v>153</v>
      </c>
      <c r="BE537" s="204">
        <f>IF(N537="základní",J537,0)</f>
        <v>0</v>
      </c>
      <c r="BF537" s="204">
        <f>IF(N537="snížená",J537,0)</f>
        <v>0</v>
      </c>
      <c r="BG537" s="204">
        <f>IF(N537="zákl. přenesená",J537,0)</f>
        <v>0</v>
      </c>
      <c r="BH537" s="204">
        <f>IF(N537="sníž. přenesená",J537,0)</f>
        <v>0</v>
      </c>
      <c r="BI537" s="204">
        <f>IF(N537="nulová",J537,0)</f>
        <v>0</v>
      </c>
      <c r="BJ537" s="18" t="s">
        <v>85</v>
      </c>
      <c r="BK537" s="204">
        <f>ROUND(I537*H537,2)</f>
        <v>0</v>
      </c>
      <c r="BL537" s="18" t="s">
        <v>160</v>
      </c>
      <c r="BM537" s="203" t="s">
        <v>736</v>
      </c>
    </row>
    <row r="538" spans="1:65" s="2" customFormat="1" ht="29.25">
      <c r="A538" s="35"/>
      <c r="B538" s="36"/>
      <c r="C538" s="37"/>
      <c r="D538" s="205" t="s">
        <v>162</v>
      </c>
      <c r="E538" s="37"/>
      <c r="F538" s="206" t="s">
        <v>737</v>
      </c>
      <c r="G538" s="37"/>
      <c r="H538" s="37"/>
      <c r="I538" s="207"/>
      <c r="J538" s="37"/>
      <c r="K538" s="37"/>
      <c r="L538" s="40"/>
      <c r="M538" s="208"/>
      <c r="N538" s="209"/>
      <c r="O538" s="72"/>
      <c r="P538" s="72"/>
      <c r="Q538" s="72"/>
      <c r="R538" s="72"/>
      <c r="S538" s="72"/>
      <c r="T538" s="73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T538" s="18" t="s">
        <v>162</v>
      </c>
      <c r="AU538" s="18" t="s">
        <v>165</v>
      </c>
    </row>
    <row r="539" spans="1:65" s="14" customFormat="1" ht="11.25">
      <c r="B539" s="221"/>
      <c r="C539" s="222"/>
      <c r="D539" s="205" t="s">
        <v>164</v>
      </c>
      <c r="E539" s="223" t="s">
        <v>1</v>
      </c>
      <c r="F539" s="224" t="s">
        <v>738</v>
      </c>
      <c r="G539" s="222"/>
      <c r="H539" s="223" t="s">
        <v>1</v>
      </c>
      <c r="I539" s="225"/>
      <c r="J539" s="222"/>
      <c r="K539" s="222"/>
      <c r="L539" s="226"/>
      <c r="M539" s="227"/>
      <c r="N539" s="228"/>
      <c r="O539" s="228"/>
      <c r="P539" s="228"/>
      <c r="Q539" s="228"/>
      <c r="R539" s="228"/>
      <c r="S539" s="228"/>
      <c r="T539" s="229"/>
      <c r="AT539" s="230" t="s">
        <v>164</v>
      </c>
      <c r="AU539" s="230" t="s">
        <v>165</v>
      </c>
      <c r="AV539" s="14" t="s">
        <v>85</v>
      </c>
      <c r="AW539" s="14" t="s">
        <v>34</v>
      </c>
      <c r="AX539" s="14" t="s">
        <v>78</v>
      </c>
      <c r="AY539" s="230" t="s">
        <v>153</v>
      </c>
    </row>
    <row r="540" spans="1:65" s="13" customFormat="1" ht="11.25">
      <c r="B540" s="210"/>
      <c r="C540" s="211"/>
      <c r="D540" s="205" t="s">
        <v>164</v>
      </c>
      <c r="E540" s="212" t="s">
        <v>1</v>
      </c>
      <c r="F540" s="213" t="s">
        <v>720</v>
      </c>
      <c r="G540" s="211"/>
      <c r="H540" s="214">
        <v>246.28</v>
      </c>
      <c r="I540" s="215"/>
      <c r="J540" s="211"/>
      <c r="K540" s="211"/>
      <c r="L540" s="216"/>
      <c r="M540" s="217"/>
      <c r="N540" s="218"/>
      <c r="O540" s="218"/>
      <c r="P540" s="218"/>
      <c r="Q540" s="218"/>
      <c r="R540" s="218"/>
      <c r="S540" s="218"/>
      <c r="T540" s="219"/>
      <c r="AT540" s="220" t="s">
        <v>164</v>
      </c>
      <c r="AU540" s="220" t="s">
        <v>165</v>
      </c>
      <c r="AV540" s="13" t="s">
        <v>87</v>
      </c>
      <c r="AW540" s="13" t="s">
        <v>34</v>
      </c>
      <c r="AX540" s="13" t="s">
        <v>85</v>
      </c>
      <c r="AY540" s="220" t="s">
        <v>153</v>
      </c>
    </row>
    <row r="541" spans="1:65" s="2" customFormat="1" ht="33" customHeight="1">
      <c r="A541" s="35"/>
      <c r="B541" s="36"/>
      <c r="C541" s="192" t="s">
        <v>695</v>
      </c>
      <c r="D541" s="192" t="s">
        <v>155</v>
      </c>
      <c r="E541" s="193" t="s">
        <v>739</v>
      </c>
      <c r="F541" s="194" t="s">
        <v>740</v>
      </c>
      <c r="G541" s="195" t="s">
        <v>323</v>
      </c>
      <c r="H541" s="196">
        <v>658.08</v>
      </c>
      <c r="I541" s="197"/>
      <c r="J541" s="198">
        <f>ROUND(I541*H541,2)</f>
        <v>0</v>
      </c>
      <c r="K541" s="194" t="s">
        <v>159</v>
      </c>
      <c r="L541" s="40"/>
      <c r="M541" s="199" t="s">
        <v>1</v>
      </c>
      <c r="N541" s="200" t="s">
        <v>43</v>
      </c>
      <c r="O541" s="72"/>
      <c r="P541" s="201">
        <f>O541*H541</f>
        <v>0</v>
      </c>
      <c r="Q541" s="201">
        <v>4.0000000000000003E-5</v>
      </c>
      <c r="R541" s="201">
        <f>Q541*H541</f>
        <v>2.6323200000000005E-2</v>
      </c>
      <c r="S541" s="201">
        <v>9.1999999999999998E-2</v>
      </c>
      <c r="T541" s="202">
        <f>S541*H541</f>
        <v>60.54336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203" t="s">
        <v>160</v>
      </c>
      <c r="AT541" s="203" t="s">
        <v>155</v>
      </c>
      <c r="AU541" s="203" t="s">
        <v>165</v>
      </c>
      <c r="AY541" s="18" t="s">
        <v>153</v>
      </c>
      <c r="BE541" s="204">
        <f>IF(N541="základní",J541,0)</f>
        <v>0</v>
      </c>
      <c r="BF541" s="204">
        <f>IF(N541="snížená",J541,0)</f>
        <v>0</v>
      </c>
      <c r="BG541" s="204">
        <f>IF(N541="zákl. přenesená",J541,0)</f>
        <v>0</v>
      </c>
      <c r="BH541" s="204">
        <f>IF(N541="sníž. přenesená",J541,0)</f>
        <v>0</v>
      </c>
      <c r="BI541" s="204">
        <f>IF(N541="nulová",J541,0)</f>
        <v>0</v>
      </c>
      <c r="BJ541" s="18" t="s">
        <v>85</v>
      </c>
      <c r="BK541" s="204">
        <f>ROUND(I541*H541,2)</f>
        <v>0</v>
      </c>
      <c r="BL541" s="18" t="s">
        <v>160</v>
      </c>
      <c r="BM541" s="203" t="s">
        <v>741</v>
      </c>
    </row>
    <row r="542" spans="1:65" s="2" customFormat="1" ht="29.25">
      <c r="A542" s="35"/>
      <c r="B542" s="36"/>
      <c r="C542" s="37"/>
      <c r="D542" s="205" t="s">
        <v>162</v>
      </c>
      <c r="E542" s="37"/>
      <c r="F542" s="206" t="s">
        <v>742</v>
      </c>
      <c r="G542" s="37"/>
      <c r="H542" s="37"/>
      <c r="I542" s="207"/>
      <c r="J542" s="37"/>
      <c r="K542" s="37"/>
      <c r="L542" s="40"/>
      <c r="M542" s="208"/>
      <c r="N542" s="209"/>
      <c r="O542" s="72"/>
      <c r="P542" s="72"/>
      <c r="Q542" s="72"/>
      <c r="R542" s="72"/>
      <c r="S542" s="72"/>
      <c r="T542" s="73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T542" s="18" t="s">
        <v>162</v>
      </c>
      <c r="AU542" s="18" t="s">
        <v>165</v>
      </c>
    </row>
    <row r="543" spans="1:65" s="14" customFormat="1" ht="11.25">
      <c r="B543" s="221"/>
      <c r="C543" s="222"/>
      <c r="D543" s="205" t="s">
        <v>164</v>
      </c>
      <c r="E543" s="223" t="s">
        <v>1</v>
      </c>
      <c r="F543" s="224" t="s">
        <v>743</v>
      </c>
      <c r="G543" s="222"/>
      <c r="H543" s="223" t="s">
        <v>1</v>
      </c>
      <c r="I543" s="225"/>
      <c r="J543" s="222"/>
      <c r="K543" s="222"/>
      <c r="L543" s="226"/>
      <c r="M543" s="227"/>
      <c r="N543" s="228"/>
      <c r="O543" s="228"/>
      <c r="P543" s="228"/>
      <c r="Q543" s="228"/>
      <c r="R543" s="228"/>
      <c r="S543" s="228"/>
      <c r="T543" s="229"/>
      <c r="AT543" s="230" t="s">
        <v>164</v>
      </c>
      <c r="AU543" s="230" t="s">
        <v>165</v>
      </c>
      <c r="AV543" s="14" t="s">
        <v>85</v>
      </c>
      <c r="AW543" s="14" t="s">
        <v>34</v>
      </c>
      <c r="AX543" s="14" t="s">
        <v>78</v>
      </c>
      <c r="AY543" s="230" t="s">
        <v>153</v>
      </c>
    </row>
    <row r="544" spans="1:65" s="13" customFormat="1" ht="11.25">
      <c r="B544" s="210"/>
      <c r="C544" s="211"/>
      <c r="D544" s="205" t="s">
        <v>164</v>
      </c>
      <c r="E544" s="212" t="s">
        <v>1</v>
      </c>
      <c r="F544" s="213" t="s">
        <v>744</v>
      </c>
      <c r="G544" s="211"/>
      <c r="H544" s="214">
        <v>411.8</v>
      </c>
      <c r="I544" s="215"/>
      <c r="J544" s="211"/>
      <c r="K544" s="211"/>
      <c r="L544" s="216"/>
      <c r="M544" s="217"/>
      <c r="N544" s="218"/>
      <c r="O544" s="218"/>
      <c r="P544" s="218"/>
      <c r="Q544" s="218"/>
      <c r="R544" s="218"/>
      <c r="S544" s="218"/>
      <c r="T544" s="219"/>
      <c r="AT544" s="220" t="s">
        <v>164</v>
      </c>
      <c r="AU544" s="220" t="s">
        <v>165</v>
      </c>
      <c r="AV544" s="13" t="s">
        <v>87</v>
      </c>
      <c r="AW544" s="13" t="s">
        <v>34</v>
      </c>
      <c r="AX544" s="13" t="s">
        <v>78</v>
      </c>
      <c r="AY544" s="220" t="s">
        <v>153</v>
      </c>
    </row>
    <row r="545" spans="1:65" s="14" customFormat="1" ht="11.25">
      <c r="B545" s="221"/>
      <c r="C545" s="222"/>
      <c r="D545" s="205" t="s">
        <v>164</v>
      </c>
      <c r="E545" s="223" t="s">
        <v>1</v>
      </c>
      <c r="F545" s="224" t="s">
        <v>745</v>
      </c>
      <c r="G545" s="222"/>
      <c r="H545" s="223" t="s">
        <v>1</v>
      </c>
      <c r="I545" s="225"/>
      <c r="J545" s="222"/>
      <c r="K545" s="222"/>
      <c r="L545" s="226"/>
      <c r="M545" s="227"/>
      <c r="N545" s="228"/>
      <c r="O545" s="228"/>
      <c r="P545" s="228"/>
      <c r="Q545" s="228"/>
      <c r="R545" s="228"/>
      <c r="S545" s="228"/>
      <c r="T545" s="229"/>
      <c r="AT545" s="230" t="s">
        <v>164</v>
      </c>
      <c r="AU545" s="230" t="s">
        <v>165</v>
      </c>
      <c r="AV545" s="14" t="s">
        <v>85</v>
      </c>
      <c r="AW545" s="14" t="s">
        <v>34</v>
      </c>
      <c r="AX545" s="14" t="s">
        <v>78</v>
      </c>
      <c r="AY545" s="230" t="s">
        <v>153</v>
      </c>
    </row>
    <row r="546" spans="1:65" s="13" customFormat="1" ht="11.25">
      <c r="B546" s="210"/>
      <c r="C546" s="211"/>
      <c r="D546" s="205" t="s">
        <v>164</v>
      </c>
      <c r="E546" s="212" t="s">
        <v>1</v>
      </c>
      <c r="F546" s="213" t="s">
        <v>720</v>
      </c>
      <c r="G546" s="211"/>
      <c r="H546" s="214">
        <v>246.28</v>
      </c>
      <c r="I546" s="215"/>
      <c r="J546" s="211"/>
      <c r="K546" s="211"/>
      <c r="L546" s="216"/>
      <c r="M546" s="217"/>
      <c r="N546" s="218"/>
      <c r="O546" s="218"/>
      <c r="P546" s="218"/>
      <c r="Q546" s="218"/>
      <c r="R546" s="218"/>
      <c r="S546" s="218"/>
      <c r="T546" s="219"/>
      <c r="AT546" s="220" t="s">
        <v>164</v>
      </c>
      <c r="AU546" s="220" t="s">
        <v>165</v>
      </c>
      <c r="AV546" s="13" t="s">
        <v>87</v>
      </c>
      <c r="AW546" s="13" t="s">
        <v>34</v>
      </c>
      <c r="AX546" s="13" t="s">
        <v>78</v>
      </c>
      <c r="AY546" s="220" t="s">
        <v>153</v>
      </c>
    </row>
    <row r="547" spans="1:65" s="15" customFormat="1" ht="11.25">
      <c r="B547" s="231"/>
      <c r="C547" s="232"/>
      <c r="D547" s="205" t="s">
        <v>164</v>
      </c>
      <c r="E547" s="233" t="s">
        <v>1</v>
      </c>
      <c r="F547" s="234" t="s">
        <v>198</v>
      </c>
      <c r="G547" s="232"/>
      <c r="H547" s="235">
        <v>658.08</v>
      </c>
      <c r="I547" s="236"/>
      <c r="J547" s="232"/>
      <c r="K547" s="232"/>
      <c r="L547" s="237"/>
      <c r="M547" s="238"/>
      <c r="N547" s="239"/>
      <c r="O547" s="239"/>
      <c r="P547" s="239"/>
      <c r="Q547" s="239"/>
      <c r="R547" s="239"/>
      <c r="S547" s="239"/>
      <c r="T547" s="240"/>
      <c r="AT547" s="241" t="s">
        <v>164</v>
      </c>
      <c r="AU547" s="241" t="s">
        <v>165</v>
      </c>
      <c r="AV547" s="15" t="s">
        <v>160</v>
      </c>
      <c r="AW547" s="15" t="s">
        <v>34</v>
      </c>
      <c r="AX547" s="15" t="s">
        <v>85</v>
      </c>
      <c r="AY547" s="241" t="s">
        <v>153</v>
      </c>
    </row>
    <row r="548" spans="1:65" s="2" customFormat="1" ht="16.5" customHeight="1">
      <c r="A548" s="35"/>
      <c r="B548" s="36"/>
      <c r="C548" s="192" t="s">
        <v>746</v>
      </c>
      <c r="D548" s="192" t="s">
        <v>155</v>
      </c>
      <c r="E548" s="193" t="s">
        <v>747</v>
      </c>
      <c r="F548" s="194" t="s">
        <v>748</v>
      </c>
      <c r="G548" s="195" t="s">
        <v>355</v>
      </c>
      <c r="H548" s="196">
        <v>67.2</v>
      </c>
      <c r="I548" s="197"/>
      <c r="J548" s="198">
        <f>ROUND(I548*H548,2)</f>
        <v>0</v>
      </c>
      <c r="K548" s="194" t="s">
        <v>159</v>
      </c>
      <c r="L548" s="40"/>
      <c r="M548" s="199" t="s">
        <v>1</v>
      </c>
      <c r="N548" s="200" t="s">
        <v>43</v>
      </c>
      <c r="O548" s="72"/>
      <c r="P548" s="201">
        <f>O548*H548</f>
        <v>0</v>
      </c>
      <c r="Q548" s="201">
        <v>0</v>
      </c>
      <c r="R548" s="201">
        <f>Q548*H548</f>
        <v>0</v>
      </c>
      <c r="S548" s="201">
        <v>0.20499999999999999</v>
      </c>
      <c r="T548" s="202">
        <f>S548*H548</f>
        <v>13.776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203" t="s">
        <v>160</v>
      </c>
      <c r="AT548" s="203" t="s">
        <v>155</v>
      </c>
      <c r="AU548" s="203" t="s">
        <v>165</v>
      </c>
      <c r="AY548" s="18" t="s">
        <v>153</v>
      </c>
      <c r="BE548" s="204">
        <f>IF(N548="základní",J548,0)</f>
        <v>0</v>
      </c>
      <c r="BF548" s="204">
        <f>IF(N548="snížená",J548,0)</f>
        <v>0</v>
      </c>
      <c r="BG548" s="204">
        <f>IF(N548="zákl. přenesená",J548,0)</f>
        <v>0</v>
      </c>
      <c r="BH548" s="204">
        <f>IF(N548="sníž. přenesená",J548,0)</f>
        <v>0</v>
      </c>
      <c r="BI548" s="204">
        <f>IF(N548="nulová",J548,0)</f>
        <v>0</v>
      </c>
      <c r="BJ548" s="18" t="s">
        <v>85</v>
      </c>
      <c r="BK548" s="204">
        <f>ROUND(I548*H548,2)</f>
        <v>0</v>
      </c>
      <c r="BL548" s="18" t="s">
        <v>160</v>
      </c>
      <c r="BM548" s="203" t="s">
        <v>749</v>
      </c>
    </row>
    <row r="549" spans="1:65" s="2" customFormat="1" ht="29.25">
      <c r="A549" s="35"/>
      <c r="B549" s="36"/>
      <c r="C549" s="37"/>
      <c r="D549" s="205" t="s">
        <v>162</v>
      </c>
      <c r="E549" s="37"/>
      <c r="F549" s="206" t="s">
        <v>750</v>
      </c>
      <c r="G549" s="37"/>
      <c r="H549" s="37"/>
      <c r="I549" s="207"/>
      <c r="J549" s="37"/>
      <c r="K549" s="37"/>
      <c r="L549" s="40"/>
      <c r="M549" s="208"/>
      <c r="N549" s="209"/>
      <c r="O549" s="72"/>
      <c r="P549" s="72"/>
      <c r="Q549" s="72"/>
      <c r="R549" s="72"/>
      <c r="S549" s="72"/>
      <c r="T549" s="73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T549" s="18" t="s">
        <v>162</v>
      </c>
      <c r="AU549" s="18" t="s">
        <v>165</v>
      </c>
    </row>
    <row r="550" spans="1:65" s="13" customFormat="1" ht="11.25">
      <c r="B550" s="210"/>
      <c r="C550" s="211"/>
      <c r="D550" s="205" t="s">
        <v>164</v>
      </c>
      <c r="E550" s="212" t="s">
        <v>1</v>
      </c>
      <c r="F550" s="213" t="s">
        <v>751</v>
      </c>
      <c r="G550" s="211"/>
      <c r="H550" s="214">
        <v>67.2</v>
      </c>
      <c r="I550" s="215"/>
      <c r="J550" s="211"/>
      <c r="K550" s="211"/>
      <c r="L550" s="216"/>
      <c r="M550" s="217"/>
      <c r="N550" s="218"/>
      <c r="O550" s="218"/>
      <c r="P550" s="218"/>
      <c r="Q550" s="218"/>
      <c r="R550" s="218"/>
      <c r="S550" s="218"/>
      <c r="T550" s="219"/>
      <c r="AT550" s="220" t="s">
        <v>164</v>
      </c>
      <c r="AU550" s="220" t="s">
        <v>165</v>
      </c>
      <c r="AV550" s="13" t="s">
        <v>87</v>
      </c>
      <c r="AW550" s="13" t="s">
        <v>34</v>
      </c>
      <c r="AX550" s="13" t="s">
        <v>85</v>
      </c>
      <c r="AY550" s="220" t="s">
        <v>153</v>
      </c>
    </row>
    <row r="551" spans="1:65" s="2" customFormat="1" ht="16.5" customHeight="1">
      <c r="A551" s="35"/>
      <c r="B551" s="36"/>
      <c r="C551" s="192" t="s">
        <v>752</v>
      </c>
      <c r="D551" s="192" t="s">
        <v>155</v>
      </c>
      <c r="E551" s="193" t="s">
        <v>753</v>
      </c>
      <c r="F551" s="194" t="s">
        <v>754</v>
      </c>
      <c r="G551" s="195" t="s">
        <v>355</v>
      </c>
      <c r="H551" s="196">
        <v>50</v>
      </c>
      <c r="I551" s="197"/>
      <c r="J551" s="198">
        <f>ROUND(I551*H551,2)</f>
        <v>0</v>
      </c>
      <c r="K551" s="194" t="s">
        <v>159</v>
      </c>
      <c r="L551" s="40"/>
      <c r="M551" s="199" t="s">
        <v>1</v>
      </c>
      <c r="N551" s="200" t="s">
        <v>43</v>
      </c>
      <c r="O551" s="72"/>
      <c r="P551" s="201">
        <f>O551*H551</f>
        <v>0</v>
      </c>
      <c r="Q551" s="201">
        <v>0</v>
      </c>
      <c r="R551" s="201">
        <f>Q551*H551</f>
        <v>0</v>
      </c>
      <c r="S551" s="201">
        <v>0.04</v>
      </c>
      <c r="T551" s="202">
        <f>S551*H551</f>
        <v>2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R551" s="203" t="s">
        <v>160</v>
      </c>
      <c r="AT551" s="203" t="s">
        <v>155</v>
      </c>
      <c r="AU551" s="203" t="s">
        <v>165</v>
      </c>
      <c r="AY551" s="18" t="s">
        <v>153</v>
      </c>
      <c r="BE551" s="204">
        <f>IF(N551="základní",J551,0)</f>
        <v>0</v>
      </c>
      <c r="BF551" s="204">
        <f>IF(N551="snížená",J551,0)</f>
        <v>0</v>
      </c>
      <c r="BG551" s="204">
        <f>IF(N551="zákl. přenesená",J551,0)</f>
        <v>0</v>
      </c>
      <c r="BH551" s="204">
        <f>IF(N551="sníž. přenesená",J551,0)</f>
        <v>0</v>
      </c>
      <c r="BI551" s="204">
        <f>IF(N551="nulová",J551,0)</f>
        <v>0</v>
      </c>
      <c r="BJ551" s="18" t="s">
        <v>85</v>
      </c>
      <c r="BK551" s="204">
        <f>ROUND(I551*H551,2)</f>
        <v>0</v>
      </c>
      <c r="BL551" s="18" t="s">
        <v>160</v>
      </c>
      <c r="BM551" s="203" t="s">
        <v>755</v>
      </c>
    </row>
    <row r="552" spans="1:65" s="2" customFormat="1" ht="29.25">
      <c r="A552" s="35"/>
      <c r="B552" s="36"/>
      <c r="C552" s="37"/>
      <c r="D552" s="205" t="s">
        <v>162</v>
      </c>
      <c r="E552" s="37"/>
      <c r="F552" s="206" t="s">
        <v>756</v>
      </c>
      <c r="G552" s="37"/>
      <c r="H552" s="37"/>
      <c r="I552" s="207"/>
      <c r="J552" s="37"/>
      <c r="K552" s="37"/>
      <c r="L552" s="40"/>
      <c r="M552" s="208"/>
      <c r="N552" s="209"/>
      <c r="O552" s="72"/>
      <c r="P552" s="72"/>
      <c r="Q552" s="72"/>
      <c r="R552" s="72"/>
      <c r="S552" s="72"/>
      <c r="T552" s="73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T552" s="18" t="s">
        <v>162</v>
      </c>
      <c r="AU552" s="18" t="s">
        <v>165</v>
      </c>
    </row>
    <row r="553" spans="1:65" s="13" customFormat="1" ht="11.25">
      <c r="B553" s="210"/>
      <c r="C553" s="211"/>
      <c r="D553" s="205" t="s">
        <v>164</v>
      </c>
      <c r="E553" s="212" t="s">
        <v>1</v>
      </c>
      <c r="F553" s="213" t="s">
        <v>465</v>
      </c>
      <c r="G553" s="211"/>
      <c r="H553" s="214">
        <v>50</v>
      </c>
      <c r="I553" s="215"/>
      <c r="J553" s="211"/>
      <c r="K553" s="211"/>
      <c r="L553" s="216"/>
      <c r="M553" s="217"/>
      <c r="N553" s="218"/>
      <c r="O553" s="218"/>
      <c r="P553" s="218"/>
      <c r="Q553" s="218"/>
      <c r="R553" s="218"/>
      <c r="S553" s="218"/>
      <c r="T553" s="219"/>
      <c r="AT553" s="220" t="s">
        <v>164</v>
      </c>
      <c r="AU553" s="220" t="s">
        <v>165</v>
      </c>
      <c r="AV553" s="13" t="s">
        <v>87</v>
      </c>
      <c r="AW553" s="13" t="s">
        <v>34</v>
      </c>
      <c r="AX553" s="13" t="s">
        <v>85</v>
      </c>
      <c r="AY553" s="220" t="s">
        <v>153</v>
      </c>
    </row>
    <row r="554" spans="1:65" s="2" customFormat="1" ht="16.5" customHeight="1">
      <c r="A554" s="35"/>
      <c r="B554" s="36"/>
      <c r="C554" s="192" t="s">
        <v>757</v>
      </c>
      <c r="D554" s="192" t="s">
        <v>155</v>
      </c>
      <c r="E554" s="193" t="s">
        <v>758</v>
      </c>
      <c r="F554" s="194" t="s">
        <v>759</v>
      </c>
      <c r="G554" s="195" t="s">
        <v>181</v>
      </c>
      <c r="H554" s="196">
        <v>2</v>
      </c>
      <c r="I554" s="197"/>
      <c r="J554" s="198">
        <f>ROUND(I554*H554,2)</f>
        <v>0</v>
      </c>
      <c r="K554" s="194" t="s">
        <v>159</v>
      </c>
      <c r="L554" s="40"/>
      <c r="M554" s="199" t="s">
        <v>1</v>
      </c>
      <c r="N554" s="200" t="s">
        <v>43</v>
      </c>
      <c r="O554" s="72"/>
      <c r="P554" s="201">
        <f>O554*H554</f>
        <v>0</v>
      </c>
      <c r="Q554" s="201">
        <v>0</v>
      </c>
      <c r="R554" s="201">
        <f>Q554*H554</f>
        <v>0</v>
      </c>
      <c r="S554" s="201">
        <v>2</v>
      </c>
      <c r="T554" s="202">
        <f>S554*H554</f>
        <v>4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203" t="s">
        <v>160</v>
      </c>
      <c r="AT554" s="203" t="s">
        <v>155</v>
      </c>
      <c r="AU554" s="203" t="s">
        <v>165</v>
      </c>
      <c r="AY554" s="18" t="s">
        <v>153</v>
      </c>
      <c r="BE554" s="204">
        <f>IF(N554="základní",J554,0)</f>
        <v>0</v>
      </c>
      <c r="BF554" s="204">
        <f>IF(N554="snížená",J554,0)</f>
        <v>0</v>
      </c>
      <c r="BG554" s="204">
        <f>IF(N554="zákl. přenesená",J554,0)</f>
        <v>0</v>
      </c>
      <c r="BH554" s="204">
        <f>IF(N554="sníž. přenesená",J554,0)</f>
        <v>0</v>
      </c>
      <c r="BI554" s="204">
        <f>IF(N554="nulová",J554,0)</f>
        <v>0</v>
      </c>
      <c r="BJ554" s="18" t="s">
        <v>85</v>
      </c>
      <c r="BK554" s="204">
        <f>ROUND(I554*H554,2)</f>
        <v>0</v>
      </c>
      <c r="BL554" s="18" t="s">
        <v>160</v>
      </c>
      <c r="BM554" s="203" t="s">
        <v>760</v>
      </c>
    </row>
    <row r="555" spans="1:65" s="2" customFormat="1" ht="11.25">
      <c r="A555" s="35"/>
      <c r="B555" s="36"/>
      <c r="C555" s="37"/>
      <c r="D555" s="205" t="s">
        <v>162</v>
      </c>
      <c r="E555" s="37"/>
      <c r="F555" s="206" t="s">
        <v>761</v>
      </c>
      <c r="G555" s="37"/>
      <c r="H555" s="37"/>
      <c r="I555" s="207"/>
      <c r="J555" s="37"/>
      <c r="K555" s="37"/>
      <c r="L555" s="40"/>
      <c r="M555" s="208"/>
      <c r="N555" s="209"/>
      <c r="O555" s="72"/>
      <c r="P555" s="72"/>
      <c r="Q555" s="72"/>
      <c r="R555" s="72"/>
      <c r="S555" s="72"/>
      <c r="T555" s="73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T555" s="18" t="s">
        <v>162</v>
      </c>
      <c r="AU555" s="18" t="s">
        <v>165</v>
      </c>
    </row>
    <row r="556" spans="1:65" s="13" customFormat="1" ht="11.25">
      <c r="B556" s="210"/>
      <c r="C556" s="211"/>
      <c r="D556" s="205" t="s">
        <v>164</v>
      </c>
      <c r="E556" s="212" t="s">
        <v>1</v>
      </c>
      <c r="F556" s="213" t="s">
        <v>762</v>
      </c>
      <c r="G556" s="211"/>
      <c r="H556" s="214">
        <v>2</v>
      </c>
      <c r="I556" s="215"/>
      <c r="J556" s="211"/>
      <c r="K556" s="211"/>
      <c r="L556" s="216"/>
      <c r="M556" s="217"/>
      <c r="N556" s="218"/>
      <c r="O556" s="218"/>
      <c r="P556" s="218"/>
      <c r="Q556" s="218"/>
      <c r="R556" s="218"/>
      <c r="S556" s="218"/>
      <c r="T556" s="219"/>
      <c r="AT556" s="220" t="s">
        <v>164</v>
      </c>
      <c r="AU556" s="220" t="s">
        <v>165</v>
      </c>
      <c r="AV556" s="13" t="s">
        <v>87</v>
      </c>
      <c r="AW556" s="13" t="s">
        <v>34</v>
      </c>
      <c r="AX556" s="13" t="s">
        <v>85</v>
      </c>
      <c r="AY556" s="220" t="s">
        <v>153</v>
      </c>
    </row>
    <row r="557" spans="1:65" s="2" customFormat="1" ht="21.75" customHeight="1">
      <c r="A557" s="35"/>
      <c r="B557" s="36"/>
      <c r="C557" s="192" t="s">
        <v>763</v>
      </c>
      <c r="D557" s="192" t="s">
        <v>155</v>
      </c>
      <c r="E557" s="193" t="s">
        <v>764</v>
      </c>
      <c r="F557" s="194" t="s">
        <v>765</v>
      </c>
      <c r="G557" s="195" t="s">
        <v>158</v>
      </c>
      <c r="H557" s="196">
        <v>1</v>
      </c>
      <c r="I557" s="197"/>
      <c r="J557" s="198">
        <f>ROUND(I557*H557,2)</f>
        <v>0</v>
      </c>
      <c r="K557" s="194" t="s">
        <v>159</v>
      </c>
      <c r="L557" s="40"/>
      <c r="M557" s="199" t="s">
        <v>1</v>
      </c>
      <c r="N557" s="200" t="s">
        <v>43</v>
      </c>
      <c r="O557" s="72"/>
      <c r="P557" s="201">
        <f>O557*H557</f>
        <v>0</v>
      </c>
      <c r="Q557" s="201">
        <v>0</v>
      </c>
      <c r="R557" s="201">
        <f>Q557*H557</f>
        <v>0</v>
      </c>
      <c r="S557" s="201">
        <v>8.6999999999999994E-2</v>
      </c>
      <c r="T557" s="202">
        <f>S557*H557</f>
        <v>8.6999999999999994E-2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203" t="s">
        <v>160</v>
      </c>
      <c r="AT557" s="203" t="s">
        <v>155</v>
      </c>
      <c r="AU557" s="203" t="s">
        <v>165</v>
      </c>
      <c r="AY557" s="18" t="s">
        <v>153</v>
      </c>
      <c r="BE557" s="204">
        <f>IF(N557="základní",J557,0)</f>
        <v>0</v>
      </c>
      <c r="BF557" s="204">
        <f>IF(N557="snížená",J557,0)</f>
        <v>0</v>
      </c>
      <c r="BG557" s="204">
        <f>IF(N557="zákl. přenesená",J557,0)</f>
        <v>0</v>
      </c>
      <c r="BH557" s="204">
        <f>IF(N557="sníž. přenesená",J557,0)</f>
        <v>0</v>
      </c>
      <c r="BI557" s="204">
        <f>IF(N557="nulová",J557,0)</f>
        <v>0</v>
      </c>
      <c r="BJ557" s="18" t="s">
        <v>85</v>
      </c>
      <c r="BK557" s="204">
        <f>ROUND(I557*H557,2)</f>
        <v>0</v>
      </c>
      <c r="BL557" s="18" t="s">
        <v>160</v>
      </c>
      <c r="BM557" s="203" t="s">
        <v>766</v>
      </c>
    </row>
    <row r="558" spans="1:65" s="2" customFormat="1" ht="11.25">
      <c r="A558" s="35"/>
      <c r="B558" s="36"/>
      <c r="C558" s="37"/>
      <c r="D558" s="205" t="s">
        <v>162</v>
      </c>
      <c r="E558" s="37"/>
      <c r="F558" s="206" t="s">
        <v>767</v>
      </c>
      <c r="G558" s="37"/>
      <c r="H558" s="37"/>
      <c r="I558" s="207"/>
      <c r="J558" s="37"/>
      <c r="K558" s="37"/>
      <c r="L558" s="40"/>
      <c r="M558" s="208"/>
      <c r="N558" s="209"/>
      <c r="O558" s="72"/>
      <c r="P558" s="72"/>
      <c r="Q558" s="72"/>
      <c r="R558" s="72"/>
      <c r="S558" s="72"/>
      <c r="T558" s="73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T558" s="18" t="s">
        <v>162</v>
      </c>
      <c r="AU558" s="18" t="s">
        <v>165</v>
      </c>
    </row>
    <row r="559" spans="1:65" s="2" customFormat="1" ht="19.5">
      <c r="A559" s="35"/>
      <c r="B559" s="36"/>
      <c r="C559" s="37"/>
      <c r="D559" s="205" t="s">
        <v>218</v>
      </c>
      <c r="E559" s="37"/>
      <c r="F559" s="242" t="s">
        <v>768</v>
      </c>
      <c r="G559" s="37"/>
      <c r="H559" s="37"/>
      <c r="I559" s="207"/>
      <c r="J559" s="37"/>
      <c r="K559" s="37"/>
      <c r="L559" s="40"/>
      <c r="M559" s="208"/>
      <c r="N559" s="209"/>
      <c r="O559" s="72"/>
      <c r="P559" s="72"/>
      <c r="Q559" s="72"/>
      <c r="R559" s="72"/>
      <c r="S559" s="72"/>
      <c r="T559" s="73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T559" s="18" t="s">
        <v>218</v>
      </c>
      <c r="AU559" s="18" t="s">
        <v>165</v>
      </c>
    </row>
    <row r="560" spans="1:65" s="13" customFormat="1" ht="11.25">
      <c r="B560" s="210"/>
      <c r="C560" s="211"/>
      <c r="D560" s="205" t="s">
        <v>164</v>
      </c>
      <c r="E560" s="212" t="s">
        <v>1</v>
      </c>
      <c r="F560" s="213" t="s">
        <v>85</v>
      </c>
      <c r="G560" s="211"/>
      <c r="H560" s="214">
        <v>1</v>
      </c>
      <c r="I560" s="215"/>
      <c r="J560" s="211"/>
      <c r="K560" s="211"/>
      <c r="L560" s="216"/>
      <c r="M560" s="217"/>
      <c r="N560" s="218"/>
      <c r="O560" s="218"/>
      <c r="P560" s="218"/>
      <c r="Q560" s="218"/>
      <c r="R560" s="218"/>
      <c r="S560" s="218"/>
      <c r="T560" s="219"/>
      <c r="AT560" s="220" t="s">
        <v>164</v>
      </c>
      <c r="AU560" s="220" t="s">
        <v>165</v>
      </c>
      <c r="AV560" s="13" t="s">
        <v>87</v>
      </c>
      <c r="AW560" s="13" t="s">
        <v>34</v>
      </c>
      <c r="AX560" s="13" t="s">
        <v>85</v>
      </c>
      <c r="AY560" s="220" t="s">
        <v>153</v>
      </c>
    </row>
    <row r="561" spans="1:65" s="2" customFormat="1" ht="24.2" customHeight="1">
      <c r="A561" s="35"/>
      <c r="B561" s="36"/>
      <c r="C561" s="192" t="s">
        <v>769</v>
      </c>
      <c r="D561" s="192" t="s">
        <v>155</v>
      </c>
      <c r="E561" s="193" t="s">
        <v>770</v>
      </c>
      <c r="F561" s="194" t="s">
        <v>771</v>
      </c>
      <c r="G561" s="195" t="s">
        <v>158</v>
      </c>
      <c r="H561" s="196">
        <v>11</v>
      </c>
      <c r="I561" s="197"/>
      <c r="J561" s="198">
        <f>ROUND(I561*H561,2)</f>
        <v>0</v>
      </c>
      <c r="K561" s="194" t="s">
        <v>159</v>
      </c>
      <c r="L561" s="40"/>
      <c r="M561" s="199" t="s">
        <v>1</v>
      </c>
      <c r="N561" s="200" t="s">
        <v>43</v>
      </c>
      <c r="O561" s="72"/>
      <c r="P561" s="201">
        <f>O561*H561</f>
        <v>0</v>
      </c>
      <c r="Q561" s="201">
        <v>0</v>
      </c>
      <c r="R561" s="201">
        <f>Q561*H561</f>
        <v>0</v>
      </c>
      <c r="S561" s="201">
        <v>8.2000000000000003E-2</v>
      </c>
      <c r="T561" s="202">
        <f>S561*H561</f>
        <v>0.90200000000000002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203" t="s">
        <v>160</v>
      </c>
      <c r="AT561" s="203" t="s">
        <v>155</v>
      </c>
      <c r="AU561" s="203" t="s">
        <v>165</v>
      </c>
      <c r="AY561" s="18" t="s">
        <v>153</v>
      </c>
      <c r="BE561" s="204">
        <f>IF(N561="základní",J561,0)</f>
        <v>0</v>
      </c>
      <c r="BF561" s="204">
        <f>IF(N561="snížená",J561,0)</f>
        <v>0</v>
      </c>
      <c r="BG561" s="204">
        <f>IF(N561="zákl. přenesená",J561,0)</f>
        <v>0</v>
      </c>
      <c r="BH561" s="204">
        <f>IF(N561="sníž. přenesená",J561,0)</f>
        <v>0</v>
      </c>
      <c r="BI561" s="204">
        <f>IF(N561="nulová",J561,0)</f>
        <v>0</v>
      </c>
      <c r="BJ561" s="18" t="s">
        <v>85</v>
      </c>
      <c r="BK561" s="204">
        <f>ROUND(I561*H561,2)</f>
        <v>0</v>
      </c>
      <c r="BL561" s="18" t="s">
        <v>160</v>
      </c>
      <c r="BM561" s="203" t="s">
        <v>772</v>
      </c>
    </row>
    <row r="562" spans="1:65" s="2" customFormat="1" ht="39">
      <c r="A562" s="35"/>
      <c r="B562" s="36"/>
      <c r="C562" s="37"/>
      <c r="D562" s="205" t="s">
        <v>162</v>
      </c>
      <c r="E562" s="37"/>
      <c r="F562" s="206" t="s">
        <v>773</v>
      </c>
      <c r="G562" s="37"/>
      <c r="H562" s="37"/>
      <c r="I562" s="207"/>
      <c r="J562" s="37"/>
      <c r="K562" s="37"/>
      <c r="L562" s="40"/>
      <c r="M562" s="208"/>
      <c r="N562" s="209"/>
      <c r="O562" s="72"/>
      <c r="P562" s="72"/>
      <c r="Q562" s="72"/>
      <c r="R562" s="72"/>
      <c r="S562" s="72"/>
      <c r="T562" s="73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T562" s="18" t="s">
        <v>162</v>
      </c>
      <c r="AU562" s="18" t="s">
        <v>165</v>
      </c>
    </row>
    <row r="563" spans="1:65" s="14" customFormat="1" ht="11.25">
      <c r="B563" s="221"/>
      <c r="C563" s="222"/>
      <c r="D563" s="205" t="s">
        <v>164</v>
      </c>
      <c r="E563" s="223" t="s">
        <v>1</v>
      </c>
      <c r="F563" s="224" t="s">
        <v>774</v>
      </c>
      <c r="G563" s="222"/>
      <c r="H563" s="223" t="s">
        <v>1</v>
      </c>
      <c r="I563" s="225"/>
      <c r="J563" s="222"/>
      <c r="K563" s="222"/>
      <c r="L563" s="226"/>
      <c r="M563" s="227"/>
      <c r="N563" s="228"/>
      <c r="O563" s="228"/>
      <c r="P563" s="228"/>
      <c r="Q563" s="228"/>
      <c r="R563" s="228"/>
      <c r="S563" s="228"/>
      <c r="T563" s="229"/>
      <c r="AT563" s="230" t="s">
        <v>164</v>
      </c>
      <c r="AU563" s="230" t="s">
        <v>165</v>
      </c>
      <c r="AV563" s="14" t="s">
        <v>85</v>
      </c>
      <c r="AW563" s="14" t="s">
        <v>34</v>
      </c>
      <c r="AX563" s="14" t="s">
        <v>78</v>
      </c>
      <c r="AY563" s="230" t="s">
        <v>153</v>
      </c>
    </row>
    <row r="564" spans="1:65" s="13" customFormat="1" ht="11.25">
      <c r="B564" s="210"/>
      <c r="C564" s="211"/>
      <c r="D564" s="205" t="s">
        <v>164</v>
      </c>
      <c r="E564" s="212" t="s">
        <v>1</v>
      </c>
      <c r="F564" s="213" t="s">
        <v>775</v>
      </c>
      <c r="G564" s="211"/>
      <c r="H564" s="214">
        <v>1</v>
      </c>
      <c r="I564" s="215"/>
      <c r="J564" s="211"/>
      <c r="K564" s="211"/>
      <c r="L564" s="216"/>
      <c r="M564" s="217"/>
      <c r="N564" s="218"/>
      <c r="O564" s="218"/>
      <c r="P564" s="218"/>
      <c r="Q564" s="218"/>
      <c r="R564" s="218"/>
      <c r="S564" s="218"/>
      <c r="T564" s="219"/>
      <c r="AT564" s="220" t="s">
        <v>164</v>
      </c>
      <c r="AU564" s="220" t="s">
        <v>165</v>
      </c>
      <c r="AV564" s="13" t="s">
        <v>87</v>
      </c>
      <c r="AW564" s="13" t="s">
        <v>34</v>
      </c>
      <c r="AX564" s="13" t="s">
        <v>78</v>
      </c>
      <c r="AY564" s="220" t="s">
        <v>153</v>
      </c>
    </row>
    <row r="565" spans="1:65" s="13" customFormat="1" ht="11.25">
      <c r="B565" s="210"/>
      <c r="C565" s="211"/>
      <c r="D565" s="205" t="s">
        <v>164</v>
      </c>
      <c r="E565" s="212" t="s">
        <v>1</v>
      </c>
      <c r="F565" s="213" t="s">
        <v>776</v>
      </c>
      <c r="G565" s="211"/>
      <c r="H565" s="214">
        <v>2</v>
      </c>
      <c r="I565" s="215"/>
      <c r="J565" s="211"/>
      <c r="K565" s="211"/>
      <c r="L565" s="216"/>
      <c r="M565" s="217"/>
      <c r="N565" s="218"/>
      <c r="O565" s="218"/>
      <c r="P565" s="218"/>
      <c r="Q565" s="218"/>
      <c r="R565" s="218"/>
      <c r="S565" s="218"/>
      <c r="T565" s="219"/>
      <c r="AT565" s="220" t="s">
        <v>164</v>
      </c>
      <c r="AU565" s="220" t="s">
        <v>165</v>
      </c>
      <c r="AV565" s="13" t="s">
        <v>87</v>
      </c>
      <c r="AW565" s="13" t="s">
        <v>34</v>
      </c>
      <c r="AX565" s="13" t="s">
        <v>78</v>
      </c>
      <c r="AY565" s="220" t="s">
        <v>153</v>
      </c>
    </row>
    <row r="566" spans="1:65" s="14" customFormat="1" ht="11.25">
      <c r="B566" s="221"/>
      <c r="C566" s="222"/>
      <c r="D566" s="205" t="s">
        <v>164</v>
      </c>
      <c r="E566" s="223" t="s">
        <v>1</v>
      </c>
      <c r="F566" s="224" t="s">
        <v>522</v>
      </c>
      <c r="G566" s="222"/>
      <c r="H566" s="223" t="s">
        <v>1</v>
      </c>
      <c r="I566" s="225"/>
      <c r="J566" s="222"/>
      <c r="K566" s="222"/>
      <c r="L566" s="226"/>
      <c r="M566" s="227"/>
      <c r="N566" s="228"/>
      <c r="O566" s="228"/>
      <c r="P566" s="228"/>
      <c r="Q566" s="228"/>
      <c r="R566" s="228"/>
      <c r="S566" s="228"/>
      <c r="T566" s="229"/>
      <c r="AT566" s="230" t="s">
        <v>164</v>
      </c>
      <c r="AU566" s="230" t="s">
        <v>165</v>
      </c>
      <c r="AV566" s="14" t="s">
        <v>85</v>
      </c>
      <c r="AW566" s="14" t="s">
        <v>34</v>
      </c>
      <c r="AX566" s="14" t="s">
        <v>78</v>
      </c>
      <c r="AY566" s="230" t="s">
        <v>153</v>
      </c>
    </row>
    <row r="567" spans="1:65" s="13" customFormat="1" ht="11.25">
      <c r="B567" s="210"/>
      <c r="C567" s="211"/>
      <c r="D567" s="205" t="s">
        <v>164</v>
      </c>
      <c r="E567" s="212" t="s">
        <v>1</v>
      </c>
      <c r="F567" s="213" t="s">
        <v>523</v>
      </c>
      <c r="G567" s="211"/>
      <c r="H567" s="214">
        <v>2</v>
      </c>
      <c r="I567" s="215"/>
      <c r="J567" s="211"/>
      <c r="K567" s="211"/>
      <c r="L567" s="216"/>
      <c r="M567" s="217"/>
      <c r="N567" s="218"/>
      <c r="O567" s="218"/>
      <c r="P567" s="218"/>
      <c r="Q567" s="218"/>
      <c r="R567" s="218"/>
      <c r="S567" s="218"/>
      <c r="T567" s="219"/>
      <c r="AT567" s="220" t="s">
        <v>164</v>
      </c>
      <c r="AU567" s="220" t="s">
        <v>165</v>
      </c>
      <c r="AV567" s="13" t="s">
        <v>87</v>
      </c>
      <c r="AW567" s="13" t="s">
        <v>34</v>
      </c>
      <c r="AX567" s="13" t="s">
        <v>78</v>
      </c>
      <c r="AY567" s="220" t="s">
        <v>153</v>
      </c>
    </row>
    <row r="568" spans="1:65" s="13" customFormat="1" ht="11.25">
      <c r="B568" s="210"/>
      <c r="C568" s="211"/>
      <c r="D568" s="205" t="s">
        <v>164</v>
      </c>
      <c r="E568" s="212" t="s">
        <v>1</v>
      </c>
      <c r="F568" s="213" t="s">
        <v>777</v>
      </c>
      <c r="G568" s="211"/>
      <c r="H568" s="214">
        <v>2</v>
      </c>
      <c r="I568" s="215"/>
      <c r="J568" s="211"/>
      <c r="K568" s="211"/>
      <c r="L568" s="216"/>
      <c r="M568" s="217"/>
      <c r="N568" s="218"/>
      <c r="O568" s="218"/>
      <c r="P568" s="218"/>
      <c r="Q568" s="218"/>
      <c r="R568" s="218"/>
      <c r="S568" s="218"/>
      <c r="T568" s="219"/>
      <c r="AT568" s="220" t="s">
        <v>164</v>
      </c>
      <c r="AU568" s="220" t="s">
        <v>165</v>
      </c>
      <c r="AV568" s="13" t="s">
        <v>87</v>
      </c>
      <c r="AW568" s="13" t="s">
        <v>34</v>
      </c>
      <c r="AX568" s="13" t="s">
        <v>78</v>
      </c>
      <c r="AY568" s="220" t="s">
        <v>153</v>
      </c>
    </row>
    <row r="569" spans="1:65" s="13" customFormat="1" ht="11.25">
      <c r="B569" s="210"/>
      <c r="C569" s="211"/>
      <c r="D569" s="205" t="s">
        <v>164</v>
      </c>
      <c r="E569" s="212" t="s">
        <v>1</v>
      </c>
      <c r="F569" s="213" t="s">
        <v>778</v>
      </c>
      <c r="G569" s="211"/>
      <c r="H569" s="214">
        <v>2</v>
      </c>
      <c r="I569" s="215"/>
      <c r="J569" s="211"/>
      <c r="K569" s="211"/>
      <c r="L569" s="216"/>
      <c r="M569" s="217"/>
      <c r="N569" s="218"/>
      <c r="O569" s="218"/>
      <c r="P569" s="218"/>
      <c r="Q569" s="218"/>
      <c r="R569" s="218"/>
      <c r="S569" s="218"/>
      <c r="T569" s="219"/>
      <c r="AT569" s="220" t="s">
        <v>164</v>
      </c>
      <c r="AU569" s="220" t="s">
        <v>165</v>
      </c>
      <c r="AV569" s="13" t="s">
        <v>87</v>
      </c>
      <c r="AW569" s="13" t="s">
        <v>34</v>
      </c>
      <c r="AX569" s="13" t="s">
        <v>78</v>
      </c>
      <c r="AY569" s="220" t="s">
        <v>153</v>
      </c>
    </row>
    <row r="570" spans="1:65" s="13" customFormat="1" ht="11.25">
      <c r="B570" s="210"/>
      <c r="C570" s="211"/>
      <c r="D570" s="205" t="s">
        <v>164</v>
      </c>
      <c r="E570" s="212" t="s">
        <v>1</v>
      </c>
      <c r="F570" s="213" t="s">
        <v>531</v>
      </c>
      <c r="G570" s="211"/>
      <c r="H570" s="214">
        <v>2</v>
      </c>
      <c r="I570" s="215"/>
      <c r="J570" s="211"/>
      <c r="K570" s="211"/>
      <c r="L570" s="216"/>
      <c r="M570" s="217"/>
      <c r="N570" s="218"/>
      <c r="O570" s="218"/>
      <c r="P570" s="218"/>
      <c r="Q570" s="218"/>
      <c r="R570" s="218"/>
      <c r="S570" s="218"/>
      <c r="T570" s="219"/>
      <c r="AT570" s="220" t="s">
        <v>164</v>
      </c>
      <c r="AU570" s="220" t="s">
        <v>165</v>
      </c>
      <c r="AV570" s="13" t="s">
        <v>87</v>
      </c>
      <c r="AW570" s="13" t="s">
        <v>34</v>
      </c>
      <c r="AX570" s="13" t="s">
        <v>78</v>
      </c>
      <c r="AY570" s="220" t="s">
        <v>153</v>
      </c>
    </row>
    <row r="571" spans="1:65" s="15" customFormat="1" ht="11.25">
      <c r="B571" s="231"/>
      <c r="C571" s="232"/>
      <c r="D571" s="205" t="s">
        <v>164</v>
      </c>
      <c r="E571" s="233" t="s">
        <v>1</v>
      </c>
      <c r="F571" s="234" t="s">
        <v>198</v>
      </c>
      <c r="G571" s="232"/>
      <c r="H571" s="235">
        <v>11</v>
      </c>
      <c r="I571" s="236"/>
      <c r="J571" s="232"/>
      <c r="K571" s="232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164</v>
      </c>
      <c r="AU571" s="241" t="s">
        <v>165</v>
      </c>
      <c r="AV571" s="15" t="s">
        <v>160</v>
      </c>
      <c r="AW571" s="15" t="s">
        <v>34</v>
      </c>
      <c r="AX571" s="15" t="s">
        <v>85</v>
      </c>
      <c r="AY571" s="241" t="s">
        <v>153</v>
      </c>
    </row>
    <row r="572" spans="1:65" s="2" customFormat="1" ht="24.2" customHeight="1">
      <c r="A572" s="35"/>
      <c r="B572" s="36"/>
      <c r="C572" s="192" t="s">
        <v>779</v>
      </c>
      <c r="D572" s="192" t="s">
        <v>155</v>
      </c>
      <c r="E572" s="193" t="s">
        <v>780</v>
      </c>
      <c r="F572" s="194" t="s">
        <v>781</v>
      </c>
      <c r="G572" s="195" t="s">
        <v>158</v>
      </c>
      <c r="H572" s="196">
        <v>6</v>
      </c>
      <c r="I572" s="197"/>
      <c r="J572" s="198">
        <f>ROUND(I572*H572,2)</f>
        <v>0</v>
      </c>
      <c r="K572" s="194" t="s">
        <v>159</v>
      </c>
      <c r="L572" s="40"/>
      <c r="M572" s="199" t="s">
        <v>1</v>
      </c>
      <c r="N572" s="200" t="s">
        <v>43</v>
      </c>
      <c r="O572" s="72"/>
      <c r="P572" s="201">
        <f>O572*H572</f>
        <v>0</v>
      </c>
      <c r="Q572" s="201">
        <v>0</v>
      </c>
      <c r="R572" s="201">
        <f>Q572*H572</f>
        <v>0</v>
      </c>
      <c r="S572" s="201">
        <v>4.0000000000000001E-3</v>
      </c>
      <c r="T572" s="202">
        <f>S572*H572</f>
        <v>2.4E-2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203" t="s">
        <v>160</v>
      </c>
      <c r="AT572" s="203" t="s">
        <v>155</v>
      </c>
      <c r="AU572" s="203" t="s">
        <v>165</v>
      </c>
      <c r="AY572" s="18" t="s">
        <v>153</v>
      </c>
      <c r="BE572" s="204">
        <f>IF(N572="základní",J572,0)</f>
        <v>0</v>
      </c>
      <c r="BF572" s="204">
        <f>IF(N572="snížená",J572,0)</f>
        <v>0</v>
      </c>
      <c r="BG572" s="204">
        <f>IF(N572="zákl. přenesená",J572,0)</f>
        <v>0</v>
      </c>
      <c r="BH572" s="204">
        <f>IF(N572="sníž. přenesená",J572,0)</f>
        <v>0</v>
      </c>
      <c r="BI572" s="204">
        <f>IF(N572="nulová",J572,0)</f>
        <v>0</v>
      </c>
      <c r="BJ572" s="18" t="s">
        <v>85</v>
      </c>
      <c r="BK572" s="204">
        <f>ROUND(I572*H572,2)</f>
        <v>0</v>
      </c>
      <c r="BL572" s="18" t="s">
        <v>160</v>
      </c>
      <c r="BM572" s="203" t="s">
        <v>782</v>
      </c>
    </row>
    <row r="573" spans="1:65" s="2" customFormat="1" ht="29.25">
      <c r="A573" s="35"/>
      <c r="B573" s="36"/>
      <c r="C573" s="37"/>
      <c r="D573" s="205" t="s">
        <v>162</v>
      </c>
      <c r="E573" s="37"/>
      <c r="F573" s="206" t="s">
        <v>783</v>
      </c>
      <c r="G573" s="37"/>
      <c r="H573" s="37"/>
      <c r="I573" s="207"/>
      <c r="J573" s="37"/>
      <c r="K573" s="37"/>
      <c r="L573" s="40"/>
      <c r="M573" s="208"/>
      <c r="N573" s="209"/>
      <c r="O573" s="72"/>
      <c r="P573" s="72"/>
      <c r="Q573" s="72"/>
      <c r="R573" s="72"/>
      <c r="S573" s="72"/>
      <c r="T573" s="73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T573" s="18" t="s">
        <v>162</v>
      </c>
      <c r="AU573" s="18" t="s">
        <v>165</v>
      </c>
    </row>
    <row r="574" spans="1:65" s="13" customFormat="1" ht="11.25">
      <c r="B574" s="210"/>
      <c r="C574" s="211"/>
      <c r="D574" s="205" t="s">
        <v>164</v>
      </c>
      <c r="E574" s="212" t="s">
        <v>1</v>
      </c>
      <c r="F574" s="213" t="s">
        <v>784</v>
      </c>
      <c r="G574" s="211"/>
      <c r="H574" s="214">
        <v>6</v>
      </c>
      <c r="I574" s="215"/>
      <c r="J574" s="211"/>
      <c r="K574" s="211"/>
      <c r="L574" s="216"/>
      <c r="M574" s="217"/>
      <c r="N574" s="218"/>
      <c r="O574" s="218"/>
      <c r="P574" s="218"/>
      <c r="Q574" s="218"/>
      <c r="R574" s="218"/>
      <c r="S574" s="218"/>
      <c r="T574" s="219"/>
      <c r="AT574" s="220" t="s">
        <v>164</v>
      </c>
      <c r="AU574" s="220" t="s">
        <v>165</v>
      </c>
      <c r="AV574" s="13" t="s">
        <v>87</v>
      </c>
      <c r="AW574" s="13" t="s">
        <v>34</v>
      </c>
      <c r="AX574" s="13" t="s">
        <v>85</v>
      </c>
      <c r="AY574" s="220" t="s">
        <v>153</v>
      </c>
    </row>
    <row r="575" spans="1:65" s="2" customFormat="1" ht="33" customHeight="1">
      <c r="A575" s="35"/>
      <c r="B575" s="36"/>
      <c r="C575" s="192" t="s">
        <v>785</v>
      </c>
      <c r="D575" s="192" t="s">
        <v>155</v>
      </c>
      <c r="E575" s="193" t="s">
        <v>786</v>
      </c>
      <c r="F575" s="194" t="s">
        <v>787</v>
      </c>
      <c r="G575" s="195" t="s">
        <v>355</v>
      </c>
      <c r="H575" s="196">
        <v>9</v>
      </c>
      <c r="I575" s="197"/>
      <c r="J575" s="198">
        <f>ROUND(I575*H575,2)</f>
        <v>0</v>
      </c>
      <c r="K575" s="194" t="s">
        <v>159</v>
      </c>
      <c r="L575" s="40"/>
      <c r="M575" s="199" t="s">
        <v>1</v>
      </c>
      <c r="N575" s="200" t="s">
        <v>43</v>
      </c>
      <c r="O575" s="72"/>
      <c r="P575" s="201">
        <f>O575*H575</f>
        <v>0</v>
      </c>
      <c r="Q575" s="201">
        <v>0</v>
      </c>
      <c r="R575" s="201">
        <f>Q575*H575</f>
        <v>0</v>
      </c>
      <c r="S575" s="201">
        <v>0</v>
      </c>
      <c r="T575" s="202">
        <f>S575*H575</f>
        <v>0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R575" s="203" t="s">
        <v>160</v>
      </c>
      <c r="AT575" s="203" t="s">
        <v>155</v>
      </c>
      <c r="AU575" s="203" t="s">
        <v>165</v>
      </c>
      <c r="AY575" s="18" t="s">
        <v>153</v>
      </c>
      <c r="BE575" s="204">
        <f>IF(N575="základní",J575,0)</f>
        <v>0</v>
      </c>
      <c r="BF575" s="204">
        <f>IF(N575="snížená",J575,0)</f>
        <v>0</v>
      </c>
      <c r="BG575" s="204">
        <f>IF(N575="zákl. přenesená",J575,0)</f>
        <v>0</v>
      </c>
      <c r="BH575" s="204">
        <f>IF(N575="sníž. přenesená",J575,0)</f>
        <v>0</v>
      </c>
      <c r="BI575" s="204">
        <f>IF(N575="nulová",J575,0)</f>
        <v>0</v>
      </c>
      <c r="BJ575" s="18" t="s">
        <v>85</v>
      </c>
      <c r="BK575" s="204">
        <f>ROUND(I575*H575,2)</f>
        <v>0</v>
      </c>
      <c r="BL575" s="18" t="s">
        <v>160</v>
      </c>
      <c r="BM575" s="203" t="s">
        <v>788</v>
      </c>
    </row>
    <row r="576" spans="1:65" s="2" customFormat="1" ht="29.25">
      <c r="A576" s="35"/>
      <c r="B576" s="36"/>
      <c r="C576" s="37"/>
      <c r="D576" s="205" t="s">
        <v>162</v>
      </c>
      <c r="E576" s="37"/>
      <c r="F576" s="206" t="s">
        <v>789</v>
      </c>
      <c r="G576" s="37"/>
      <c r="H576" s="37"/>
      <c r="I576" s="207"/>
      <c r="J576" s="37"/>
      <c r="K576" s="37"/>
      <c r="L576" s="40"/>
      <c r="M576" s="208"/>
      <c r="N576" s="209"/>
      <c r="O576" s="72"/>
      <c r="P576" s="72"/>
      <c r="Q576" s="72"/>
      <c r="R576" s="72"/>
      <c r="S576" s="72"/>
      <c r="T576" s="73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T576" s="18" t="s">
        <v>162</v>
      </c>
      <c r="AU576" s="18" t="s">
        <v>165</v>
      </c>
    </row>
    <row r="577" spans="1:65" s="13" customFormat="1" ht="11.25">
      <c r="B577" s="210"/>
      <c r="C577" s="211"/>
      <c r="D577" s="205" t="s">
        <v>164</v>
      </c>
      <c r="E577" s="212" t="s">
        <v>1</v>
      </c>
      <c r="F577" s="213" t="s">
        <v>213</v>
      </c>
      <c r="G577" s="211"/>
      <c r="H577" s="214">
        <v>9</v>
      </c>
      <c r="I577" s="215"/>
      <c r="J577" s="211"/>
      <c r="K577" s="211"/>
      <c r="L577" s="216"/>
      <c r="M577" s="217"/>
      <c r="N577" s="218"/>
      <c r="O577" s="218"/>
      <c r="P577" s="218"/>
      <c r="Q577" s="218"/>
      <c r="R577" s="218"/>
      <c r="S577" s="218"/>
      <c r="T577" s="219"/>
      <c r="AT577" s="220" t="s">
        <v>164</v>
      </c>
      <c r="AU577" s="220" t="s">
        <v>165</v>
      </c>
      <c r="AV577" s="13" t="s">
        <v>87</v>
      </c>
      <c r="AW577" s="13" t="s">
        <v>34</v>
      </c>
      <c r="AX577" s="13" t="s">
        <v>85</v>
      </c>
      <c r="AY577" s="220" t="s">
        <v>153</v>
      </c>
    </row>
    <row r="578" spans="1:65" s="2" customFormat="1" ht="24.2" customHeight="1">
      <c r="A578" s="35"/>
      <c r="B578" s="36"/>
      <c r="C578" s="192" t="s">
        <v>790</v>
      </c>
      <c r="D578" s="192" t="s">
        <v>155</v>
      </c>
      <c r="E578" s="193" t="s">
        <v>791</v>
      </c>
      <c r="F578" s="194" t="s">
        <v>792</v>
      </c>
      <c r="G578" s="195" t="s">
        <v>323</v>
      </c>
      <c r="H578" s="196">
        <v>25</v>
      </c>
      <c r="I578" s="197"/>
      <c r="J578" s="198">
        <f>ROUND(I578*H578,2)</f>
        <v>0</v>
      </c>
      <c r="K578" s="194" t="s">
        <v>159</v>
      </c>
      <c r="L578" s="40"/>
      <c r="M578" s="199" t="s">
        <v>1</v>
      </c>
      <c r="N578" s="200" t="s">
        <v>43</v>
      </c>
      <c r="O578" s="72"/>
      <c r="P578" s="201">
        <f>O578*H578</f>
        <v>0</v>
      </c>
      <c r="Q578" s="201">
        <v>0</v>
      </c>
      <c r="R578" s="201">
        <f>Q578*H578</f>
        <v>0</v>
      </c>
      <c r="S578" s="201">
        <v>0</v>
      </c>
      <c r="T578" s="202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203" t="s">
        <v>160</v>
      </c>
      <c r="AT578" s="203" t="s">
        <v>155</v>
      </c>
      <c r="AU578" s="203" t="s">
        <v>165</v>
      </c>
      <c r="AY578" s="18" t="s">
        <v>153</v>
      </c>
      <c r="BE578" s="204">
        <f>IF(N578="základní",J578,0)</f>
        <v>0</v>
      </c>
      <c r="BF578" s="204">
        <f>IF(N578="snížená",J578,0)</f>
        <v>0</v>
      </c>
      <c r="BG578" s="204">
        <f>IF(N578="zákl. přenesená",J578,0)</f>
        <v>0</v>
      </c>
      <c r="BH578" s="204">
        <f>IF(N578="sníž. přenesená",J578,0)</f>
        <v>0</v>
      </c>
      <c r="BI578" s="204">
        <f>IF(N578="nulová",J578,0)</f>
        <v>0</v>
      </c>
      <c r="BJ578" s="18" t="s">
        <v>85</v>
      </c>
      <c r="BK578" s="204">
        <f>ROUND(I578*H578,2)</f>
        <v>0</v>
      </c>
      <c r="BL578" s="18" t="s">
        <v>160</v>
      </c>
      <c r="BM578" s="203" t="s">
        <v>793</v>
      </c>
    </row>
    <row r="579" spans="1:65" s="2" customFormat="1" ht="29.25">
      <c r="A579" s="35"/>
      <c r="B579" s="36"/>
      <c r="C579" s="37"/>
      <c r="D579" s="205" t="s">
        <v>162</v>
      </c>
      <c r="E579" s="37"/>
      <c r="F579" s="206" t="s">
        <v>794</v>
      </c>
      <c r="G579" s="37"/>
      <c r="H579" s="37"/>
      <c r="I579" s="207"/>
      <c r="J579" s="37"/>
      <c r="K579" s="37"/>
      <c r="L579" s="40"/>
      <c r="M579" s="208"/>
      <c r="N579" s="209"/>
      <c r="O579" s="72"/>
      <c r="P579" s="72"/>
      <c r="Q579" s="72"/>
      <c r="R579" s="72"/>
      <c r="S579" s="72"/>
      <c r="T579" s="73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T579" s="18" t="s">
        <v>162</v>
      </c>
      <c r="AU579" s="18" t="s">
        <v>165</v>
      </c>
    </row>
    <row r="580" spans="1:65" s="13" customFormat="1" ht="11.25">
      <c r="B580" s="210"/>
      <c r="C580" s="211"/>
      <c r="D580" s="205" t="s">
        <v>164</v>
      </c>
      <c r="E580" s="212" t="s">
        <v>1</v>
      </c>
      <c r="F580" s="213" t="s">
        <v>795</v>
      </c>
      <c r="G580" s="211"/>
      <c r="H580" s="214">
        <v>10</v>
      </c>
      <c r="I580" s="215"/>
      <c r="J580" s="211"/>
      <c r="K580" s="211"/>
      <c r="L580" s="216"/>
      <c r="M580" s="217"/>
      <c r="N580" s="218"/>
      <c r="O580" s="218"/>
      <c r="P580" s="218"/>
      <c r="Q580" s="218"/>
      <c r="R580" s="218"/>
      <c r="S580" s="218"/>
      <c r="T580" s="219"/>
      <c r="AT580" s="220" t="s">
        <v>164</v>
      </c>
      <c r="AU580" s="220" t="s">
        <v>165</v>
      </c>
      <c r="AV580" s="13" t="s">
        <v>87</v>
      </c>
      <c r="AW580" s="13" t="s">
        <v>34</v>
      </c>
      <c r="AX580" s="13" t="s">
        <v>78</v>
      </c>
      <c r="AY580" s="220" t="s">
        <v>153</v>
      </c>
    </row>
    <row r="581" spans="1:65" s="13" customFormat="1" ht="11.25">
      <c r="B581" s="210"/>
      <c r="C581" s="211"/>
      <c r="D581" s="205" t="s">
        <v>164</v>
      </c>
      <c r="E581" s="212" t="s">
        <v>1</v>
      </c>
      <c r="F581" s="213" t="s">
        <v>796</v>
      </c>
      <c r="G581" s="211"/>
      <c r="H581" s="214">
        <v>15</v>
      </c>
      <c r="I581" s="215"/>
      <c r="J581" s="211"/>
      <c r="K581" s="211"/>
      <c r="L581" s="216"/>
      <c r="M581" s="217"/>
      <c r="N581" s="218"/>
      <c r="O581" s="218"/>
      <c r="P581" s="218"/>
      <c r="Q581" s="218"/>
      <c r="R581" s="218"/>
      <c r="S581" s="218"/>
      <c r="T581" s="219"/>
      <c r="AT581" s="220" t="s">
        <v>164</v>
      </c>
      <c r="AU581" s="220" t="s">
        <v>165</v>
      </c>
      <c r="AV581" s="13" t="s">
        <v>87</v>
      </c>
      <c r="AW581" s="13" t="s">
        <v>34</v>
      </c>
      <c r="AX581" s="13" t="s">
        <v>78</v>
      </c>
      <c r="AY581" s="220" t="s">
        <v>153</v>
      </c>
    </row>
    <row r="582" spans="1:65" s="15" customFormat="1" ht="11.25">
      <c r="B582" s="231"/>
      <c r="C582" s="232"/>
      <c r="D582" s="205" t="s">
        <v>164</v>
      </c>
      <c r="E582" s="233" t="s">
        <v>1</v>
      </c>
      <c r="F582" s="234" t="s">
        <v>198</v>
      </c>
      <c r="G582" s="232"/>
      <c r="H582" s="235">
        <v>25</v>
      </c>
      <c r="I582" s="236"/>
      <c r="J582" s="232"/>
      <c r="K582" s="232"/>
      <c r="L582" s="237"/>
      <c r="M582" s="238"/>
      <c r="N582" s="239"/>
      <c r="O582" s="239"/>
      <c r="P582" s="239"/>
      <c r="Q582" s="239"/>
      <c r="R582" s="239"/>
      <c r="S582" s="239"/>
      <c r="T582" s="240"/>
      <c r="AT582" s="241" t="s">
        <v>164</v>
      </c>
      <c r="AU582" s="241" t="s">
        <v>165</v>
      </c>
      <c r="AV582" s="15" t="s">
        <v>160</v>
      </c>
      <c r="AW582" s="15" t="s">
        <v>34</v>
      </c>
      <c r="AX582" s="15" t="s">
        <v>85</v>
      </c>
      <c r="AY582" s="241" t="s">
        <v>153</v>
      </c>
    </row>
    <row r="583" spans="1:65" s="12" customFormat="1" ht="22.9" customHeight="1">
      <c r="B583" s="176"/>
      <c r="C583" s="177"/>
      <c r="D583" s="178" t="s">
        <v>77</v>
      </c>
      <c r="E583" s="190" t="s">
        <v>797</v>
      </c>
      <c r="F583" s="190" t="s">
        <v>798</v>
      </c>
      <c r="G583" s="177"/>
      <c r="H583" s="177"/>
      <c r="I583" s="180"/>
      <c r="J583" s="191">
        <f>BK583</f>
        <v>0</v>
      </c>
      <c r="K583" s="177"/>
      <c r="L583" s="182"/>
      <c r="M583" s="183"/>
      <c r="N583" s="184"/>
      <c r="O583" s="184"/>
      <c r="P583" s="185">
        <f>SUM(P584:P632)</f>
        <v>0</v>
      </c>
      <c r="Q583" s="184"/>
      <c r="R583" s="185">
        <f>SUM(R584:R632)</f>
        <v>0</v>
      </c>
      <c r="S583" s="184"/>
      <c r="T583" s="186">
        <f>SUM(T584:T632)</f>
        <v>0</v>
      </c>
      <c r="AR583" s="187" t="s">
        <v>85</v>
      </c>
      <c r="AT583" s="188" t="s">
        <v>77</v>
      </c>
      <c r="AU583" s="188" t="s">
        <v>85</v>
      </c>
      <c r="AY583" s="187" t="s">
        <v>153</v>
      </c>
      <c r="BK583" s="189">
        <f>SUM(BK584:BK632)</f>
        <v>0</v>
      </c>
    </row>
    <row r="584" spans="1:65" s="2" customFormat="1" ht="21.75" customHeight="1">
      <c r="A584" s="35"/>
      <c r="B584" s="36"/>
      <c r="C584" s="192" t="s">
        <v>799</v>
      </c>
      <c r="D584" s="192" t="s">
        <v>155</v>
      </c>
      <c r="E584" s="193" t="s">
        <v>800</v>
      </c>
      <c r="F584" s="194" t="s">
        <v>801</v>
      </c>
      <c r="G584" s="195" t="s">
        <v>302</v>
      </c>
      <c r="H584" s="196">
        <v>268.25</v>
      </c>
      <c r="I584" s="197"/>
      <c r="J584" s="198">
        <f>ROUND(I584*H584,2)</f>
        <v>0</v>
      </c>
      <c r="K584" s="194" t="s">
        <v>159</v>
      </c>
      <c r="L584" s="40"/>
      <c r="M584" s="199" t="s">
        <v>1</v>
      </c>
      <c r="N584" s="200" t="s">
        <v>43</v>
      </c>
      <c r="O584" s="72"/>
      <c r="P584" s="201">
        <f>O584*H584</f>
        <v>0</v>
      </c>
      <c r="Q584" s="201">
        <v>0</v>
      </c>
      <c r="R584" s="201">
        <f>Q584*H584</f>
        <v>0</v>
      </c>
      <c r="S584" s="201">
        <v>0</v>
      </c>
      <c r="T584" s="202">
        <f>S584*H584</f>
        <v>0</v>
      </c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R584" s="203" t="s">
        <v>160</v>
      </c>
      <c r="AT584" s="203" t="s">
        <v>155</v>
      </c>
      <c r="AU584" s="203" t="s">
        <v>87</v>
      </c>
      <c r="AY584" s="18" t="s">
        <v>153</v>
      </c>
      <c r="BE584" s="204">
        <f>IF(N584="základní",J584,0)</f>
        <v>0</v>
      </c>
      <c r="BF584" s="204">
        <f>IF(N584="snížená",J584,0)</f>
        <v>0</v>
      </c>
      <c r="BG584" s="204">
        <f>IF(N584="zákl. přenesená",J584,0)</f>
        <v>0</v>
      </c>
      <c r="BH584" s="204">
        <f>IF(N584="sníž. přenesená",J584,0)</f>
        <v>0</v>
      </c>
      <c r="BI584" s="204">
        <f>IF(N584="nulová",J584,0)</f>
        <v>0</v>
      </c>
      <c r="BJ584" s="18" t="s">
        <v>85</v>
      </c>
      <c r="BK584" s="204">
        <f>ROUND(I584*H584,2)</f>
        <v>0</v>
      </c>
      <c r="BL584" s="18" t="s">
        <v>160</v>
      </c>
      <c r="BM584" s="203" t="s">
        <v>802</v>
      </c>
    </row>
    <row r="585" spans="1:65" s="2" customFormat="1" ht="19.5">
      <c r="A585" s="35"/>
      <c r="B585" s="36"/>
      <c r="C585" s="37"/>
      <c r="D585" s="205" t="s">
        <v>162</v>
      </c>
      <c r="E585" s="37"/>
      <c r="F585" s="206" t="s">
        <v>803</v>
      </c>
      <c r="G585" s="37"/>
      <c r="H585" s="37"/>
      <c r="I585" s="207"/>
      <c r="J585" s="37"/>
      <c r="K585" s="37"/>
      <c r="L585" s="40"/>
      <c r="M585" s="208"/>
      <c r="N585" s="209"/>
      <c r="O585" s="72"/>
      <c r="P585" s="72"/>
      <c r="Q585" s="72"/>
      <c r="R585" s="72"/>
      <c r="S585" s="72"/>
      <c r="T585" s="73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T585" s="18" t="s">
        <v>162</v>
      </c>
      <c r="AU585" s="18" t="s">
        <v>87</v>
      </c>
    </row>
    <row r="586" spans="1:65" s="13" customFormat="1" ht="11.25">
      <c r="B586" s="210"/>
      <c r="C586" s="211"/>
      <c r="D586" s="205" t="s">
        <v>164</v>
      </c>
      <c r="E586" s="212" t="s">
        <v>1</v>
      </c>
      <c r="F586" s="213" t="s">
        <v>804</v>
      </c>
      <c r="G586" s="211"/>
      <c r="H586" s="214">
        <v>190.71299999999999</v>
      </c>
      <c r="I586" s="215"/>
      <c r="J586" s="211"/>
      <c r="K586" s="211"/>
      <c r="L586" s="216"/>
      <c r="M586" s="217"/>
      <c r="N586" s="218"/>
      <c r="O586" s="218"/>
      <c r="P586" s="218"/>
      <c r="Q586" s="218"/>
      <c r="R586" s="218"/>
      <c r="S586" s="218"/>
      <c r="T586" s="219"/>
      <c r="AT586" s="220" t="s">
        <v>164</v>
      </c>
      <c r="AU586" s="220" t="s">
        <v>87</v>
      </c>
      <c r="AV586" s="13" t="s">
        <v>87</v>
      </c>
      <c r="AW586" s="13" t="s">
        <v>34</v>
      </c>
      <c r="AX586" s="13" t="s">
        <v>78</v>
      </c>
      <c r="AY586" s="220" t="s">
        <v>153</v>
      </c>
    </row>
    <row r="587" spans="1:65" s="13" customFormat="1" ht="11.25">
      <c r="B587" s="210"/>
      <c r="C587" s="211"/>
      <c r="D587" s="205" t="s">
        <v>164</v>
      </c>
      <c r="E587" s="212" t="s">
        <v>1</v>
      </c>
      <c r="F587" s="213" t="s">
        <v>805</v>
      </c>
      <c r="G587" s="211"/>
      <c r="H587" s="214">
        <v>54.878999999999998</v>
      </c>
      <c r="I587" s="215"/>
      <c r="J587" s="211"/>
      <c r="K587" s="211"/>
      <c r="L587" s="216"/>
      <c r="M587" s="217"/>
      <c r="N587" s="218"/>
      <c r="O587" s="218"/>
      <c r="P587" s="218"/>
      <c r="Q587" s="218"/>
      <c r="R587" s="218"/>
      <c r="S587" s="218"/>
      <c r="T587" s="219"/>
      <c r="AT587" s="220" t="s">
        <v>164</v>
      </c>
      <c r="AU587" s="220" t="s">
        <v>87</v>
      </c>
      <c r="AV587" s="13" t="s">
        <v>87</v>
      </c>
      <c r="AW587" s="13" t="s">
        <v>34</v>
      </c>
      <c r="AX587" s="13" t="s">
        <v>78</v>
      </c>
      <c r="AY587" s="220" t="s">
        <v>153</v>
      </c>
    </row>
    <row r="588" spans="1:65" s="13" customFormat="1" ht="11.25">
      <c r="B588" s="210"/>
      <c r="C588" s="211"/>
      <c r="D588" s="205" t="s">
        <v>164</v>
      </c>
      <c r="E588" s="212" t="s">
        <v>1</v>
      </c>
      <c r="F588" s="213" t="s">
        <v>806</v>
      </c>
      <c r="G588" s="211"/>
      <c r="H588" s="214">
        <v>22.658000000000001</v>
      </c>
      <c r="I588" s="215"/>
      <c r="J588" s="211"/>
      <c r="K588" s="211"/>
      <c r="L588" s="216"/>
      <c r="M588" s="217"/>
      <c r="N588" s="218"/>
      <c r="O588" s="218"/>
      <c r="P588" s="218"/>
      <c r="Q588" s="218"/>
      <c r="R588" s="218"/>
      <c r="S588" s="218"/>
      <c r="T588" s="219"/>
      <c r="AT588" s="220" t="s">
        <v>164</v>
      </c>
      <c r="AU588" s="220" t="s">
        <v>87</v>
      </c>
      <c r="AV588" s="13" t="s">
        <v>87</v>
      </c>
      <c r="AW588" s="13" t="s">
        <v>34</v>
      </c>
      <c r="AX588" s="13" t="s">
        <v>78</v>
      </c>
      <c r="AY588" s="220" t="s">
        <v>153</v>
      </c>
    </row>
    <row r="589" spans="1:65" s="15" customFormat="1" ht="11.25">
      <c r="B589" s="231"/>
      <c r="C589" s="232"/>
      <c r="D589" s="205" t="s">
        <v>164</v>
      </c>
      <c r="E589" s="233" t="s">
        <v>1</v>
      </c>
      <c r="F589" s="234" t="s">
        <v>198</v>
      </c>
      <c r="G589" s="232"/>
      <c r="H589" s="235">
        <v>268.25</v>
      </c>
      <c r="I589" s="236"/>
      <c r="J589" s="232"/>
      <c r="K589" s="232"/>
      <c r="L589" s="237"/>
      <c r="M589" s="238"/>
      <c r="N589" s="239"/>
      <c r="O589" s="239"/>
      <c r="P589" s="239"/>
      <c r="Q589" s="239"/>
      <c r="R589" s="239"/>
      <c r="S589" s="239"/>
      <c r="T589" s="240"/>
      <c r="AT589" s="241" t="s">
        <v>164</v>
      </c>
      <c r="AU589" s="241" t="s">
        <v>87</v>
      </c>
      <c r="AV589" s="15" t="s">
        <v>160</v>
      </c>
      <c r="AW589" s="15" t="s">
        <v>34</v>
      </c>
      <c r="AX589" s="15" t="s">
        <v>85</v>
      </c>
      <c r="AY589" s="241" t="s">
        <v>153</v>
      </c>
    </row>
    <row r="590" spans="1:65" s="2" customFormat="1" ht="24.2" customHeight="1">
      <c r="A590" s="35"/>
      <c r="B590" s="36"/>
      <c r="C590" s="192" t="s">
        <v>807</v>
      </c>
      <c r="D590" s="192" t="s">
        <v>155</v>
      </c>
      <c r="E590" s="193" t="s">
        <v>808</v>
      </c>
      <c r="F590" s="194" t="s">
        <v>809</v>
      </c>
      <c r="G590" s="195" t="s">
        <v>302</v>
      </c>
      <c r="H590" s="196">
        <v>2414.2440000000001</v>
      </c>
      <c r="I590" s="197"/>
      <c r="J590" s="198">
        <f>ROUND(I590*H590,2)</f>
        <v>0</v>
      </c>
      <c r="K590" s="194" t="s">
        <v>159</v>
      </c>
      <c r="L590" s="40"/>
      <c r="M590" s="199" t="s">
        <v>1</v>
      </c>
      <c r="N590" s="200" t="s">
        <v>43</v>
      </c>
      <c r="O590" s="72"/>
      <c r="P590" s="201">
        <f>O590*H590</f>
        <v>0</v>
      </c>
      <c r="Q590" s="201">
        <v>0</v>
      </c>
      <c r="R590" s="201">
        <f>Q590*H590</f>
        <v>0</v>
      </c>
      <c r="S590" s="201">
        <v>0</v>
      </c>
      <c r="T590" s="202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203" t="s">
        <v>160</v>
      </c>
      <c r="AT590" s="203" t="s">
        <v>155</v>
      </c>
      <c r="AU590" s="203" t="s">
        <v>87</v>
      </c>
      <c r="AY590" s="18" t="s">
        <v>153</v>
      </c>
      <c r="BE590" s="204">
        <f>IF(N590="základní",J590,0)</f>
        <v>0</v>
      </c>
      <c r="BF590" s="204">
        <f>IF(N590="snížená",J590,0)</f>
        <v>0</v>
      </c>
      <c r="BG590" s="204">
        <f>IF(N590="zákl. přenesená",J590,0)</f>
        <v>0</v>
      </c>
      <c r="BH590" s="204">
        <f>IF(N590="sníž. přenesená",J590,0)</f>
        <v>0</v>
      </c>
      <c r="BI590" s="204">
        <f>IF(N590="nulová",J590,0)</f>
        <v>0</v>
      </c>
      <c r="BJ590" s="18" t="s">
        <v>85</v>
      </c>
      <c r="BK590" s="204">
        <f>ROUND(I590*H590,2)</f>
        <v>0</v>
      </c>
      <c r="BL590" s="18" t="s">
        <v>160</v>
      </c>
      <c r="BM590" s="203" t="s">
        <v>810</v>
      </c>
    </row>
    <row r="591" spans="1:65" s="2" customFormat="1" ht="29.25">
      <c r="A591" s="35"/>
      <c r="B591" s="36"/>
      <c r="C591" s="37"/>
      <c r="D591" s="205" t="s">
        <v>162</v>
      </c>
      <c r="E591" s="37"/>
      <c r="F591" s="206" t="s">
        <v>811</v>
      </c>
      <c r="G591" s="37"/>
      <c r="H591" s="37"/>
      <c r="I591" s="207"/>
      <c r="J591" s="37"/>
      <c r="K591" s="37"/>
      <c r="L591" s="40"/>
      <c r="M591" s="208"/>
      <c r="N591" s="209"/>
      <c r="O591" s="72"/>
      <c r="P591" s="72"/>
      <c r="Q591" s="72"/>
      <c r="R591" s="72"/>
      <c r="S591" s="72"/>
      <c r="T591" s="73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T591" s="18" t="s">
        <v>162</v>
      </c>
      <c r="AU591" s="18" t="s">
        <v>87</v>
      </c>
    </row>
    <row r="592" spans="1:65" s="2" customFormat="1" ht="19.5">
      <c r="A592" s="35"/>
      <c r="B592" s="36"/>
      <c r="C592" s="37"/>
      <c r="D592" s="205" t="s">
        <v>218</v>
      </c>
      <c r="E592" s="37"/>
      <c r="F592" s="242" t="s">
        <v>289</v>
      </c>
      <c r="G592" s="37"/>
      <c r="H592" s="37"/>
      <c r="I592" s="207"/>
      <c r="J592" s="37"/>
      <c r="K592" s="37"/>
      <c r="L592" s="40"/>
      <c r="M592" s="208"/>
      <c r="N592" s="209"/>
      <c r="O592" s="72"/>
      <c r="P592" s="72"/>
      <c r="Q592" s="72"/>
      <c r="R592" s="72"/>
      <c r="S592" s="72"/>
      <c r="T592" s="73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T592" s="18" t="s">
        <v>218</v>
      </c>
      <c r="AU592" s="18" t="s">
        <v>87</v>
      </c>
    </row>
    <row r="593" spans="1:65" s="13" customFormat="1" ht="11.25">
      <c r="B593" s="210"/>
      <c r="C593" s="211"/>
      <c r="D593" s="205" t="s">
        <v>164</v>
      </c>
      <c r="E593" s="212" t="s">
        <v>1</v>
      </c>
      <c r="F593" s="213" t="s">
        <v>812</v>
      </c>
      <c r="G593" s="211"/>
      <c r="H593" s="214">
        <v>1716.4169999999999</v>
      </c>
      <c r="I593" s="215"/>
      <c r="J593" s="211"/>
      <c r="K593" s="211"/>
      <c r="L593" s="216"/>
      <c r="M593" s="217"/>
      <c r="N593" s="218"/>
      <c r="O593" s="218"/>
      <c r="P593" s="218"/>
      <c r="Q593" s="218"/>
      <c r="R593" s="218"/>
      <c r="S593" s="218"/>
      <c r="T593" s="219"/>
      <c r="AT593" s="220" t="s">
        <v>164</v>
      </c>
      <c r="AU593" s="220" t="s">
        <v>87</v>
      </c>
      <c r="AV593" s="13" t="s">
        <v>87</v>
      </c>
      <c r="AW593" s="13" t="s">
        <v>34</v>
      </c>
      <c r="AX593" s="13" t="s">
        <v>78</v>
      </c>
      <c r="AY593" s="220" t="s">
        <v>153</v>
      </c>
    </row>
    <row r="594" spans="1:65" s="13" customFormat="1" ht="11.25">
      <c r="B594" s="210"/>
      <c r="C594" s="211"/>
      <c r="D594" s="205" t="s">
        <v>164</v>
      </c>
      <c r="E594" s="212" t="s">
        <v>1</v>
      </c>
      <c r="F594" s="213" t="s">
        <v>813</v>
      </c>
      <c r="G594" s="211"/>
      <c r="H594" s="214">
        <v>493.90699999999998</v>
      </c>
      <c r="I594" s="215"/>
      <c r="J594" s="211"/>
      <c r="K594" s="211"/>
      <c r="L594" s="216"/>
      <c r="M594" s="217"/>
      <c r="N594" s="218"/>
      <c r="O594" s="218"/>
      <c r="P594" s="218"/>
      <c r="Q594" s="218"/>
      <c r="R594" s="218"/>
      <c r="S594" s="218"/>
      <c r="T594" s="219"/>
      <c r="AT594" s="220" t="s">
        <v>164</v>
      </c>
      <c r="AU594" s="220" t="s">
        <v>87</v>
      </c>
      <c r="AV594" s="13" t="s">
        <v>87</v>
      </c>
      <c r="AW594" s="13" t="s">
        <v>34</v>
      </c>
      <c r="AX594" s="13" t="s">
        <v>78</v>
      </c>
      <c r="AY594" s="220" t="s">
        <v>153</v>
      </c>
    </row>
    <row r="595" spans="1:65" s="13" customFormat="1" ht="11.25">
      <c r="B595" s="210"/>
      <c r="C595" s="211"/>
      <c r="D595" s="205" t="s">
        <v>164</v>
      </c>
      <c r="E595" s="212" t="s">
        <v>1</v>
      </c>
      <c r="F595" s="213" t="s">
        <v>814</v>
      </c>
      <c r="G595" s="211"/>
      <c r="H595" s="214">
        <v>203.92</v>
      </c>
      <c r="I595" s="215"/>
      <c r="J595" s="211"/>
      <c r="K595" s="211"/>
      <c r="L595" s="216"/>
      <c r="M595" s="217"/>
      <c r="N595" s="218"/>
      <c r="O595" s="218"/>
      <c r="P595" s="218"/>
      <c r="Q595" s="218"/>
      <c r="R595" s="218"/>
      <c r="S595" s="218"/>
      <c r="T595" s="219"/>
      <c r="AT595" s="220" t="s">
        <v>164</v>
      </c>
      <c r="AU595" s="220" t="s">
        <v>87</v>
      </c>
      <c r="AV595" s="13" t="s">
        <v>87</v>
      </c>
      <c r="AW595" s="13" t="s">
        <v>34</v>
      </c>
      <c r="AX595" s="13" t="s">
        <v>78</v>
      </c>
      <c r="AY595" s="220" t="s">
        <v>153</v>
      </c>
    </row>
    <row r="596" spans="1:65" s="15" customFormat="1" ht="11.25">
      <c r="B596" s="231"/>
      <c r="C596" s="232"/>
      <c r="D596" s="205" t="s">
        <v>164</v>
      </c>
      <c r="E596" s="233" t="s">
        <v>1</v>
      </c>
      <c r="F596" s="234" t="s">
        <v>198</v>
      </c>
      <c r="G596" s="232"/>
      <c r="H596" s="235">
        <v>2414.2440000000001</v>
      </c>
      <c r="I596" s="236"/>
      <c r="J596" s="232"/>
      <c r="K596" s="232"/>
      <c r="L596" s="237"/>
      <c r="M596" s="238"/>
      <c r="N596" s="239"/>
      <c r="O596" s="239"/>
      <c r="P596" s="239"/>
      <c r="Q596" s="239"/>
      <c r="R596" s="239"/>
      <c r="S596" s="239"/>
      <c r="T596" s="240"/>
      <c r="AT596" s="241" t="s">
        <v>164</v>
      </c>
      <c r="AU596" s="241" t="s">
        <v>87</v>
      </c>
      <c r="AV596" s="15" t="s">
        <v>160</v>
      </c>
      <c r="AW596" s="15" t="s">
        <v>34</v>
      </c>
      <c r="AX596" s="15" t="s">
        <v>85</v>
      </c>
      <c r="AY596" s="241" t="s">
        <v>153</v>
      </c>
    </row>
    <row r="597" spans="1:65" s="2" customFormat="1" ht="21.75" customHeight="1">
      <c r="A597" s="35"/>
      <c r="B597" s="36"/>
      <c r="C597" s="192" t="s">
        <v>815</v>
      </c>
      <c r="D597" s="192" t="s">
        <v>155</v>
      </c>
      <c r="E597" s="193" t="s">
        <v>816</v>
      </c>
      <c r="F597" s="194" t="s">
        <v>817</v>
      </c>
      <c r="G597" s="195" t="s">
        <v>302</v>
      </c>
      <c r="H597" s="196">
        <v>50.039000000000001</v>
      </c>
      <c r="I597" s="197"/>
      <c r="J597" s="198">
        <f>ROUND(I597*H597,2)</f>
        <v>0</v>
      </c>
      <c r="K597" s="194" t="s">
        <v>159</v>
      </c>
      <c r="L597" s="40"/>
      <c r="M597" s="199" t="s">
        <v>1</v>
      </c>
      <c r="N597" s="200" t="s">
        <v>43</v>
      </c>
      <c r="O597" s="72"/>
      <c r="P597" s="201">
        <f>O597*H597</f>
        <v>0</v>
      </c>
      <c r="Q597" s="201">
        <v>0</v>
      </c>
      <c r="R597" s="201">
        <f>Q597*H597</f>
        <v>0</v>
      </c>
      <c r="S597" s="201">
        <v>0</v>
      </c>
      <c r="T597" s="202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203" t="s">
        <v>160</v>
      </c>
      <c r="AT597" s="203" t="s">
        <v>155</v>
      </c>
      <c r="AU597" s="203" t="s">
        <v>87</v>
      </c>
      <c r="AY597" s="18" t="s">
        <v>153</v>
      </c>
      <c r="BE597" s="204">
        <f>IF(N597="základní",J597,0)</f>
        <v>0</v>
      </c>
      <c r="BF597" s="204">
        <f>IF(N597="snížená",J597,0)</f>
        <v>0</v>
      </c>
      <c r="BG597" s="204">
        <f>IF(N597="zákl. přenesená",J597,0)</f>
        <v>0</v>
      </c>
      <c r="BH597" s="204">
        <f>IF(N597="sníž. přenesená",J597,0)</f>
        <v>0</v>
      </c>
      <c r="BI597" s="204">
        <f>IF(N597="nulová",J597,0)</f>
        <v>0</v>
      </c>
      <c r="BJ597" s="18" t="s">
        <v>85</v>
      </c>
      <c r="BK597" s="204">
        <f>ROUND(I597*H597,2)</f>
        <v>0</v>
      </c>
      <c r="BL597" s="18" t="s">
        <v>160</v>
      </c>
      <c r="BM597" s="203" t="s">
        <v>818</v>
      </c>
    </row>
    <row r="598" spans="1:65" s="2" customFormat="1" ht="19.5">
      <c r="A598" s="35"/>
      <c r="B598" s="36"/>
      <c r="C598" s="37"/>
      <c r="D598" s="205" t="s">
        <v>162</v>
      </c>
      <c r="E598" s="37"/>
      <c r="F598" s="206" t="s">
        <v>819</v>
      </c>
      <c r="G598" s="37"/>
      <c r="H598" s="37"/>
      <c r="I598" s="207"/>
      <c r="J598" s="37"/>
      <c r="K598" s="37"/>
      <c r="L598" s="40"/>
      <c r="M598" s="208"/>
      <c r="N598" s="209"/>
      <c r="O598" s="72"/>
      <c r="P598" s="72"/>
      <c r="Q598" s="72"/>
      <c r="R598" s="72"/>
      <c r="S598" s="72"/>
      <c r="T598" s="73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T598" s="18" t="s">
        <v>162</v>
      </c>
      <c r="AU598" s="18" t="s">
        <v>87</v>
      </c>
    </row>
    <row r="599" spans="1:65" s="13" customFormat="1" ht="11.25">
      <c r="B599" s="210"/>
      <c r="C599" s="211"/>
      <c r="D599" s="205" t="s">
        <v>164</v>
      </c>
      <c r="E599" s="212" t="s">
        <v>1</v>
      </c>
      <c r="F599" s="213" t="s">
        <v>820</v>
      </c>
      <c r="G599" s="211"/>
      <c r="H599" s="214">
        <v>48.534999999999997</v>
      </c>
      <c r="I599" s="215"/>
      <c r="J599" s="211"/>
      <c r="K599" s="211"/>
      <c r="L599" s="216"/>
      <c r="M599" s="217"/>
      <c r="N599" s="218"/>
      <c r="O599" s="218"/>
      <c r="P599" s="218"/>
      <c r="Q599" s="218"/>
      <c r="R599" s="218"/>
      <c r="S599" s="218"/>
      <c r="T599" s="219"/>
      <c r="AT599" s="220" t="s">
        <v>164</v>
      </c>
      <c r="AU599" s="220" t="s">
        <v>87</v>
      </c>
      <c r="AV599" s="13" t="s">
        <v>87</v>
      </c>
      <c r="AW599" s="13" t="s">
        <v>34</v>
      </c>
      <c r="AX599" s="13" t="s">
        <v>78</v>
      </c>
      <c r="AY599" s="220" t="s">
        <v>153</v>
      </c>
    </row>
    <row r="600" spans="1:65" s="13" customFormat="1" ht="11.25">
      <c r="B600" s="210"/>
      <c r="C600" s="211"/>
      <c r="D600" s="205" t="s">
        <v>164</v>
      </c>
      <c r="E600" s="212" t="s">
        <v>1</v>
      </c>
      <c r="F600" s="213" t="s">
        <v>821</v>
      </c>
      <c r="G600" s="211"/>
      <c r="H600" s="214">
        <v>1.504</v>
      </c>
      <c r="I600" s="215"/>
      <c r="J600" s="211"/>
      <c r="K600" s="211"/>
      <c r="L600" s="216"/>
      <c r="M600" s="217"/>
      <c r="N600" s="218"/>
      <c r="O600" s="218"/>
      <c r="P600" s="218"/>
      <c r="Q600" s="218"/>
      <c r="R600" s="218"/>
      <c r="S600" s="218"/>
      <c r="T600" s="219"/>
      <c r="AT600" s="220" t="s">
        <v>164</v>
      </c>
      <c r="AU600" s="220" t="s">
        <v>87</v>
      </c>
      <c r="AV600" s="13" t="s">
        <v>87</v>
      </c>
      <c r="AW600" s="13" t="s">
        <v>34</v>
      </c>
      <c r="AX600" s="13" t="s">
        <v>78</v>
      </c>
      <c r="AY600" s="220" t="s">
        <v>153</v>
      </c>
    </row>
    <row r="601" spans="1:65" s="15" customFormat="1" ht="11.25">
      <c r="B601" s="231"/>
      <c r="C601" s="232"/>
      <c r="D601" s="205" t="s">
        <v>164</v>
      </c>
      <c r="E601" s="233" t="s">
        <v>1</v>
      </c>
      <c r="F601" s="234" t="s">
        <v>198</v>
      </c>
      <c r="G601" s="232"/>
      <c r="H601" s="235">
        <v>50.039000000000001</v>
      </c>
      <c r="I601" s="236"/>
      <c r="J601" s="232"/>
      <c r="K601" s="232"/>
      <c r="L601" s="237"/>
      <c r="M601" s="238"/>
      <c r="N601" s="239"/>
      <c r="O601" s="239"/>
      <c r="P601" s="239"/>
      <c r="Q601" s="239"/>
      <c r="R601" s="239"/>
      <c r="S601" s="239"/>
      <c r="T601" s="240"/>
      <c r="AT601" s="241" t="s">
        <v>164</v>
      </c>
      <c r="AU601" s="241" t="s">
        <v>87</v>
      </c>
      <c r="AV601" s="15" t="s">
        <v>160</v>
      </c>
      <c r="AW601" s="15" t="s">
        <v>34</v>
      </c>
      <c r="AX601" s="15" t="s">
        <v>85</v>
      </c>
      <c r="AY601" s="241" t="s">
        <v>153</v>
      </c>
    </row>
    <row r="602" spans="1:65" s="2" customFormat="1" ht="24.2" customHeight="1">
      <c r="A602" s="35"/>
      <c r="B602" s="36"/>
      <c r="C602" s="192" t="s">
        <v>822</v>
      </c>
      <c r="D602" s="192" t="s">
        <v>155</v>
      </c>
      <c r="E602" s="193" t="s">
        <v>823</v>
      </c>
      <c r="F602" s="194" t="s">
        <v>824</v>
      </c>
      <c r="G602" s="195" t="s">
        <v>302</v>
      </c>
      <c r="H602" s="196">
        <v>450.351</v>
      </c>
      <c r="I602" s="197"/>
      <c r="J602" s="198">
        <f>ROUND(I602*H602,2)</f>
        <v>0</v>
      </c>
      <c r="K602" s="194" t="s">
        <v>159</v>
      </c>
      <c r="L602" s="40"/>
      <c r="M602" s="199" t="s">
        <v>1</v>
      </c>
      <c r="N602" s="200" t="s">
        <v>43</v>
      </c>
      <c r="O602" s="72"/>
      <c r="P602" s="201">
        <f>O602*H602</f>
        <v>0</v>
      </c>
      <c r="Q602" s="201">
        <v>0</v>
      </c>
      <c r="R602" s="201">
        <f>Q602*H602</f>
        <v>0</v>
      </c>
      <c r="S602" s="201">
        <v>0</v>
      </c>
      <c r="T602" s="202">
        <f>S602*H602</f>
        <v>0</v>
      </c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R602" s="203" t="s">
        <v>160</v>
      </c>
      <c r="AT602" s="203" t="s">
        <v>155</v>
      </c>
      <c r="AU602" s="203" t="s">
        <v>87</v>
      </c>
      <c r="AY602" s="18" t="s">
        <v>153</v>
      </c>
      <c r="BE602" s="204">
        <f>IF(N602="základní",J602,0)</f>
        <v>0</v>
      </c>
      <c r="BF602" s="204">
        <f>IF(N602="snížená",J602,0)</f>
        <v>0</v>
      </c>
      <c r="BG602" s="204">
        <f>IF(N602="zákl. přenesená",J602,0)</f>
        <v>0</v>
      </c>
      <c r="BH602" s="204">
        <f>IF(N602="sníž. přenesená",J602,0)</f>
        <v>0</v>
      </c>
      <c r="BI602" s="204">
        <f>IF(N602="nulová",J602,0)</f>
        <v>0</v>
      </c>
      <c r="BJ602" s="18" t="s">
        <v>85</v>
      </c>
      <c r="BK602" s="204">
        <f>ROUND(I602*H602,2)</f>
        <v>0</v>
      </c>
      <c r="BL602" s="18" t="s">
        <v>160</v>
      </c>
      <c r="BM602" s="203" t="s">
        <v>825</v>
      </c>
    </row>
    <row r="603" spans="1:65" s="2" customFormat="1" ht="29.25">
      <c r="A603" s="35"/>
      <c r="B603" s="36"/>
      <c r="C603" s="37"/>
      <c r="D603" s="205" t="s">
        <v>162</v>
      </c>
      <c r="E603" s="37"/>
      <c r="F603" s="206" t="s">
        <v>811</v>
      </c>
      <c r="G603" s="37"/>
      <c r="H603" s="37"/>
      <c r="I603" s="207"/>
      <c r="J603" s="37"/>
      <c r="K603" s="37"/>
      <c r="L603" s="40"/>
      <c r="M603" s="208"/>
      <c r="N603" s="209"/>
      <c r="O603" s="72"/>
      <c r="P603" s="72"/>
      <c r="Q603" s="72"/>
      <c r="R603" s="72"/>
      <c r="S603" s="72"/>
      <c r="T603" s="73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T603" s="18" t="s">
        <v>162</v>
      </c>
      <c r="AU603" s="18" t="s">
        <v>87</v>
      </c>
    </row>
    <row r="604" spans="1:65" s="2" customFormat="1" ht="19.5">
      <c r="A604" s="35"/>
      <c r="B604" s="36"/>
      <c r="C604" s="37"/>
      <c r="D604" s="205" t="s">
        <v>218</v>
      </c>
      <c r="E604" s="37"/>
      <c r="F604" s="242" t="s">
        <v>289</v>
      </c>
      <c r="G604" s="37"/>
      <c r="H604" s="37"/>
      <c r="I604" s="207"/>
      <c r="J604" s="37"/>
      <c r="K604" s="37"/>
      <c r="L604" s="40"/>
      <c r="M604" s="208"/>
      <c r="N604" s="209"/>
      <c r="O604" s="72"/>
      <c r="P604" s="72"/>
      <c r="Q604" s="72"/>
      <c r="R604" s="72"/>
      <c r="S604" s="72"/>
      <c r="T604" s="73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T604" s="18" t="s">
        <v>218</v>
      </c>
      <c r="AU604" s="18" t="s">
        <v>87</v>
      </c>
    </row>
    <row r="605" spans="1:65" s="13" customFormat="1" ht="11.25">
      <c r="B605" s="210"/>
      <c r="C605" s="211"/>
      <c r="D605" s="205" t="s">
        <v>164</v>
      </c>
      <c r="E605" s="212" t="s">
        <v>1</v>
      </c>
      <c r="F605" s="213" t="s">
        <v>826</v>
      </c>
      <c r="G605" s="211"/>
      <c r="H605" s="214">
        <v>436.815</v>
      </c>
      <c r="I605" s="215"/>
      <c r="J605" s="211"/>
      <c r="K605" s="211"/>
      <c r="L605" s="216"/>
      <c r="M605" s="217"/>
      <c r="N605" s="218"/>
      <c r="O605" s="218"/>
      <c r="P605" s="218"/>
      <c r="Q605" s="218"/>
      <c r="R605" s="218"/>
      <c r="S605" s="218"/>
      <c r="T605" s="219"/>
      <c r="AT605" s="220" t="s">
        <v>164</v>
      </c>
      <c r="AU605" s="220" t="s">
        <v>87</v>
      </c>
      <c r="AV605" s="13" t="s">
        <v>87</v>
      </c>
      <c r="AW605" s="13" t="s">
        <v>34</v>
      </c>
      <c r="AX605" s="13" t="s">
        <v>78</v>
      </c>
      <c r="AY605" s="220" t="s">
        <v>153</v>
      </c>
    </row>
    <row r="606" spans="1:65" s="13" customFormat="1" ht="11.25">
      <c r="B606" s="210"/>
      <c r="C606" s="211"/>
      <c r="D606" s="205" t="s">
        <v>164</v>
      </c>
      <c r="E606" s="212" t="s">
        <v>1</v>
      </c>
      <c r="F606" s="213" t="s">
        <v>827</v>
      </c>
      <c r="G606" s="211"/>
      <c r="H606" s="214">
        <v>13.536</v>
      </c>
      <c r="I606" s="215"/>
      <c r="J606" s="211"/>
      <c r="K606" s="211"/>
      <c r="L606" s="216"/>
      <c r="M606" s="217"/>
      <c r="N606" s="218"/>
      <c r="O606" s="218"/>
      <c r="P606" s="218"/>
      <c r="Q606" s="218"/>
      <c r="R606" s="218"/>
      <c r="S606" s="218"/>
      <c r="T606" s="219"/>
      <c r="AT606" s="220" t="s">
        <v>164</v>
      </c>
      <c r="AU606" s="220" t="s">
        <v>87</v>
      </c>
      <c r="AV606" s="13" t="s">
        <v>87</v>
      </c>
      <c r="AW606" s="13" t="s">
        <v>34</v>
      </c>
      <c r="AX606" s="13" t="s">
        <v>78</v>
      </c>
      <c r="AY606" s="220" t="s">
        <v>153</v>
      </c>
    </row>
    <row r="607" spans="1:65" s="15" customFormat="1" ht="11.25">
      <c r="B607" s="231"/>
      <c r="C607" s="232"/>
      <c r="D607" s="205" t="s">
        <v>164</v>
      </c>
      <c r="E607" s="233" t="s">
        <v>1</v>
      </c>
      <c r="F607" s="234" t="s">
        <v>198</v>
      </c>
      <c r="G607" s="232"/>
      <c r="H607" s="235">
        <v>450.351</v>
      </c>
      <c r="I607" s="236"/>
      <c r="J607" s="232"/>
      <c r="K607" s="232"/>
      <c r="L607" s="237"/>
      <c r="M607" s="238"/>
      <c r="N607" s="239"/>
      <c r="O607" s="239"/>
      <c r="P607" s="239"/>
      <c r="Q607" s="239"/>
      <c r="R607" s="239"/>
      <c r="S607" s="239"/>
      <c r="T607" s="240"/>
      <c r="AT607" s="241" t="s">
        <v>164</v>
      </c>
      <c r="AU607" s="241" t="s">
        <v>87</v>
      </c>
      <c r="AV607" s="15" t="s">
        <v>160</v>
      </c>
      <c r="AW607" s="15" t="s">
        <v>34</v>
      </c>
      <c r="AX607" s="15" t="s">
        <v>85</v>
      </c>
      <c r="AY607" s="241" t="s">
        <v>153</v>
      </c>
    </row>
    <row r="608" spans="1:65" s="2" customFormat="1" ht="16.5" customHeight="1">
      <c r="A608" s="35"/>
      <c r="B608" s="36"/>
      <c r="C608" s="192" t="s">
        <v>828</v>
      </c>
      <c r="D608" s="192" t="s">
        <v>155</v>
      </c>
      <c r="E608" s="193" t="s">
        <v>829</v>
      </c>
      <c r="F608" s="194" t="s">
        <v>830</v>
      </c>
      <c r="G608" s="195" t="s">
        <v>302</v>
      </c>
      <c r="H608" s="196">
        <v>69.954999999999998</v>
      </c>
      <c r="I608" s="197"/>
      <c r="J608" s="198">
        <f>ROUND(I608*H608,2)</f>
        <v>0</v>
      </c>
      <c r="K608" s="194" t="s">
        <v>159</v>
      </c>
      <c r="L608" s="40"/>
      <c r="M608" s="199" t="s">
        <v>1</v>
      </c>
      <c r="N608" s="200" t="s">
        <v>43</v>
      </c>
      <c r="O608" s="72"/>
      <c r="P608" s="201">
        <f>O608*H608</f>
        <v>0</v>
      </c>
      <c r="Q608" s="201">
        <v>0</v>
      </c>
      <c r="R608" s="201">
        <f>Q608*H608</f>
        <v>0</v>
      </c>
      <c r="S608" s="201">
        <v>0</v>
      </c>
      <c r="T608" s="202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203" t="s">
        <v>160</v>
      </c>
      <c r="AT608" s="203" t="s">
        <v>155</v>
      </c>
      <c r="AU608" s="203" t="s">
        <v>87</v>
      </c>
      <c r="AY608" s="18" t="s">
        <v>153</v>
      </c>
      <c r="BE608" s="204">
        <f>IF(N608="základní",J608,0)</f>
        <v>0</v>
      </c>
      <c r="BF608" s="204">
        <f>IF(N608="snížená",J608,0)</f>
        <v>0</v>
      </c>
      <c r="BG608" s="204">
        <f>IF(N608="zákl. přenesená",J608,0)</f>
        <v>0</v>
      </c>
      <c r="BH608" s="204">
        <f>IF(N608="sníž. přenesená",J608,0)</f>
        <v>0</v>
      </c>
      <c r="BI608" s="204">
        <f>IF(N608="nulová",J608,0)</f>
        <v>0</v>
      </c>
      <c r="BJ608" s="18" t="s">
        <v>85</v>
      </c>
      <c r="BK608" s="204">
        <f>ROUND(I608*H608,2)</f>
        <v>0</v>
      </c>
      <c r="BL608" s="18" t="s">
        <v>160</v>
      </c>
      <c r="BM608" s="203" t="s">
        <v>831</v>
      </c>
    </row>
    <row r="609" spans="1:65" s="2" customFormat="1" ht="19.5">
      <c r="A609" s="35"/>
      <c r="B609" s="36"/>
      <c r="C609" s="37"/>
      <c r="D609" s="205" t="s">
        <v>162</v>
      </c>
      <c r="E609" s="37"/>
      <c r="F609" s="206" t="s">
        <v>832</v>
      </c>
      <c r="G609" s="37"/>
      <c r="H609" s="37"/>
      <c r="I609" s="207"/>
      <c r="J609" s="37"/>
      <c r="K609" s="37"/>
      <c r="L609" s="40"/>
      <c r="M609" s="208"/>
      <c r="N609" s="209"/>
      <c r="O609" s="72"/>
      <c r="P609" s="72"/>
      <c r="Q609" s="72"/>
      <c r="R609" s="72"/>
      <c r="S609" s="72"/>
      <c r="T609" s="73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T609" s="18" t="s">
        <v>162</v>
      </c>
      <c r="AU609" s="18" t="s">
        <v>87</v>
      </c>
    </row>
    <row r="610" spans="1:65" s="13" customFormat="1" ht="11.25">
      <c r="B610" s="210"/>
      <c r="C610" s="211"/>
      <c r="D610" s="205" t="s">
        <v>164</v>
      </c>
      <c r="E610" s="212" t="s">
        <v>1</v>
      </c>
      <c r="F610" s="213" t="s">
        <v>833</v>
      </c>
      <c r="G610" s="211"/>
      <c r="H610" s="214">
        <v>69.954999999999998</v>
      </c>
      <c r="I610" s="215"/>
      <c r="J610" s="211"/>
      <c r="K610" s="211"/>
      <c r="L610" s="216"/>
      <c r="M610" s="217"/>
      <c r="N610" s="218"/>
      <c r="O610" s="218"/>
      <c r="P610" s="218"/>
      <c r="Q610" s="218"/>
      <c r="R610" s="218"/>
      <c r="S610" s="218"/>
      <c r="T610" s="219"/>
      <c r="AT610" s="220" t="s">
        <v>164</v>
      </c>
      <c r="AU610" s="220" t="s">
        <v>87</v>
      </c>
      <c r="AV610" s="13" t="s">
        <v>87</v>
      </c>
      <c r="AW610" s="13" t="s">
        <v>34</v>
      </c>
      <c r="AX610" s="13" t="s">
        <v>85</v>
      </c>
      <c r="AY610" s="220" t="s">
        <v>153</v>
      </c>
    </row>
    <row r="611" spans="1:65" s="2" customFormat="1" ht="24.2" customHeight="1">
      <c r="A611" s="35"/>
      <c r="B611" s="36"/>
      <c r="C611" s="192" t="s">
        <v>834</v>
      </c>
      <c r="D611" s="192" t="s">
        <v>155</v>
      </c>
      <c r="E611" s="193" t="s">
        <v>835</v>
      </c>
      <c r="F611" s="194" t="s">
        <v>836</v>
      </c>
      <c r="G611" s="195" t="s">
        <v>302</v>
      </c>
      <c r="H611" s="196">
        <v>629.59500000000003</v>
      </c>
      <c r="I611" s="197"/>
      <c r="J611" s="198">
        <f>ROUND(I611*H611,2)</f>
        <v>0</v>
      </c>
      <c r="K611" s="194" t="s">
        <v>159</v>
      </c>
      <c r="L611" s="40"/>
      <c r="M611" s="199" t="s">
        <v>1</v>
      </c>
      <c r="N611" s="200" t="s">
        <v>43</v>
      </c>
      <c r="O611" s="72"/>
      <c r="P611" s="201">
        <f>O611*H611</f>
        <v>0</v>
      </c>
      <c r="Q611" s="201">
        <v>0</v>
      </c>
      <c r="R611" s="201">
        <f>Q611*H611</f>
        <v>0</v>
      </c>
      <c r="S611" s="201">
        <v>0</v>
      </c>
      <c r="T611" s="202">
        <f>S611*H611</f>
        <v>0</v>
      </c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R611" s="203" t="s">
        <v>160</v>
      </c>
      <c r="AT611" s="203" t="s">
        <v>155</v>
      </c>
      <c r="AU611" s="203" t="s">
        <v>87</v>
      </c>
      <c r="AY611" s="18" t="s">
        <v>153</v>
      </c>
      <c r="BE611" s="204">
        <f>IF(N611="základní",J611,0)</f>
        <v>0</v>
      </c>
      <c r="BF611" s="204">
        <f>IF(N611="snížená",J611,0)</f>
        <v>0</v>
      </c>
      <c r="BG611" s="204">
        <f>IF(N611="zákl. přenesená",J611,0)</f>
        <v>0</v>
      </c>
      <c r="BH611" s="204">
        <f>IF(N611="sníž. přenesená",J611,0)</f>
        <v>0</v>
      </c>
      <c r="BI611" s="204">
        <f>IF(N611="nulová",J611,0)</f>
        <v>0</v>
      </c>
      <c r="BJ611" s="18" t="s">
        <v>85</v>
      </c>
      <c r="BK611" s="204">
        <f>ROUND(I611*H611,2)</f>
        <v>0</v>
      </c>
      <c r="BL611" s="18" t="s">
        <v>160</v>
      </c>
      <c r="BM611" s="203" t="s">
        <v>837</v>
      </c>
    </row>
    <row r="612" spans="1:65" s="2" customFormat="1" ht="29.25">
      <c r="A612" s="35"/>
      <c r="B612" s="36"/>
      <c r="C612" s="37"/>
      <c r="D612" s="205" t="s">
        <v>162</v>
      </c>
      <c r="E612" s="37"/>
      <c r="F612" s="206" t="s">
        <v>838</v>
      </c>
      <c r="G612" s="37"/>
      <c r="H612" s="37"/>
      <c r="I612" s="207"/>
      <c r="J612" s="37"/>
      <c r="K612" s="37"/>
      <c r="L612" s="40"/>
      <c r="M612" s="208"/>
      <c r="N612" s="209"/>
      <c r="O612" s="72"/>
      <c r="P612" s="72"/>
      <c r="Q612" s="72"/>
      <c r="R612" s="72"/>
      <c r="S612" s="72"/>
      <c r="T612" s="73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T612" s="18" t="s">
        <v>162</v>
      </c>
      <c r="AU612" s="18" t="s">
        <v>87</v>
      </c>
    </row>
    <row r="613" spans="1:65" s="13" customFormat="1" ht="11.25">
      <c r="B613" s="210"/>
      <c r="C613" s="211"/>
      <c r="D613" s="205" t="s">
        <v>164</v>
      </c>
      <c r="E613" s="212" t="s">
        <v>1</v>
      </c>
      <c r="F613" s="213" t="s">
        <v>839</v>
      </c>
      <c r="G613" s="211"/>
      <c r="H613" s="214">
        <v>629.59500000000003</v>
      </c>
      <c r="I613" s="215"/>
      <c r="J613" s="211"/>
      <c r="K613" s="211"/>
      <c r="L613" s="216"/>
      <c r="M613" s="217"/>
      <c r="N613" s="218"/>
      <c r="O613" s="218"/>
      <c r="P613" s="218"/>
      <c r="Q613" s="218"/>
      <c r="R613" s="218"/>
      <c r="S613" s="218"/>
      <c r="T613" s="219"/>
      <c r="AT613" s="220" t="s">
        <v>164</v>
      </c>
      <c r="AU613" s="220" t="s">
        <v>87</v>
      </c>
      <c r="AV613" s="13" t="s">
        <v>87</v>
      </c>
      <c r="AW613" s="13" t="s">
        <v>34</v>
      </c>
      <c r="AX613" s="13" t="s">
        <v>85</v>
      </c>
      <c r="AY613" s="220" t="s">
        <v>153</v>
      </c>
    </row>
    <row r="614" spans="1:65" s="2" customFormat="1" ht="33" customHeight="1">
      <c r="A614" s="35"/>
      <c r="B614" s="36"/>
      <c r="C614" s="192" t="s">
        <v>840</v>
      </c>
      <c r="D614" s="192" t="s">
        <v>155</v>
      </c>
      <c r="E614" s="193" t="s">
        <v>841</v>
      </c>
      <c r="F614" s="194" t="s">
        <v>842</v>
      </c>
      <c r="G614" s="195" t="s">
        <v>302</v>
      </c>
      <c r="H614" s="196">
        <v>22.658000000000001</v>
      </c>
      <c r="I614" s="197"/>
      <c r="J614" s="198">
        <f>ROUND(I614*H614,2)</f>
        <v>0</v>
      </c>
      <c r="K614" s="194" t="s">
        <v>159</v>
      </c>
      <c r="L614" s="40"/>
      <c r="M614" s="199" t="s">
        <v>1</v>
      </c>
      <c r="N614" s="200" t="s">
        <v>43</v>
      </c>
      <c r="O614" s="72"/>
      <c r="P614" s="201">
        <f>O614*H614</f>
        <v>0</v>
      </c>
      <c r="Q614" s="201">
        <v>0</v>
      </c>
      <c r="R614" s="201">
        <f>Q614*H614</f>
        <v>0</v>
      </c>
      <c r="S614" s="201">
        <v>0</v>
      </c>
      <c r="T614" s="202">
        <f>S614*H614</f>
        <v>0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R614" s="203" t="s">
        <v>160</v>
      </c>
      <c r="AT614" s="203" t="s">
        <v>155</v>
      </c>
      <c r="AU614" s="203" t="s">
        <v>87</v>
      </c>
      <c r="AY614" s="18" t="s">
        <v>153</v>
      </c>
      <c r="BE614" s="204">
        <f>IF(N614="základní",J614,0)</f>
        <v>0</v>
      </c>
      <c r="BF614" s="204">
        <f>IF(N614="snížená",J614,0)</f>
        <v>0</v>
      </c>
      <c r="BG614" s="204">
        <f>IF(N614="zákl. přenesená",J614,0)</f>
        <v>0</v>
      </c>
      <c r="BH614" s="204">
        <f>IF(N614="sníž. přenesená",J614,0)</f>
        <v>0</v>
      </c>
      <c r="BI614" s="204">
        <f>IF(N614="nulová",J614,0)</f>
        <v>0</v>
      </c>
      <c r="BJ614" s="18" t="s">
        <v>85</v>
      </c>
      <c r="BK614" s="204">
        <f>ROUND(I614*H614,2)</f>
        <v>0</v>
      </c>
      <c r="BL614" s="18" t="s">
        <v>160</v>
      </c>
      <c r="BM614" s="203" t="s">
        <v>843</v>
      </c>
    </row>
    <row r="615" spans="1:65" s="2" customFormat="1" ht="29.25">
      <c r="A615" s="35"/>
      <c r="B615" s="36"/>
      <c r="C615" s="37"/>
      <c r="D615" s="205" t="s">
        <v>162</v>
      </c>
      <c r="E615" s="37"/>
      <c r="F615" s="206" t="s">
        <v>844</v>
      </c>
      <c r="G615" s="37"/>
      <c r="H615" s="37"/>
      <c r="I615" s="207"/>
      <c r="J615" s="37"/>
      <c r="K615" s="37"/>
      <c r="L615" s="40"/>
      <c r="M615" s="208"/>
      <c r="N615" s="209"/>
      <c r="O615" s="72"/>
      <c r="P615" s="72"/>
      <c r="Q615" s="72"/>
      <c r="R615" s="72"/>
      <c r="S615" s="72"/>
      <c r="T615" s="73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T615" s="18" t="s">
        <v>162</v>
      </c>
      <c r="AU615" s="18" t="s">
        <v>87</v>
      </c>
    </row>
    <row r="616" spans="1:65" s="13" customFormat="1" ht="11.25">
      <c r="B616" s="210"/>
      <c r="C616" s="211"/>
      <c r="D616" s="205" t="s">
        <v>164</v>
      </c>
      <c r="E616" s="212" t="s">
        <v>1</v>
      </c>
      <c r="F616" s="213" t="s">
        <v>806</v>
      </c>
      <c r="G616" s="211"/>
      <c r="H616" s="214">
        <v>22.658000000000001</v>
      </c>
      <c r="I616" s="215"/>
      <c r="J616" s="211"/>
      <c r="K616" s="211"/>
      <c r="L616" s="216"/>
      <c r="M616" s="217"/>
      <c r="N616" s="218"/>
      <c r="O616" s="218"/>
      <c r="P616" s="218"/>
      <c r="Q616" s="218"/>
      <c r="R616" s="218"/>
      <c r="S616" s="218"/>
      <c r="T616" s="219"/>
      <c r="AT616" s="220" t="s">
        <v>164</v>
      </c>
      <c r="AU616" s="220" t="s">
        <v>87</v>
      </c>
      <c r="AV616" s="13" t="s">
        <v>87</v>
      </c>
      <c r="AW616" s="13" t="s">
        <v>34</v>
      </c>
      <c r="AX616" s="13" t="s">
        <v>78</v>
      </c>
      <c r="AY616" s="220" t="s">
        <v>153</v>
      </c>
    </row>
    <row r="617" spans="1:65" s="15" customFormat="1" ht="11.25">
      <c r="B617" s="231"/>
      <c r="C617" s="232"/>
      <c r="D617" s="205" t="s">
        <v>164</v>
      </c>
      <c r="E617" s="233" t="s">
        <v>1</v>
      </c>
      <c r="F617" s="234" t="s">
        <v>198</v>
      </c>
      <c r="G617" s="232"/>
      <c r="H617" s="235">
        <v>22.658000000000001</v>
      </c>
      <c r="I617" s="236"/>
      <c r="J617" s="232"/>
      <c r="K617" s="232"/>
      <c r="L617" s="237"/>
      <c r="M617" s="238"/>
      <c r="N617" s="239"/>
      <c r="O617" s="239"/>
      <c r="P617" s="239"/>
      <c r="Q617" s="239"/>
      <c r="R617" s="239"/>
      <c r="S617" s="239"/>
      <c r="T617" s="240"/>
      <c r="AT617" s="241" t="s">
        <v>164</v>
      </c>
      <c r="AU617" s="241" t="s">
        <v>87</v>
      </c>
      <c r="AV617" s="15" t="s">
        <v>160</v>
      </c>
      <c r="AW617" s="15" t="s">
        <v>34</v>
      </c>
      <c r="AX617" s="15" t="s">
        <v>85</v>
      </c>
      <c r="AY617" s="241" t="s">
        <v>153</v>
      </c>
    </row>
    <row r="618" spans="1:65" s="2" customFormat="1" ht="37.9" customHeight="1">
      <c r="A618" s="35"/>
      <c r="B618" s="36"/>
      <c r="C618" s="192" t="s">
        <v>845</v>
      </c>
      <c r="D618" s="192" t="s">
        <v>155</v>
      </c>
      <c r="E618" s="193" t="s">
        <v>846</v>
      </c>
      <c r="F618" s="194" t="s">
        <v>847</v>
      </c>
      <c r="G618" s="195" t="s">
        <v>302</v>
      </c>
      <c r="H618" s="196">
        <v>48.534999999999997</v>
      </c>
      <c r="I618" s="197"/>
      <c r="J618" s="198">
        <f>ROUND(I618*H618,2)</f>
        <v>0</v>
      </c>
      <c r="K618" s="194" t="s">
        <v>159</v>
      </c>
      <c r="L618" s="40"/>
      <c r="M618" s="199" t="s">
        <v>1</v>
      </c>
      <c r="N618" s="200" t="s">
        <v>43</v>
      </c>
      <c r="O618" s="72"/>
      <c r="P618" s="201">
        <f>O618*H618</f>
        <v>0</v>
      </c>
      <c r="Q618" s="201">
        <v>0</v>
      </c>
      <c r="R618" s="201">
        <f>Q618*H618</f>
        <v>0</v>
      </c>
      <c r="S618" s="201">
        <v>0</v>
      </c>
      <c r="T618" s="202">
        <f>S618*H618</f>
        <v>0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R618" s="203" t="s">
        <v>160</v>
      </c>
      <c r="AT618" s="203" t="s">
        <v>155</v>
      </c>
      <c r="AU618" s="203" t="s">
        <v>87</v>
      </c>
      <c r="AY618" s="18" t="s">
        <v>153</v>
      </c>
      <c r="BE618" s="204">
        <f>IF(N618="základní",J618,0)</f>
        <v>0</v>
      </c>
      <c r="BF618" s="204">
        <f>IF(N618="snížená",J618,0)</f>
        <v>0</v>
      </c>
      <c r="BG618" s="204">
        <f>IF(N618="zákl. přenesená",J618,0)</f>
        <v>0</v>
      </c>
      <c r="BH618" s="204">
        <f>IF(N618="sníž. přenesená",J618,0)</f>
        <v>0</v>
      </c>
      <c r="BI618" s="204">
        <f>IF(N618="nulová",J618,0)</f>
        <v>0</v>
      </c>
      <c r="BJ618" s="18" t="s">
        <v>85</v>
      </c>
      <c r="BK618" s="204">
        <f>ROUND(I618*H618,2)</f>
        <v>0</v>
      </c>
      <c r="BL618" s="18" t="s">
        <v>160</v>
      </c>
      <c r="BM618" s="203" t="s">
        <v>848</v>
      </c>
    </row>
    <row r="619" spans="1:65" s="2" customFormat="1" ht="29.25">
      <c r="A619" s="35"/>
      <c r="B619" s="36"/>
      <c r="C619" s="37"/>
      <c r="D619" s="205" t="s">
        <v>162</v>
      </c>
      <c r="E619" s="37"/>
      <c r="F619" s="206" t="s">
        <v>849</v>
      </c>
      <c r="G619" s="37"/>
      <c r="H619" s="37"/>
      <c r="I619" s="207"/>
      <c r="J619" s="37"/>
      <c r="K619" s="37"/>
      <c r="L619" s="40"/>
      <c r="M619" s="208"/>
      <c r="N619" s="209"/>
      <c r="O619" s="72"/>
      <c r="P619" s="72"/>
      <c r="Q619" s="72"/>
      <c r="R619" s="72"/>
      <c r="S619" s="72"/>
      <c r="T619" s="73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T619" s="18" t="s">
        <v>162</v>
      </c>
      <c r="AU619" s="18" t="s">
        <v>87</v>
      </c>
    </row>
    <row r="620" spans="1:65" s="13" customFormat="1" ht="11.25">
      <c r="B620" s="210"/>
      <c r="C620" s="211"/>
      <c r="D620" s="205" t="s">
        <v>164</v>
      </c>
      <c r="E620" s="212" t="s">
        <v>1</v>
      </c>
      <c r="F620" s="213" t="s">
        <v>850</v>
      </c>
      <c r="G620" s="211"/>
      <c r="H620" s="214">
        <v>48.534999999999997</v>
      </c>
      <c r="I620" s="215"/>
      <c r="J620" s="211"/>
      <c r="K620" s="211"/>
      <c r="L620" s="216"/>
      <c r="M620" s="217"/>
      <c r="N620" s="218"/>
      <c r="O620" s="218"/>
      <c r="P620" s="218"/>
      <c r="Q620" s="218"/>
      <c r="R620" s="218"/>
      <c r="S620" s="218"/>
      <c r="T620" s="219"/>
      <c r="AT620" s="220" t="s">
        <v>164</v>
      </c>
      <c r="AU620" s="220" t="s">
        <v>87</v>
      </c>
      <c r="AV620" s="13" t="s">
        <v>87</v>
      </c>
      <c r="AW620" s="13" t="s">
        <v>34</v>
      </c>
      <c r="AX620" s="13" t="s">
        <v>85</v>
      </c>
      <c r="AY620" s="220" t="s">
        <v>153</v>
      </c>
    </row>
    <row r="621" spans="1:65" s="2" customFormat="1" ht="37.9" customHeight="1">
      <c r="A621" s="35"/>
      <c r="B621" s="36"/>
      <c r="C621" s="192" t="s">
        <v>851</v>
      </c>
      <c r="D621" s="192" t="s">
        <v>155</v>
      </c>
      <c r="E621" s="193" t="s">
        <v>852</v>
      </c>
      <c r="F621" s="194" t="s">
        <v>853</v>
      </c>
      <c r="G621" s="195" t="s">
        <v>302</v>
      </c>
      <c r="H621" s="196">
        <v>69.954999999999998</v>
      </c>
      <c r="I621" s="197"/>
      <c r="J621" s="198">
        <f>ROUND(I621*H621,2)</f>
        <v>0</v>
      </c>
      <c r="K621" s="194" t="s">
        <v>159</v>
      </c>
      <c r="L621" s="40"/>
      <c r="M621" s="199" t="s">
        <v>1</v>
      </c>
      <c r="N621" s="200" t="s">
        <v>43</v>
      </c>
      <c r="O621" s="72"/>
      <c r="P621" s="201">
        <f>O621*H621</f>
        <v>0</v>
      </c>
      <c r="Q621" s="201">
        <v>0</v>
      </c>
      <c r="R621" s="201">
        <f>Q621*H621</f>
        <v>0</v>
      </c>
      <c r="S621" s="201">
        <v>0</v>
      </c>
      <c r="T621" s="202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203" t="s">
        <v>160</v>
      </c>
      <c r="AT621" s="203" t="s">
        <v>155</v>
      </c>
      <c r="AU621" s="203" t="s">
        <v>87</v>
      </c>
      <c r="AY621" s="18" t="s">
        <v>153</v>
      </c>
      <c r="BE621" s="204">
        <f>IF(N621="základní",J621,0)</f>
        <v>0</v>
      </c>
      <c r="BF621" s="204">
        <f>IF(N621="snížená",J621,0)</f>
        <v>0</v>
      </c>
      <c r="BG621" s="204">
        <f>IF(N621="zákl. přenesená",J621,0)</f>
        <v>0</v>
      </c>
      <c r="BH621" s="204">
        <f>IF(N621="sníž. přenesená",J621,0)</f>
        <v>0</v>
      </c>
      <c r="BI621" s="204">
        <f>IF(N621="nulová",J621,0)</f>
        <v>0</v>
      </c>
      <c r="BJ621" s="18" t="s">
        <v>85</v>
      </c>
      <c r="BK621" s="204">
        <f>ROUND(I621*H621,2)</f>
        <v>0</v>
      </c>
      <c r="BL621" s="18" t="s">
        <v>160</v>
      </c>
      <c r="BM621" s="203" t="s">
        <v>854</v>
      </c>
    </row>
    <row r="622" spans="1:65" s="2" customFormat="1" ht="29.25">
      <c r="A622" s="35"/>
      <c r="B622" s="36"/>
      <c r="C622" s="37"/>
      <c r="D622" s="205" t="s">
        <v>162</v>
      </c>
      <c r="E622" s="37"/>
      <c r="F622" s="206" t="s">
        <v>855</v>
      </c>
      <c r="G622" s="37"/>
      <c r="H622" s="37"/>
      <c r="I622" s="207"/>
      <c r="J622" s="37"/>
      <c r="K622" s="37"/>
      <c r="L622" s="40"/>
      <c r="M622" s="208"/>
      <c r="N622" s="209"/>
      <c r="O622" s="72"/>
      <c r="P622" s="72"/>
      <c r="Q622" s="72"/>
      <c r="R622" s="72"/>
      <c r="S622" s="72"/>
      <c r="T622" s="73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T622" s="18" t="s">
        <v>162</v>
      </c>
      <c r="AU622" s="18" t="s">
        <v>87</v>
      </c>
    </row>
    <row r="623" spans="1:65" s="13" customFormat="1" ht="11.25">
      <c r="B623" s="210"/>
      <c r="C623" s="211"/>
      <c r="D623" s="205" t="s">
        <v>164</v>
      </c>
      <c r="E623" s="212" t="s">
        <v>1</v>
      </c>
      <c r="F623" s="213" t="s">
        <v>833</v>
      </c>
      <c r="G623" s="211"/>
      <c r="H623" s="214">
        <v>69.954999999999998</v>
      </c>
      <c r="I623" s="215"/>
      <c r="J623" s="211"/>
      <c r="K623" s="211"/>
      <c r="L623" s="216"/>
      <c r="M623" s="217"/>
      <c r="N623" s="218"/>
      <c r="O623" s="218"/>
      <c r="P623" s="218"/>
      <c r="Q623" s="218"/>
      <c r="R623" s="218"/>
      <c r="S623" s="218"/>
      <c r="T623" s="219"/>
      <c r="AT623" s="220" t="s">
        <v>164</v>
      </c>
      <c r="AU623" s="220" t="s">
        <v>87</v>
      </c>
      <c r="AV623" s="13" t="s">
        <v>87</v>
      </c>
      <c r="AW623" s="13" t="s">
        <v>34</v>
      </c>
      <c r="AX623" s="13" t="s">
        <v>85</v>
      </c>
      <c r="AY623" s="220" t="s">
        <v>153</v>
      </c>
    </row>
    <row r="624" spans="1:65" s="2" customFormat="1" ht="44.25" customHeight="1">
      <c r="A624" s="35"/>
      <c r="B624" s="36"/>
      <c r="C624" s="192" t="s">
        <v>856</v>
      </c>
      <c r="D624" s="192" t="s">
        <v>155</v>
      </c>
      <c r="E624" s="193" t="s">
        <v>857</v>
      </c>
      <c r="F624" s="194" t="s">
        <v>304</v>
      </c>
      <c r="G624" s="195" t="s">
        <v>302</v>
      </c>
      <c r="H624" s="196">
        <v>192.21700000000001</v>
      </c>
      <c r="I624" s="197"/>
      <c r="J624" s="198">
        <f>ROUND(I624*H624,2)</f>
        <v>0</v>
      </c>
      <c r="K624" s="194" t="s">
        <v>159</v>
      </c>
      <c r="L624" s="40"/>
      <c r="M624" s="199" t="s">
        <v>1</v>
      </c>
      <c r="N624" s="200" t="s">
        <v>43</v>
      </c>
      <c r="O624" s="72"/>
      <c r="P624" s="201">
        <f>O624*H624</f>
        <v>0</v>
      </c>
      <c r="Q624" s="201">
        <v>0</v>
      </c>
      <c r="R624" s="201">
        <f>Q624*H624</f>
        <v>0</v>
      </c>
      <c r="S624" s="201">
        <v>0</v>
      </c>
      <c r="T624" s="202">
        <f>S624*H624</f>
        <v>0</v>
      </c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R624" s="203" t="s">
        <v>160</v>
      </c>
      <c r="AT624" s="203" t="s">
        <v>155</v>
      </c>
      <c r="AU624" s="203" t="s">
        <v>87</v>
      </c>
      <c r="AY624" s="18" t="s">
        <v>153</v>
      </c>
      <c r="BE624" s="204">
        <f>IF(N624="základní",J624,0)</f>
        <v>0</v>
      </c>
      <c r="BF624" s="204">
        <f>IF(N624="snížená",J624,0)</f>
        <v>0</v>
      </c>
      <c r="BG624" s="204">
        <f>IF(N624="zákl. přenesená",J624,0)</f>
        <v>0</v>
      </c>
      <c r="BH624" s="204">
        <f>IF(N624="sníž. přenesená",J624,0)</f>
        <v>0</v>
      </c>
      <c r="BI624" s="204">
        <f>IF(N624="nulová",J624,0)</f>
        <v>0</v>
      </c>
      <c r="BJ624" s="18" t="s">
        <v>85</v>
      </c>
      <c r="BK624" s="204">
        <f>ROUND(I624*H624,2)</f>
        <v>0</v>
      </c>
      <c r="BL624" s="18" t="s">
        <v>160</v>
      </c>
      <c r="BM624" s="203" t="s">
        <v>858</v>
      </c>
    </row>
    <row r="625" spans="1:65" s="2" customFormat="1" ht="29.25">
      <c r="A625" s="35"/>
      <c r="B625" s="36"/>
      <c r="C625" s="37"/>
      <c r="D625" s="205" t="s">
        <v>162</v>
      </c>
      <c r="E625" s="37"/>
      <c r="F625" s="206" t="s">
        <v>304</v>
      </c>
      <c r="G625" s="37"/>
      <c r="H625" s="37"/>
      <c r="I625" s="207"/>
      <c r="J625" s="37"/>
      <c r="K625" s="37"/>
      <c r="L625" s="40"/>
      <c r="M625" s="208"/>
      <c r="N625" s="209"/>
      <c r="O625" s="72"/>
      <c r="P625" s="72"/>
      <c r="Q625" s="72"/>
      <c r="R625" s="72"/>
      <c r="S625" s="72"/>
      <c r="T625" s="73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T625" s="18" t="s">
        <v>162</v>
      </c>
      <c r="AU625" s="18" t="s">
        <v>87</v>
      </c>
    </row>
    <row r="626" spans="1:65" s="13" customFormat="1" ht="11.25">
      <c r="B626" s="210"/>
      <c r="C626" s="211"/>
      <c r="D626" s="205" t="s">
        <v>164</v>
      </c>
      <c r="E626" s="212" t="s">
        <v>1</v>
      </c>
      <c r="F626" s="213" t="s">
        <v>859</v>
      </c>
      <c r="G626" s="211"/>
      <c r="H626" s="214">
        <v>190.71299999999999</v>
      </c>
      <c r="I626" s="215"/>
      <c r="J626" s="211"/>
      <c r="K626" s="211"/>
      <c r="L626" s="216"/>
      <c r="M626" s="217"/>
      <c r="N626" s="218"/>
      <c r="O626" s="218"/>
      <c r="P626" s="218"/>
      <c r="Q626" s="218"/>
      <c r="R626" s="218"/>
      <c r="S626" s="218"/>
      <c r="T626" s="219"/>
      <c r="AT626" s="220" t="s">
        <v>164</v>
      </c>
      <c r="AU626" s="220" t="s">
        <v>87</v>
      </c>
      <c r="AV626" s="13" t="s">
        <v>87</v>
      </c>
      <c r="AW626" s="13" t="s">
        <v>34</v>
      </c>
      <c r="AX626" s="13" t="s">
        <v>78</v>
      </c>
      <c r="AY626" s="220" t="s">
        <v>153</v>
      </c>
    </row>
    <row r="627" spans="1:65" s="13" customFormat="1" ht="11.25">
      <c r="B627" s="210"/>
      <c r="C627" s="211"/>
      <c r="D627" s="205" t="s">
        <v>164</v>
      </c>
      <c r="E627" s="212" t="s">
        <v>1</v>
      </c>
      <c r="F627" s="213" t="s">
        <v>860</v>
      </c>
      <c r="G627" s="211"/>
      <c r="H627" s="214">
        <v>1.504</v>
      </c>
      <c r="I627" s="215"/>
      <c r="J627" s="211"/>
      <c r="K627" s="211"/>
      <c r="L627" s="216"/>
      <c r="M627" s="217"/>
      <c r="N627" s="218"/>
      <c r="O627" s="218"/>
      <c r="P627" s="218"/>
      <c r="Q627" s="218"/>
      <c r="R627" s="218"/>
      <c r="S627" s="218"/>
      <c r="T627" s="219"/>
      <c r="AT627" s="220" t="s">
        <v>164</v>
      </c>
      <c r="AU627" s="220" t="s">
        <v>87</v>
      </c>
      <c r="AV627" s="13" t="s">
        <v>87</v>
      </c>
      <c r="AW627" s="13" t="s">
        <v>34</v>
      </c>
      <c r="AX627" s="13" t="s">
        <v>78</v>
      </c>
      <c r="AY627" s="220" t="s">
        <v>153</v>
      </c>
    </row>
    <row r="628" spans="1:65" s="15" customFormat="1" ht="11.25">
      <c r="B628" s="231"/>
      <c r="C628" s="232"/>
      <c r="D628" s="205" t="s">
        <v>164</v>
      </c>
      <c r="E628" s="233" t="s">
        <v>1</v>
      </c>
      <c r="F628" s="234" t="s">
        <v>198</v>
      </c>
      <c r="G628" s="232"/>
      <c r="H628" s="235">
        <v>192.21700000000001</v>
      </c>
      <c r="I628" s="236"/>
      <c r="J628" s="232"/>
      <c r="K628" s="232"/>
      <c r="L628" s="237"/>
      <c r="M628" s="238"/>
      <c r="N628" s="239"/>
      <c r="O628" s="239"/>
      <c r="P628" s="239"/>
      <c r="Q628" s="239"/>
      <c r="R628" s="239"/>
      <c r="S628" s="239"/>
      <c r="T628" s="240"/>
      <c r="AT628" s="241" t="s">
        <v>164</v>
      </c>
      <c r="AU628" s="241" t="s">
        <v>87</v>
      </c>
      <c r="AV628" s="15" t="s">
        <v>160</v>
      </c>
      <c r="AW628" s="15" t="s">
        <v>34</v>
      </c>
      <c r="AX628" s="15" t="s">
        <v>85</v>
      </c>
      <c r="AY628" s="241" t="s">
        <v>153</v>
      </c>
    </row>
    <row r="629" spans="1:65" s="2" customFormat="1" ht="44.25" customHeight="1">
      <c r="A629" s="35"/>
      <c r="B629" s="36"/>
      <c r="C629" s="192" t="s">
        <v>861</v>
      </c>
      <c r="D629" s="192" t="s">
        <v>155</v>
      </c>
      <c r="E629" s="193" t="s">
        <v>862</v>
      </c>
      <c r="F629" s="194" t="s">
        <v>863</v>
      </c>
      <c r="G629" s="195" t="s">
        <v>302</v>
      </c>
      <c r="H629" s="196">
        <v>54.878999999999998</v>
      </c>
      <c r="I629" s="197"/>
      <c r="J629" s="198">
        <f>ROUND(I629*H629,2)</f>
        <v>0</v>
      </c>
      <c r="K629" s="194" t="s">
        <v>159</v>
      </c>
      <c r="L629" s="40"/>
      <c r="M629" s="199" t="s">
        <v>1</v>
      </c>
      <c r="N629" s="200" t="s">
        <v>43</v>
      </c>
      <c r="O629" s="72"/>
      <c r="P629" s="201">
        <f>O629*H629</f>
        <v>0</v>
      </c>
      <c r="Q629" s="201">
        <v>0</v>
      </c>
      <c r="R629" s="201">
        <f>Q629*H629</f>
        <v>0</v>
      </c>
      <c r="S629" s="201">
        <v>0</v>
      </c>
      <c r="T629" s="202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203" t="s">
        <v>160</v>
      </c>
      <c r="AT629" s="203" t="s">
        <v>155</v>
      </c>
      <c r="AU629" s="203" t="s">
        <v>87</v>
      </c>
      <c r="AY629" s="18" t="s">
        <v>153</v>
      </c>
      <c r="BE629" s="204">
        <f>IF(N629="základní",J629,0)</f>
        <v>0</v>
      </c>
      <c r="BF629" s="204">
        <f>IF(N629="snížená",J629,0)</f>
        <v>0</v>
      </c>
      <c r="BG629" s="204">
        <f>IF(N629="zákl. přenesená",J629,0)</f>
        <v>0</v>
      </c>
      <c r="BH629" s="204">
        <f>IF(N629="sníž. přenesená",J629,0)</f>
        <v>0</v>
      </c>
      <c r="BI629" s="204">
        <f>IF(N629="nulová",J629,0)</f>
        <v>0</v>
      </c>
      <c r="BJ629" s="18" t="s">
        <v>85</v>
      </c>
      <c r="BK629" s="204">
        <f>ROUND(I629*H629,2)</f>
        <v>0</v>
      </c>
      <c r="BL629" s="18" t="s">
        <v>160</v>
      </c>
      <c r="BM629" s="203" t="s">
        <v>864</v>
      </c>
    </row>
    <row r="630" spans="1:65" s="2" customFormat="1" ht="29.25">
      <c r="A630" s="35"/>
      <c r="B630" s="36"/>
      <c r="C630" s="37"/>
      <c r="D630" s="205" t="s">
        <v>162</v>
      </c>
      <c r="E630" s="37"/>
      <c r="F630" s="206" t="s">
        <v>863</v>
      </c>
      <c r="G630" s="37"/>
      <c r="H630" s="37"/>
      <c r="I630" s="207"/>
      <c r="J630" s="37"/>
      <c r="K630" s="37"/>
      <c r="L630" s="40"/>
      <c r="M630" s="208"/>
      <c r="N630" s="209"/>
      <c r="O630" s="72"/>
      <c r="P630" s="72"/>
      <c r="Q630" s="72"/>
      <c r="R630" s="72"/>
      <c r="S630" s="72"/>
      <c r="T630" s="73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T630" s="18" t="s">
        <v>162</v>
      </c>
      <c r="AU630" s="18" t="s">
        <v>87</v>
      </c>
    </row>
    <row r="631" spans="1:65" s="13" customFormat="1" ht="11.25">
      <c r="B631" s="210"/>
      <c r="C631" s="211"/>
      <c r="D631" s="205" t="s">
        <v>164</v>
      </c>
      <c r="E631" s="212" t="s">
        <v>1</v>
      </c>
      <c r="F631" s="213" t="s">
        <v>805</v>
      </c>
      <c r="G631" s="211"/>
      <c r="H631" s="214">
        <v>54.878999999999998</v>
      </c>
      <c r="I631" s="215"/>
      <c r="J631" s="211"/>
      <c r="K631" s="211"/>
      <c r="L631" s="216"/>
      <c r="M631" s="217"/>
      <c r="N631" s="218"/>
      <c r="O631" s="218"/>
      <c r="P631" s="218"/>
      <c r="Q631" s="218"/>
      <c r="R631" s="218"/>
      <c r="S631" s="218"/>
      <c r="T631" s="219"/>
      <c r="AT631" s="220" t="s">
        <v>164</v>
      </c>
      <c r="AU631" s="220" t="s">
        <v>87</v>
      </c>
      <c r="AV631" s="13" t="s">
        <v>87</v>
      </c>
      <c r="AW631" s="13" t="s">
        <v>34</v>
      </c>
      <c r="AX631" s="13" t="s">
        <v>78</v>
      </c>
      <c r="AY631" s="220" t="s">
        <v>153</v>
      </c>
    </row>
    <row r="632" spans="1:65" s="15" customFormat="1" ht="11.25">
      <c r="B632" s="231"/>
      <c r="C632" s="232"/>
      <c r="D632" s="205" t="s">
        <v>164</v>
      </c>
      <c r="E632" s="233" t="s">
        <v>1</v>
      </c>
      <c r="F632" s="234" t="s">
        <v>198</v>
      </c>
      <c r="G632" s="232"/>
      <c r="H632" s="235">
        <v>54.878999999999998</v>
      </c>
      <c r="I632" s="236"/>
      <c r="J632" s="232"/>
      <c r="K632" s="232"/>
      <c r="L632" s="237"/>
      <c r="M632" s="238"/>
      <c r="N632" s="239"/>
      <c r="O632" s="239"/>
      <c r="P632" s="239"/>
      <c r="Q632" s="239"/>
      <c r="R632" s="239"/>
      <c r="S632" s="239"/>
      <c r="T632" s="240"/>
      <c r="AT632" s="241" t="s">
        <v>164</v>
      </c>
      <c r="AU632" s="241" t="s">
        <v>87</v>
      </c>
      <c r="AV632" s="15" t="s">
        <v>160</v>
      </c>
      <c r="AW632" s="15" t="s">
        <v>34</v>
      </c>
      <c r="AX632" s="15" t="s">
        <v>85</v>
      </c>
      <c r="AY632" s="241" t="s">
        <v>153</v>
      </c>
    </row>
    <row r="633" spans="1:65" s="12" customFormat="1" ht="22.9" customHeight="1">
      <c r="B633" s="176"/>
      <c r="C633" s="177"/>
      <c r="D633" s="178" t="s">
        <v>77</v>
      </c>
      <c r="E633" s="190" t="s">
        <v>865</v>
      </c>
      <c r="F633" s="190" t="s">
        <v>866</v>
      </c>
      <c r="G633" s="177"/>
      <c r="H633" s="177"/>
      <c r="I633" s="180"/>
      <c r="J633" s="191">
        <f>BK633</f>
        <v>0</v>
      </c>
      <c r="K633" s="177"/>
      <c r="L633" s="182"/>
      <c r="M633" s="183"/>
      <c r="N633" s="184"/>
      <c r="O633" s="184"/>
      <c r="P633" s="185">
        <f>SUM(P634:P635)</f>
        <v>0</v>
      </c>
      <c r="Q633" s="184"/>
      <c r="R633" s="185">
        <f>SUM(R634:R635)</f>
        <v>0</v>
      </c>
      <c r="S633" s="184"/>
      <c r="T633" s="186">
        <f>SUM(T634:T635)</f>
        <v>0</v>
      </c>
      <c r="AR633" s="187" t="s">
        <v>85</v>
      </c>
      <c r="AT633" s="188" t="s">
        <v>77</v>
      </c>
      <c r="AU633" s="188" t="s">
        <v>85</v>
      </c>
      <c r="AY633" s="187" t="s">
        <v>153</v>
      </c>
      <c r="BK633" s="189">
        <f>SUM(BK634:BK635)</f>
        <v>0</v>
      </c>
    </row>
    <row r="634" spans="1:65" s="2" customFormat="1" ht="24.2" customHeight="1">
      <c r="A634" s="35"/>
      <c r="B634" s="36"/>
      <c r="C634" s="192" t="s">
        <v>867</v>
      </c>
      <c r="D634" s="192" t="s">
        <v>155</v>
      </c>
      <c r="E634" s="193" t="s">
        <v>868</v>
      </c>
      <c r="F634" s="194" t="s">
        <v>869</v>
      </c>
      <c r="G634" s="195" t="s">
        <v>302</v>
      </c>
      <c r="H634" s="196">
        <v>206.642</v>
      </c>
      <c r="I634" s="197"/>
      <c r="J634" s="198">
        <f>ROUND(I634*H634,2)</f>
        <v>0</v>
      </c>
      <c r="K634" s="194" t="s">
        <v>159</v>
      </c>
      <c r="L634" s="40"/>
      <c r="M634" s="199" t="s">
        <v>1</v>
      </c>
      <c r="N634" s="200" t="s">
        <v>43</v>
      </c>
      <c r="O634" s="72"/>
      <c r="P634" s="201">
        <f>O634*H634</f>
        <v>0</v>
      </c>
      <c r="Q634" s="201">
        <v>0</v>
      </c>
      <c r="R634" s="201">
        <f>Q634*H634</f>
        <v>0</v>
      </c>
      <c r="S634" s="201">
        <v>0</v>
      </c>
      <c r="T634" s="202">
        <f>S634*H634</f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203" t="s">
        <v>160</v>
      </c>
      <c r="AT634" s="203" t="s">
        <v>155</v>
      </c>
      <c r="AU634" s="203" t="s">
        <v>87</v>
      </c>
      <c r="AY634" s="18" t="s">
        <v>153</v>
      </c>
      <c r="BE634" s="204">
        <f>IF(N634="základní",J634,0)</f>
        <v>0</v>
      </c>
      <c r="BF634" s="204">
        <f>IF(N634="snížená",J634,0)</f>
        <v>0</v>
      </c>
      <c r="BG634" s="204">
        <f>IF(N634="zákl. přenesená",J634,0)</f>
        <v>0</v>
      </c>
      <c r="BH634" s="204">
        <f>IF(N634="sníž. přenesená",J634,0)</f>
        <v>0</v>
      </c>
      <c r="BI634" s="204">
        <f>IF(N634="nulová",J634,0)</f>
        <v>0</v>
      </c>
      <c r="BJ634" s="18" t="s">
        <v>85</v>
      </c>
      <c r="BK634" s="204">
        <f>ROUND(I634*H634,2)</f>
        <v>0</v>
      </c>
      <c r="BL634" s="18" t="s">
        <v>160</v>
      </c>
      <c r="BM634" s="203" t="s">
        <v>870</v>
      </c>
    </row>
    <row r="635" spans="1:65" s="2" customFormat="1" ht="19.5">
      <c r="A635" s="35"/>
      <c r="B635" s="36"/>
      <c r="C635" s="37"/>
      <c r="D635" s="205" t="s">
        <v>162</v>
      </c>
      <c r="E635" s="37"/>
      <c r="F635" s="206" t="s">
        <v>871</v>
      </c>
      <c r="G635" s="37"/>
      <c r="H635" s="37"/>
      <c r="I635" s="207"/>
      <c r="J635" s="37"/>
      <c r="K635" s="37"/>
      <c r="L635" s="40"/>
      <c r="M635" s="208"/>
      <c r="N635" s="209"/>
      <c r="O635" s="72"/>
      <c r="P635" s="72"/>
      <c r="Q635" s="72"/>
      <c r="R635" s="72"/>
      <c r="S635" s="72"/>
      <c r="T635" s="73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T635" s="18" t="s">
        <v>162</v>
      </c>
      <c r="AU635" s="18" t="s">
        <v>87</v>
      </c>
    </row>
    <row r="636" spans="1:65" s="12" customFormat="1" ht="25.9" customHeight="1">
      <c r="B636" s="176"/>
      <c r="C636" s="177"/>
      <c r="D636" s="178" t="s">
        <v>77</v>
      </c>
      <c r="E636" s="179" t="s">
        <v>872</v>
      </c>
      <c r="F636" s="179" t="s">
        <v>873</v>
      </c>
      <c r="G636" s="177"/>
      <c r="H636" s="177"/>
      <c r="I636" s="180"/>
      <c r="J636" s="181">
        <f>BK636</f>
        <v>0</v>
      </c>
      <c r="K636" s="177"/>
      <c r="L636" s="182"/>
      <c r="M636" s="183"/>
      <c r="N636" s="184"/>
      <c r="O636" s="184"/>
      <c r="P636" s="185">
        <f>P637+P664</f>
        <v>0</v>
      </c>
      <c r="Q636" s="184"/>
      <c r="R636" s="185">
        <f>R637+R664</f>
        <v>0.39907546000000005</v>
      </c>
      <c r="S636" s="184"/>
      <c r="T636" s="186">
        <f>T637+T664</f>
        <v>0.15</v>
      </c>
      <c r="AR636" s="187" t="s">
        <v>87</v>
      </c>
      <c r="AT636" s="188" t="s">
        <v>77</v>
      </c>
      <c r="AU636" s="188" t="s">
        <v>78</v>
      </c>
      <c r="AY636" s="187" t="s">
        <v>153</v>
      </c>
      <c r="BK636" s="189">
        <f>BK637+BK664</f>
        <v>0</v>
      </c>
    </row>
    <row r="637" spans="1:65" s="12" customFormat="1" ht="22.9" customHeight="1">
      <c r="B637" s="176"/>
      <c r="C637" s="177"/>
      <c r="D637" s="178" t="s">
        <v>77</v>
      </c>
      <c r="E637" s="190" t="s">
        <v>874</v>
      </c>
      <c r="F637" s="190" t="s">
        <v>875</v>
      </c>
      <c r="G637" s="177"/>
      <c r="H637" s="177"/>
      <c r="I637" s="180"/>
      <c r="J637" s="191">
        <f>BK637</f>
        <v>0</v>
      </c>
      <c r="K637" s="177"/>
      <c r="L637" s="182"/>
      <c r="M637" s="183"/>
      <c r="N637" s="184"/>
      <c r="O637" s="184"/>
      <c r="P637" s="185">
        <f>SUM(P638:P663)</f>
        <v>0</v>
      </c>
      <c r="Q637" s="184"/>
      <c r="R637" s="185">
        <f>SUM(R638:R663)</f>
        <v>0.36006108000000003</v>
      </c>
      <c r="S637" s="184"/>
      <c r="T637" s="186">
        <f>SUM(T638:T663)</f>
        <v>0.15</v>
      </c>
      <c r="AR637" s="187" t="s">
        <v>87</v>
      </c>
      <c r="AT637" s="188" t="s">
        <v>77</v>
      </c>
      <c r="AU637" s="188" t="s">
        <v>85</v>
      </c>
      <c r="AY637" s="187" t="s">
        <v>153</v>
      </c>
      <c r="BK637" s="189">
        <f>SUM(BK638:BK663)</f>
        <v>0</v>
      </c>
    </row>
    <row r="638" spans="1:65" s="2" customFormat="1" ht="24.2" customHeight="1">
      <c r="A638" s="35"/>
      <c r="B638" s="36"/>
      <c r="C638" s="192" t="s">
        <v>876</v>
      </c>
      <c r="D638" s="192" t="s">
        <v>155</v>
      </c>
      <c r="E638" s="193" t="s">
        <v>877</v>
      </c>
      <c r="F638" s="194" t="s">
        <v>878</v>
      </c>
      <c r="G638" s="195" t="s">
        <v>355</v>
      </c>
      <c r="H638" s="196">
        <v>22</v>
      </c>
      <c r="I638" s="197"/>
      <c r="J638" s="198">
        <f>ROUND(I638*H638,2)</f>
        <v>0</v>
      </c>
      <c r="K638" s="194" t="s">
        <v>159</v>
      </c>
      <c r="L638" s="40"/>
      <c r="M638" s="199" t="s">
        <v>1</v>
      </c>
      <c r="N638" s="200" t="s">
        <v>43</v>
      </c>
      <c r="O638" s="72"/>
      <c r="P638" s="201">
        <f>O638*H638</f>
        <v>0</v>
      </c>
      <c r="Q638" s="201">
        <v>4.0000000000000002E-4</v>
      </c>
      <c r="R638" s="201">
        <f>Q638*H638</f>
        <v>8.8000000000000005E-3</v>
      </c>
      <c r="S638" s="201">
        <v>0</v>
      </c>
      <c r="T638" s="202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203" t="s">
        <v>251</v>
      </c>
      <c r="AT638" s="203" t="s">
        <v>155</v>
      </c>
      <c r="AU638" s="203" t="s">
        <v>87</v>
      </c>
      <c r="AY638" s="18" t="s">
        <v>153</v>
      </c>
      <c r="BE638" s="204">
        <f>IF(N638="základní",J638,0)</f>
        <v>0</v>
      </c>
      <c r="BF638" s="204">
        <f>IF(N638="snížená",J638,0)</f>
        <v>0</v>
      </c>
      <c r="BG638" s="204">
        <f>IF(N638="zákl. přenesená",J638,0)</f>
        <v>0</v>
      </c>
      <c r="BH638" s="204">
        <f>IF(N638="sníž. přenesená",J638,0)</f>
        <v>0</v>
      </c>
      <c r="BI638" s="204">
        <f>IF(N638="nulová",J638,0)</f>
        <v>0</v>
      </c>
      <c r="BJ638" s="18" t="s">
        <v>85</v>
      </c>
      <c r="BK638" s="204">
        <f>ROUND(I638*H638,2)</f>
        <v>0</v>
      </c>
      <c r="BL638" s="18" t="s">
        <v>251</v>
      </c>
      <c r="BM638" s="203" t="s">
        <v>879</v>
      </c>
    </row>
    <row r="639" spans="1:65" s="2" customFormat="1" ht="19.5">
      <c r="A639" s="35"/>
      <c r="B639" s="36"/>
      <c r="C639" s="37"/>
      <c r="D639" s="205" t="s">
        <v>162</v>
      </c>
      <c r="E639" s="37"/>
      <c r="F639" s="206" t="s">
        <v>880</v>
      </c>
      <c r="G639" s="37"/>
      <c r="H639" s="37"/>
      <c r="I639" s="207"/>
      <c r="J639" s="37"/>
      <c r="K639" s="37"/>
      <c r="L639" s="40"/>
      <c r="M639" s="208"/>
      <c r="N639" s="209"/>
      <c r="O639" s="72"/>
      <c r="P639" s="72"/>
      <c r="Q639" s="72"/>
      <c r="R639" s="72"/>
      <c r="S639" s="72"/>
      <c r="T639" s="73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T639" s="18" t="s">
        <v>162</v>
      </c>
      <c r="AU639" s="18" t="s">
        <v>87</v>
      </c>
    </row>
    <row r="640" spans="1:65" s="2" customFormat="1" ht="87.75">
      <c r="A640" s="35"/>
      <c r="B640" s="36"/>
      <c r="C640" s="37"/>
      <c r="D640" s="205" t="s">
        <v>218</v>
      </c>
      <c r="E640" s="37"/>
      <c r="F640" s="242" t="s">
        <v>881</v>
      </c>
      <c r="G640" s="37"/>
      <c r="H640" s="37"/>
      <c r="I640" s="207"/>
      <c r="J640" s="37"/>
      <c r="K640" s="37"/>
      <c r="L640" s="40"/>
      <c r="M640" s="208"/>
      <c r="N640" s="209"/>
      <c r="O640" s="72"/>
      <c r="P640" s="72"/>
      <c r="Q640" s="72"/>
      <c r="R640" s="72"/>
      <c r="S640" s="72"/>
      <c r="T640" s="73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T640" s="18" t="s">
        <v>218</v>
      </c>
      <c r="AU640" s="18" t="s">
        <v>87</v>
      </c>
    </row>
    <row r="641" spans="1:65" s="13" customFormat="1" ht="11.25">
      <c r="B641" s="210"/>
      <c r="C641" s="211"/>
      <c r="D641" s="205" t="s">
        <v>164</v>
      </c>
      <c r="E641" s="212" t="s">
        <v>1</v>
      </c>
      <c r="F641" s="213" t="s">
        <v>882</v>
      </c>
      <c r="G641" s="211"/>
      <c r="H641" s="214">
        <v>22</v>
      </c>
      <c r="I641" s="215"/>
      <c r="J641" s="211"/>
      <c r="K641" s="211"/>
      <c r="L641" s="216"/>
      <c r="M641" s="217"/>
      <c r="N641" s="218"/>
      <c r="O641" s="218"/>
      <c r="P641" s="218"/>
      <c r="Q641" s="218"/>
      <c r="R641" s="218"/>
      <c r="S641" s="218"/>
      <c r="T641" s="219"/>
      <c r="AT641" s="220" t="s">
        <v>164</v>
      </c>
      <c r="AU641" s="220" t="s">
        <v>87</v>
      </c>
      <c r="AV641" s="13" t="s">
        <v>87</v>
      </c>
      <c r="AW641" s="13" t="s">
        <v>34</v>
      </c>
      <c r="AX641" s="13" t="s">
        <v>85</v>
      </c>
      <c r="AY641" s="220" t="s">
        <v>153</v>
      </c>
    </row>
    <row r="642" spans="1:65" s="2" customFormat="1" ht="24.2" customHeight="1">
      <c r="A642" s="35"/>
      <c r="B642" s="36"/>
      <c r="C642" s="192" t="s">
        <v>883</v>
      </c>
      <c r="D642" s="192" t="s">
        <v>155</v>
      </c>
      <c r="E642" s="193" t="s">
        <v>884</v>
      </c>
      <c r="F642" s="194" t="s">
        <v>885</v>
      </c>
      <c r="G642" s="195" t="s">
        <v>886</v>
      </c>
      <c r="H642" s="196">
        <v>316</v>
      </c>
      <c r="I642" s="197"/>
      <c r="J642" s="198">
        <f>ROUND(I642*H642,2)</f>
        <v>0</v>
      </c>
      <c r="K642" s="194" t="s">
        <v>159</v>
      </c>
      <c r="L642" s="40"/>
      <c r="M642" s="199" t="s">
        <v>1</v>
      </c>
      <c r="N642" s="200" t="s">
        <v>43</v>
      </c>
      <c r="O642" s="72"/>
      <c r="P642" s="201">
        <f>O642*H642</f>
        <v>0</v>
      </c>
      <c r="Q642" s="201">
        <v>6.0000000000000002E-5</v>
      </c>
      <c r="R642" s="201">
        <f>Q642*H642</f>
        <v>1.8960000000000001E-2</v>
      </c>
      <c r="S642" s="201">
        <v>0</v>
      </c>
      <c r="T642" s="202">
        <f>S642*H642</f>
        <v>0</v>
      </c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R642" s="203" t="s">
        <v>251</v>
      </c>
      <c r="AT642" s="203" t="s">
        <v>155</v>
      </c>
      <c r="AU642" s="203" t="s">
        <v>87</v>
      </c>
      <c r="AY642" s="18" t="s">
        <v>153</v>
      </c>
      <c r="BE642" s="204">
        <f>IF(N642="základní",J642,0)</f>
        <v>0</v>
      </c>
      <c r="BF642" s="204">
        <f>IF(N642="snížená",J642,0)</f>
        <v>0</v>
      </c>
      <c r="BG642" s="204">
        <f>IF(N642="zákl. přenesená",J642,0)</f>
        <v>0</v>
      </c>
      <c r="BH642" s="204">
        <f>IF(N642="sníž. přenesená",J642,0)</f>
        <v>0</v>
      </c>
      <c r="BI642" s="204">
        <f>IF(N642="nulová",J642,0)</f>
        <v>0</v>
      </c>
      <c r="BJ642" s="18" t="s">
        <v>85</v>
      </c>
      <c r="BK642" s="204">
        <f>ROUND(I642*H642,2)</f>
        <v>0</v>
      </c>
      <c r="BL642" s="18" t="s">
        <v>251</v>
      </c>
      <c r="BM642" s="203" t="s">
        <v>887</v>
      </c>
    </row>
    <row r="643" spans="1:65" s="2" customFormat="1" ht="19.5">
      <c r="A643" s="35"/>
      <c r="B643" s="36"/>
      <c r="C643" s="37"/>
      <c r="D643" s="205" t="s">
        <v>162</v>
      </c>
      <c r="E643" s="37"/>
      <c r="F643" s="206" t="s">
        <v>888</v>
      </c>
      <c r="G643" s="37"/>
      <c r="H643" s="37"/>
      <c r="I643" s="207"/>
      <c r="J643" s="37"/>
      <c r="K643" s="37"/>
      <c r="L643" s="40"/>
      <c r="M643" s="208"/>
      <c r="N643" s="209"/>
      <c r="O643" s="72"/>
      <c r="P643" s="72"/>
      <c r="Q643" s="72"/>
      <c r="R643" s="72"/>
      <c r="S643" s="72"/>
      <c r="T643" s="73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T643" s="18" t="s">
        <v>162</v>
      </c>
      <c r="AU643" s="18" t="s">
        <v>87</v>
      </c>
    </row>
    <row r="644" spans="1:65" s="13" customFormat="1" ht="11.25">
      <c r="B644" s="210"/>
      <c r="C644" s="211"/>
      <c r="D644" s="205" t="s">
        <v>164</v>
      </c>
      <c r="E644" s="212" t="s">
        <v>1</v>
      </c>
      <c r="F644" s="213" t="s">
        <v>889</v>
      </c>
      <c r="G644" s="211"/>
      <c r="H644" s="214">
        <v>316</v>
      </c>
      <c r="I644" s="215"/>
      <c r="J644" s="211"/>
      <c r="K644" s="211"/>
      <c r="L644" s="216"/>
      <c r="M644" s="217"/>
      <c r="N644" s="218"/>
      <c r="O644" s="218"/>
      <c r="P644" s="218"/>
      <c r="Q644" s="218"/>
      <c r="R644" s="218"/>
      <c r="S644" s="218"/>
      <c r="T644" s="219"/>
      <c r="AT644" s="220" t="s">
        <v>164</v>
      </c>
      <c r="AU644" s="220" t="s">
        <v>87</v>
      </c>
      <c r="AV644" s="13" t="s">
        <v>87</v>
      </c>
      <c r="AW644" s="13" t="s">
        <v>34</v>
      </c>
      <c r="AX644" s="13" t="s">
        <v>85</v>
      </c>
      <c r="AY644" s="220" t="s">
        <v>153</v>
      </c>
    </row>
    <row r="645" spans="1:65" s="2" customFormat="1" ht="24.2" customHeight="1">
      <c r="A645" s="35"/>
      <c r="B645" s="36"/>
      <c r="C645" s="243" t="s">
        <v>890</v>
      </c>
      <c r="D645" s="243" t="s">
        <v>341</v>
      </c>
      <c r="E645" s="244" t="s">
        <v>891</v>
      </c>
      <c r="F645" s="245" t="s">
        <v>892</v>
      </c>
      <c r="G645" s="246" t="s">
        <v>355</v>
      </c>
      <c r="H645" s="247">
        <v>67.799000000000007</v>
      </c>
      <c r="I645" s="248"/>
      <c r="J645" s="249">
        <f>ROUND(I645*H645,2)</f>
        <v>0</v>
      </c>
      <c r="K645" s="245" t="s">
        <v>159</v>
      </c>
      <c r="L645" s="250"/>
      <c r="M645" s="251" t="s">
        <v>1</v>
      </c>
      <c r="N645" s="252" t="s">
        <v>43</v>
      </c>
      <c r="O645" s="72"/>
      <c r="P645" s="201">
        <f>O645*H645</f>
        <v>0</v>
      </c>
      <c r="Q645" s="201">
        <v>3.0799999999999998E-3</v>
      </c>
      <c r="R645" s="201">
        <f>Q645*H645</f>
        <v>0.20882092000000002</v>
      </c>
      <c r="S645" s="201">
        <v>0</v>
      </c>
      <c r="T645" s="202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203" t="s">
        <v>352</v>
      </c>
      <c r="AT645" s="203" t="s">
        <v>341</v>
      </c>
      <c r="AU645" s="203" t="s">
        <v>87</v>
      </c>
      <c r="AY645" s="18" t="s">
        <v>153</v>
      </c>
      <c r="BE645" s="204">
        <f>IF(N645="základní",J645,0)</f>
        <v>0</v>
      </c>
      <c r="BF645" s="204">
        <f>IF(N645="snížená",J645,0)</f>
        <v>0</v>
      </c>
      <c r="BG645" s="204">
        <f>IF(N645="zákl. přenesená",J645,0)</f>
        <v>0</v>
      </c>
      <c r="BH645" s="204">
        <f>IF(N645="sníž. přenesená",J645,0)</f>
        <v>0</v>
      </c>
      <c r="BI645" s="204">
        <f>IF(N645="nulová",J645,0)</f>
        <v>0</v>
      </c>
      <c r="BJ645" s="18" t="s">
        <v>85</v>
      </c>
      <c r="BK645" s="204">
        <f>ROUND(I645*H645,2)</f>
        <v>0</v>
      </c>
      <c r="BL645" s="18" t="s">
        <v>251</v>
      </c>
      <c r="BM645" s="203" t="s">
        <v>893</v>
      </c>
    </row>
    <row r="646" spans="1:65" s="2" customFormat="1" ht="11.25">
      <c r="A646" s="35"/>
      <c r="B646" s="36"/>
      <c r="C646" s="37"/>
      <c r="D646" s="205" t="s">
        <v>162</v>
      </c>
      <c r="E646" s="37"/>
      <c r="F646" s="206" t="s">
        <v>892</v>
      </c>
      <c r="G646" s="37"/>
      <c r="H646" s="37"/>
      <c r="I646" s="207"/>
      <c r="J646" s="37"/>
      <c r="K646" s="37"/>
      <c r="L646" s="40"/>
      <c r="M646" s="208"/>
      <c r="N646" s="209"/>
      <c r="O646" s="72"/>
      <c r="P646" s="72"/>
      <c r="Q646" s="72"/>
      <c r="R646" s="72"/>
      <c r="S646" s="72"/>
      <c r="T646" s="73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T646" s="18" t="s">
        <v>162</v>
      </c>
      <c r="AU646" s="18" t="s">
        <v>87</v>
      </c>
    </row>
    <row r="647" spans="1:65" s="13" customFormat="1" ht="11.25">
      <c r="B647" s="210"/>
      <c r="C647" s="211"/>
      <c r="D647" s="205" t="s">
        <v>164</v>
      </c>
      <c r="E647" s="212" t="s">
        <v>1</v>
      </c>
      <c r="F647" s="213" t="s">
        <v>894</v>
      </c>
      <c r="G647" s="211"/>
      <c r="H647" s="214">
        <v>64.569999999999993</v>
      </c>
      <c r="I647" s="215"/>
      <c r="J647" s="211"/>
      <c r="K647" s="211"/>
      <c r="L647" s="216"/>
      <c r="M647" s="217"/>
      <c r="N647" s="218"/>
      <c r="O647" s="218"/>
      <c r="P647" s="218"/>
      <c r="Q647" s="218"/>
      <c r="R647" s="218"/>
      <c r="S647" s="218"/>
      <c r="T647" s="219"/>
      <c r="AT647" s="220" t="s">
        <v>164</v>
      </c>
      <c r="AU647" s="220" t="s">
        <v>87</v>
      </c>
      <c r="AV647" s="13" t="s">
        <v>87</v>
      </c>
      <c r="AW647" s="13" t="s">
        <v>34</v>
      </c>
      <c r="AX647" s="13" t="s">
        <v>85</v>
      </c>
      <c r="AY647" s="220" t="s">
        <v>153</v>
      </c>
    </row>
    <row r="648" spans="1:65" s="13" customFormat="1" ht="11.25">
      <c r="B648" s="210"/>
      <c r="C648" s="211"/>
      <c r="D648" s="205" t="s">
        <v>164</v>
      </c>
      <c r="E648" s="211"/>
      <c r="F648" s="213" t="s">
        <v>895</v>
      </c>
      <c r="G648" s="211"/>
      <c r="H648" s="214">
        <v>67.799000000000007</v>
      </c>
      <c r="I648" s="215"/>
      <c r="J648" s="211"/>
      <c r="K648" s="211"/>
      <c r="L648" s="216"/>
      <c r="M648" s="217"/>
      <c r="N648" s="218"/>
      <c r="O648" s="218"/>
      <c r="P648" s="218"/>
      <c r="Q648" s="218"/>
      <c r="R648" s="218"/>
      <c r="S648" s="218"/>
      <c r="T648" s="219"/>
      <c r="AT648" s="220" t="s">
        <v>164</v>
      </c>
      <c r="AU648" s="220" t="s">
        <v>87</v>
      </c>
      <c r="AV648" s="13" t="s">
        <v>87</v>
      </c>
      <c r="AW648" s="13" t="s">
        <v>4</v>
      </c>
      <c r="AX648" s="13" t="s">
        <v>85</v>
      </c>
      <c r="AY648" s="220" t="s">
        <v>153</v>
      </c>
    </row>
    <row r="649" spans="1:65" s="2" customFormat="1" ht="24.2" customHeight="1">
      <c r="A649" s="35"/>
      <c r="B649" s="36"/>
      <c r="C649" s="243" t="s">
        <v>896</v>
      </c>
      <c r="D649" s="243" t="s">
        <v>341</v>
      </c>
      <c r="E649" s="244" t="s">
        <v>897</v>
      </c>
      <c r="F649" s="245" t="s">
        <v>898</v>
      </c>
      <c r="G649" s="246" t="s">
        <v>355</v>
      </c>
      <c r="H649" s="247">
        <v>30.608000000000001</v>
      </c>
      <c r="I649" s="248"/>
      <c r="J649" s="249">
        <f>ROUND(I649*H649,2)</f>
        <v>0</v>
      </c>
      <c r="K649" s="245" t="s">
        <v>159</v>
      </c>
      <c r="L649" s="250"/>
      <c r="M649" s="251" t="s">
        <v>1</v>
      </c>
      <c r="N649" s="252" t="s">
        <v>43</v>
      </c>
      <c r="O649" s="72"/>
      <c r="P649" s="201">
        <f>O649*H649</f>
        <v>0</v>
      </c>
      <c r="Q649" s="201">
        <v>2.2699999999999999E-3</v>
      </c>
      <c r="R649" s="201">
        <f>Q649*H649</f>
        <v>6.9480159999999999E-2</v>
      </c>
      <c r="S649" s="201">
        <v>0</v>
      </c>
      <c r="T649" s="202">
        <f>S649*H649</f>
        <v>0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R649" s="203" t="s">
        <v>352</v>
      </c>
      <c r="AT649" s="203" t="s">
        <v>341</v>
      </c>
      <c r="AU649" s="203" t="s">
        <v>87</v>
      </c>
      <c r="AY649" s="18" t="s">
        <v>153</v>
      </c>
      <c r="BE649" s="204">
        <f>IF(N649="základní",J649,0)</f>
        <v>0</v>
      </c>
      <c r="BF649" s="204">
        <f>IF(N649="snížená",J649,0)</f>
        <v>0</v>
      </c>
      <c r="BG649" s="204">
        <f>IF(N649="zákl. přenesená",J649,0)</f>
        <v>0</v>
      </c>
      <c r="BH649" s="204">
        <f>IF(N649="sníž. přenesená",J649,0)</f>
        <v>0</v>
      </c>
      <c r="BI649" s="204">
        <f>IF(N649="nulová",J649,0)</f>
        <v>0</v>
      </c>
      <c r="BJ649" s="18" t="s">
        <v>85</v>
      </c>
      <c r="BK649" s="204">
        <f>ROUND(I649*H649,2)</f>
        <v>0</v>
      </c>
      <c r="BL649" s="18" t="s">
        <v>251</v>
      </c>
      <c r="BM649" s="203" t="s">
        <v>899</v>
      </c>
    </row>
    <row r="650" spans="1:65" s="2" customFormat="1" ht="11.25">
      <c r="A650" s="35"/>
      <c r="B650" s="36"/>
      <c r="C650" s="37"/>
      <c r="D650" s="205" t="s">
        <v>162</v>
      </c>
      <c r="E650" s="37"/>
      <c r="F650" s="206" t="s">
        <v>898</v>
      </c>
      <c r="G650" s="37"/>
      <c r="H650" s="37"/>
      <c r="I650" s="207"/>
      <c r="J650" s="37"/>
      <c r="K650" s="37"/>
      <c r="L650" s="40"/>
      <c r="M650" s="208"/>
      <c r="N650" s="209"/>
      <c r="O650" s="72"/>
      <c r="P650" s="72"/>
      <c r="Q650" s="72"/>
      <c r="R650" s="72"/>
      <c r="S650" s="72"/>
      <c r="T650" s="73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T650" s="18" t="s">
        <v>162</v>
      </c>
      <c r="AU650" s="18" t="s">
        <v>87</v>
      </c>
    </row>
    <row r="651" spans="1:65" s="13" customFormat="1" ht="11.25">
      <c r="B651" s="210"/>
      <c r="C651" s="211"/>
      <c r="D651" s="205" t="s">
        <v>164</v>
      </c>
      <c r="E651" s="212" t="s">
        <v>1</v>
      </c>
      <c r="F651" s="213" t="s">
        <v>900</v>
      </c>
      <c r="G651" s="211"/>
      <c r="H651" s="214">
        <v>29.15</v>
      </c>
      <c r="I651" s="215"/>
      <c r="J651" s="211"/>
      <c r="K651" s="211"/>
      <c r="L651" s="216"/>
      <c r="M651" s="217"/>
      <c r="N651" s="218"/>
      <c r="O651" s="218"/>
      <c r="P651" s="218"/>
      <c r="Q651" s="218"/>
      <c r="R651" s="218"/>
      <c r="S651" s="218"/>
      <c r="T651" s="219"/>
      <c r="AT651" s="220" t="s">
        <v>164</v>
      </c>
      <c r="AU651" s="220" t="s">
        <v>87</v>
      </c>
      <c r="AV651" s="13" t="s">
        <v>87</v>
      </c>
      <c r="AW651" s="13" t="s">
        <v>34</v>
      </c>
      <c r="AX651" s="13" t="s">
        <v>85</v>
      </c>
      <c r="AY651" s="220" t="s">
        <v>153</v>
      </c>
    </row>
    <row r="652" spans="1:65" s="13" customFormat="1" ht="11.25">
      <c r="B652" s="210"/>
      <c r="C652" s="211"/>
      <c r="D652" s="205" t="s">
        <v>164</v>
      </c>
      <c r="E652" s="211"/>
      <c r="F652" s="213" t="s">
        <v>901</v>
      </c>
      <c r="G652" s="211"/>
      <c r="H652" s="214">
        <v>30.608000000000001</v>
      </c>
      <c r="I652" s="215"/>
      <c r="J652" s="211"/>
      <c r="K652" s="211"/>
      <c r="L652" s="216"/>
      <c r="M652" s="217"/>
      <c r="N652" s="218"/>
      <c r="O652" s="218"/>
      <c r="P652" s="218"/>
      <c r="Q652" s="218"/>
      <c r="R652" s="218"/>
      <c r="S652" s="218"/>
      <c r="T652" s="219"/>
      <c r="AT652" s="220" t="s">
        <v>164</v>
      </c>
      <c r="AU652" s="220" t="s">
        <v>87</v>
      </c>
      <c r="AV652" s="13" t="s">
        <v>87</v>
      </c>
      <c r="AW652" s="13" t="s">
        <v>4</v>
      </c>
      <c r="AX652" s="13" t="s">
        <v>85</v>
      </c>
      <c r="AY652" s="220" t="s">
        <v>153</v>
      </c>
    </row>
    <row r="653" spans="1:65" s="2" customFormat="1" ht="24.2" customHeight="1">
      <c r="A653" s="35"/>
      <c r="B653" s="36"/>
      <c r="C653" s="243" t="s">
        <v>902</v>
      </c>
      <c r="D653" s="243" t="s">
        <v>341</v>
      </c>
      <c r="E653" s="244" t="s">
        <v>903</v>
      </c>
      <c r="F653" s="245" t="s">
        <v>904</v>
      </c>
      <c r="G653" s="246" t="s">
        <v>302</v>
      </c>
      <c r="H653" s="247">
        <v>5.3999999999999999E-2</v>
      </c>
      <c r="I653" s="248"/>
      <c r="J653" s="249">
        <f>ROUND(I653*H653,2)</f>
        <v>0</v>
      </c>
      <c r="K653" s="245" t="s">
        <v>1</v>
      </c>
      <c r="L653" s="250"/>
      <c r="M653" s="251" t="s">
        <v>1</v>
      </c>
      <c r="N653" s="252" t="s">
        <v>43</v>
      </c>
      <c r="O653" s="72"/>
      <c r="P653" s="201">
        <f>O653*H653</f>
        <v>0</v>
      </c>
      <c r="Q653" s="201">
        <v>1</v>
      </c>
      <c r="R653" s="201">
        <f>Q653*H653</f>
        <v>5.3999999999999999E-2</v>
      </c>
      <c r="S653" s="201">
        <v>0</v>
      </c>
      <c r="T653" s="202">
        <f>S653*H653</f>
        <v>0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R653" s="203" t="s">
        <v>352</v>
      </c>
      <c r="AT653" s="203" t="s">
        <v>341</v>
      </c>
      <c r="AU653" s="203" t="s">
        <v>87</v>
      </c>
      <c r="AY653" s="18" t="s">
        <v>153</v>
      </c>
      <c r="BE653" s="204">
        <f>IF(N653="základní",J653,0)</f>
        <v>0</v>
      </c>
      <c r="BF653" s="204">
        <f>IF(N653="snížená",J653,0)</f>
        <v>0</v>
      </c>
      <c r="BG653" s="204">
        <f>IF(N653="zákl. přenesená",J653,0)</f>
        <v>0</v>
      </c>
      <c r="BH653" s="204">
        <f>IF(N653="sníž. přenesená",J653,0)</f>
        <v>0</v>
      </c>
      <c r="BI653" s="204">
        <f>IF(N653="nulová",J653,0)</f>
        <v>0</v>
      </c>
      <c r="BJ653" s="18" t="s">
        <v>85</v>
      </c>
      <c r="BK653" s="204">
        <f>ROUND(I653*H653,2)</f>
        <v>0</v>
      </c>
      <c r="BL653" s="18" t="s">
        <v>251</v>
      </c>
      <c r="BM653" s="203" t="s">
        <v>905</v>
      </c>
    </row>
    <row r="654" spans="1:65" s="2" customFormat="1" ht="11.25">
      <c r="A654" s="35"/>
      <c r="B654" s="36"/>
      <c r="C654" s="37"/>
      <c r="D654" s="205" t="s">
        <v>162</v>
      </c>
      <c r="E654" s="37"/>
      <c r="F654" s="206" t="s">
        <v>904</v>
      </c>
      <c r="G654" s="37"/>
      <c r="H654" s="37"/>
      <c r="I654" s="207"/>
      <c r="J654" s="37"/>
      <c r="K654" s="37"/>
      <c r="L654" s="40"/>
      <c r="M654" s="208"/>
      <c r="N654" s="209"/>
      <c r="O654" s="72"/>
      <c r="P654" s="72"/>
      <c r="Q654" s="72"/>
      <c r="R654" s="72"/>
      <c r="S654" s="72"/>
      <c r="T654" s="73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T654" s="18" t="s">
        <v>162</v>
      </c>
      <c r="AU654" s="18" t="s">
        <v>87</v>
      </c>
    </row>
    <row r="655" spans="1:65" s="2" customFormat="1" ht="19.5">
      <c r="A655" s="35"/>
      <c r="B655" s="36"/>
      <c r="C655" s="37"/>
      <c r="D655" s="205" t="s">
        <v>218</v>
      </c>
      <c r="E655" s="37"/>
      <c r="F655" s="242" t="s">
        <v>906</v>
      </c>
      <c r="G655" s="37"/>
      <c r="H655" s="37"/>
      <c r="I655" s="207"/>
      <c r="J655" s="37"/>
      <c r="K655" s="37"/>
      <c r="L655" s="40"/>
      <c r="M655" s="208"/>
      <c r="N655" s="209"/>
      <c r="O655" s="72"/>
      <c r="P655" s="72"/>
      <c r="Q655" s="72"/>
      <c r="R655" s="72"/>
      <c r="S655" s="72"/>
      <c r="T655" s="73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T655" s="18" t="s">
        <v>218</v>
      </c>
      <c r="AU655" s="18" t="s">
        <v>87</v>
      </c>
    </row>
    <row r="656" spans="1:65" s="14" customFormat="1" ht="11.25">
      <c r="B656" s="221"/>
      <c r="C656" s="222"/>
      <c r="D656" s="205" t="s">
        <v>164</v>
      </c>
      <c r="E656" s="223" t="s">
        <v>1</v>
      </c>
      <c r="F656" s="224" t="s">
        <v>907</v>
      </c>
      <c r="G656" s="222"/>
      <c r="H656" s="223" t="s">
        <v>1</v>
      </c>
      <c r="I656" s="225"/>
      <c r="J656" s="222"/>
      <c r="K656" s="222"/>
      <c r="L656" s="226"/>
      <c r="M656" s="227"/>
      <c r="N656" s="228"/>
      <c r="O656" s="228"/>
      <c r="P656" s="228"/>
      <c r="Q656" s="228"/>
      <c r="R656" s="228"/>
      <c r="S656" s="228"/>
      <c r="T656" s="229"/>
      <c r="AT656" s="230" t="s">
        <v>164</v>
      </c>
      <c r="AU656" s="230" t="s">
        <v>87</v>
      </c>
      <c r="AV656" s="14" t="s">
        <v>85</v>
      </c>
      <c r="AW656" s="14" t="s">
        <v>34</v>
      </c>
      <c r="AX656" s="14" t="s">
        <v>78</v>
      </c>
      <c r="AY656" s="230" t="s">
        <v>153</v>
      </c>
    </row>
    <row r="657" spans="1:65" s="13" customFormat="1" ht="11.25">
      <c r="B657" s="210"/>
      <c r="C657" s="211"/>
      <c r="D657" s="205" t="s">
        <v>164</v>
      </c>
      <c r="E657" s="212" t="s">
        <v>1</v>
      </c>
      <c r="F657" s="213" t="s">
        <v>908</v>
      </c>
      <c r="G657" s="211"/>
      <c r="H657" s="214">
        <v>5.0999999999999997E-2</v>
      </c>
      <c r="I657" s="215"/>
      <c r="J657" s="211"/>
      <c r="K657" s="211"/>
      <c r="L657" s="216"/>
      <c r="M657" s="217"/>
      <c r="N657" s="218"/>
      <c r="O657" s="218"/>
      <c r="P657" s="218"/>
      <c r="Q657" s="218"/>
      <c r="R657" s="218"/>
      <c r="S657" s="218"/>
      <c r="T657" s="219"/>
      <c r="AT657" s="220" t="s">
        <v>164</v>
      </c>
      <c r="AU657" s="220" t="s">
        <v>87</v>
      </c>
      <c r="AV657" s="13" t="s">
        <v>87</v>
      </c>
      <c r="AW657" s="13" t="s">
        <v>34</v>
      </c>
      <c r="AX657" s="13" t="s">
        <v>85</v>
      </c>
      <c r="AY657" s="220" t="s">
        <v>153</v>
      </c>
    </row>
    <row r="658" spans="1:65" s="13" customFormat="1" ht="11.25">
      <c r="B658" s="210"/>
      <c r="C658" s="211"/>
      <c r="D658" s="205" t="s">
        <v>164</v>
      </c>
      <c r="E658" s="211"/>
      <c r="F658" s="213" t="s">
        <v>909</v>
      </c>
      <c r="G658" s="211"/>
      <c r="H658" s="214">
        <v>5.3999999999999999E-2</v>
      </c>
      <c r="I658" s="215"/>
      <c r="J658" s="211"/>
      <c r="K658" s="211"/>
      <c r="L658" s="216"/>
      <c r="M658" s="217"/>
      <c r="N658" s="218"/>
      <c r="O658" s="218"/>
      <c r="P658" s="218"/>
      <c r="Q658" s="218"/>
      <c r="R658" s="218"/>
      <c r="S658" s="218"/>
      <c r="T658" s="219"/>
      <c r="AT658" s="220" t="s">
        <v>164</v>
      </c>
      <c r="AU658" s="220" t="s">
        <v>87</v>
      </c>
      <c r="AV658" s="13" t="s">
        <v>87</v>
      </c>
      <c r="AW658" s="13" t="s">
        <v>4</v>
      </c>
      <c r="AX658" s="13" t="s">
        <v>85</v>
      </c>
      <c r="AY658" s="220" t="s">
        <v>153</v>
      </c>
    </row>
    <row r="659" spans="1:65" s="2" customFormat="1" ht="24.2" customHeight="1">
      <c r="A659" s="35"/>
      <c r="B659" s="36"/>
      <c r="C659" s="192" t="s">
        <v>910</v>
      </c>
      <c r="D659" s="192" t="s">
        <v>155</v>
      </c>
      <c r="E659" s="193" t="s">
        <v>911</v>
      </c>
      <c r="F659" s="194" t="s">
        <v>912</v>
      </c>
      <c r="G659" s="195" t="s">
        <v>886</v>
      </c>
      <c r="H659" s="196">
        <v>150</v>
      </c>
      <c r="I659" s="197"/>
      <c r="J659" s="198">
        <f>ROUND(I659*H659,2)</f>
        <v>0</v>
      </c>
      <c r="K659" s="194" t="s">
        <v>159</v>
      </c>
      <c r="L659" s="40"/>
      <c r="M659" s="199" t="s">
        <v>1</v>
      </c>
      <c r="N659" s="200" t="s">
        <v>43</v>
      </c>
      <c r="O659" s="72"/>
      <c r="P659" s="201">
        <f>O659*H659</f>
        <v>0</v>
      </c>
      <c r="Q659" s="201">
        <v>0</v>
      </c>
      <c r="R659" s="201">
        <f>Q659*H659</f>
        <v>0</v>
      </c>
      <c r="S659" s="201">
        <v>1E-3</v>
      </c>
      <c r="T659" s="202">
        <f>S659*H659</f>
        <v>0.15</v>
      </c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R659" s="203" t="s">
        <v>251</v>
      </c>
      <c r="AT659" s="203" t="s">
        <v>155</v>
      </c>
      <c r="AU659" s="203" t="s">
        <v>87</v>
      </c>
      <c r="AY659" s="18" t="s">
        <v>153</v>
      </c>
      <c r="BE659" s="204">
        <f>IF(N659="základní",J659,0)</f>
        <v>0</v>
      </c>
      <c r="BF659" s="204">
        <f>IF(N659="snížená",J659,0)</f>
        <v>0</v>
      </c>
      <c r="BG659" s="204">
        <f>IF(N659="zákl. přenesená",J659,0)</f>
        <v>0</v>
      </c>
      <c r="BH659" s="204">
        <f>IF(N659="sníž. přenesená",J659,0)</f>
        <v>0</v>
      </c>
      <c r="BI659" s="204">
        <f>IF(N659="nulová",J659,0)</f>
        <v>0</v>
      </c>
      <c r="BJ659" s="18" t="s">
        <v>85</v>
      </c>
      <c r="BK659" s="204">
        <f>ROUND(I659*H659,2)</f>
        <v>0</v>
      </c>
      <c r="BL659" s="18" t="s">
        <v>251</v>
      </c>
      <c r="BM659" s="203" t="s">
        <v>913</v>
      </c>
    </row>
    <row r="660" spans="1:65" s="2" customFormat="1" ht="19.5">
      <c r="A660" s="35"/>
      <c r="B660" s="36"/>
      <c r="C660" s="37"/>
      <c r="D660" s="205" t="s">
        <v>162</v>
      </c>
      <c r="E660" s="37"/>
      <c r="F660" s="206" t="s">
        <v>914</v>
      </c>
      <c r="G660" s="37"/>
      <c r="H660" s="37"/>
      <c r="I660" s="207"/>
      <c r="J660" s="37"/>
      <c r="K660" s="37"/>
      <c r="L660" s="40"/>
      <c r="M660" s="208"/>
      <c r="N660" s="209"/>
      <c r="O660" s="72"/>
      <c r="P660" s="72"/>
      <c r="Q660" s="72"/>
      <c r="R660" s="72"/>
      <c r="S660" s="72"/>
      <c r="T660" s="73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T660" s="18" t="s">
        <v>162</v>
      </c>
      <c r="AU660" s="18" t="s">
        <v>87</v>
      </c>
    </row>
    <row r="661" spans="1:65" s="13" customFormat="1" ht="11.25">
      <c r="B661" s="210"/>
      <c r="C661" s="211"/>
      <c r="D661" s="205" t="s">
        <v>164</v>
      </c>
      <c r="E661" s="212" t="s">
        <v>1</v>
      </c>
      <c r="F661" s="213" t="s">
        <v>915</v>
      </c>
      <c r="G661" s="211"/>
      <c r="H661" s="214">
        <v>150</v>
      </c>
      <c r="I661" s="215"/>
      <c r="J661" s="211"/>
      <c r="K661" s="211"/>
      <c r="L661" s="216"/>
      <c r="M661" s="217"/>
      <c r="N661" s="218"/>
      <c r="O661" s="218"/>
      <c r="P661" s="218"/>
      <c r="Q661" s="218"/>
      <c r="R661" s="218"/>
      <c r="S661" s="218"/>
      <c r="T661" s="219"/>
      <c r="AT661" s="220" t="s">
        <v>164</v>
      </c>
      <c r="AU661" s="220" t="s">
        <v>87</v>
      </c>
      <c r="AV661" s="13" t="s">
        <v>87</v>
      </c>
      <c r="AW661" s="13" t="s">
        <v>34</v>
      </c>
      <c r="AX661" s="13" t="s">
        <v>85</v>
      </c>
      <c r="AY661" s="220" t="s">
        <v>153</v>
      </c>
    </row>
    <row r="662" spans="1:65" s="2" customFormat="1" ht="24.2" customHeight="1">
      <c r="A662" s="35"/>
      <c r="B662" s="36"/>
      <c r="C662" s="192" t="s">
        <v>916</v>
      </c>
      <c r="D662" s="192" t="s">
        <v>155</v>
      </c>
      <c r="E662" s="193" t="s">
        <v>917</v>
      </c>
      <c r="F662" s="194" t="s">
        <v>918</v>
      </c>
      <c r="G662" s="195" t="s">
        <v>302</v>
      </c>
      <c r="H662" s="196">
        <v>0.36</v>
      </c>
      <c r="I662" s="197"/>
      <c r="J662" s="198">
        <f>ROUND(I662*H662,2)</f>
        <v>0</v>
      </c>
      <c r="K662" s="194" t="s">
        <v>159</v>
      </c>
      <c r="L662" s="40"/>
      <c r="M662" s="199" t="s">
        <v>1</v>
      </c>
      <c r="N662" s="200" t="s">
        <v>43</v>
      </c>
      <c r="O662" s="72"/>
      <c r="P662" s="201">
        <f>O662*H662</f>
        <v>0</v>
      </c>
      <c r="Q662" s="201">
        <v>0</v>
      </c>
      <c r="R662" s="201">
        <f>Q662*H662</f>
        <v>0</v>
      </c>
      <c r="S662" s="201">
        <v>0</v>
      </c>
      <c r="T662" s="202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203" t="s">
        <v>251</v>
      </c>
      <c r="AT662" s="203" t="s">
        <v>155</v>
      </c>
      <c r="AU662" s="203" t="s">
        <v>87</v>
      </c>
      <c r="AY662" s="18" t="s">
        <v>153</v>
      </c>
      <c r="BE662" s="204">
        <f>IF(N662="základní",J662,0)</f>
        <v>0</v>
      </c>
      <c r="BF662" s="204">
        <f>IF(N662="snížená",J662,0)</f>
        <v>0</v>
      </c>
      <c r="BG662" s="204">
        <f>IF(N662="zákl. přenesená",J662,0)</f>
        <v>0</v>
      </c>
      <c r="BH662" s="204">
        <f>IF(N662="sníž. přenesená",J662,0)</f>
        <v>0</v>
      </c>
      <c r="BI662" s="204">
        <f>IF(N662="nulová",J662,0)</f>
        <v>0</v>
      </c>
      <c r="BJ662" s="18" t="s">
        <v>85</v>
      </c>
      <c r="BK662" s="204">
        <f>ROUND(I662*H662,2)</f>
        <v>0</v>
      </c>
      <c r="BL662" s="18" t="s">
        <v>251</v>
      </c>
      <c r="BM662" s="203" t="s">
        <v>919</v>
      </c>
    </row>
    <row r="663" spans="1:65" s="2" customFormat="1" ht="29.25">
      <c r="A663" s="35"/>
      <c r="B663" s="36"/>
      <c r="C663" s="37"/>
      <c r="D663" s="205" t="s">
        <v>162</v>
      </c>
      <c r="E663" s="37"/>
      <c r="F663" s="206" t="s">
        <v>920</v>
      </c>
      <c r="G663" s="37"/>
      <c r="H663" s="37"/>
      <c r="I663" s="207"/>
      <c r="J663" s="37"/>
      <c r="K663" s="37"/>
      <c r="L663" s="40"/>
      <c r="M663" s="208"/>
      <c r="N663" s="209"/>
      <c r="O663" s="72"/>
      <c r="P663" s="72"/>
      <c r="Q663" s="72"/>
      <c r="R663" s="72"/>
      <c r="S663" s="72"/>
      <c r="T663" s="73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T663" s="18" t="s">
        <v>162</v>
      </c>
      <c r="AU663" s="18" t="s">
        <v>87</v>
      </c>
    </row>
    <row r="664" spans="1:65" s="12" customFormat="1" ht="22.9" customHeight="1">
      <c r="B664" s="176"/>
      <c r="C664" s="177"/>
      <c r="D664" s="178" t="s">
        <v>77</v>
      </c>
      <c r="E664" s="190" t="s">
        <v>921</v>
      </c>
      <c r="F664" s="190" t="s">
        <v>922</v>
      </c>
      <c r="G664" s="177"/>
      <c r="H664" s="177"/>
      <c r="I664" s="180"/>
      <c r="J664" s="191">
        <f>BK664</f>
        <v>0</v>
      </c>
      <c r="K664" s="177"/>
      <c r="L664" s="182"/>
      <c r="M664" s="183"/>
      <c r="N664" s="184"/>
      <c r="O664" s="184"/>
      <c r="P664" s="185">
        <f>SUM(P665:P669)</f>
        <v>0</v>
      </c>
      <c r="Q664" s="184"/>
      <c r="R664" s="185">
        <f>SUM(R665:R669)</f>
        <v>3.9014380000000001E-2</v>
      </c>
      <c r="S664" s="184"/>
      <c r="T664" s="186">
        <f>SUM(T665:T669)</f>
        <v>0</v>
      </c>
      <c r="AR664" s="187" t="s">
        <v>87</v>
      </c>
      <c r="AT664" s="188" t="s">
        <v>77</v>
      </c>
      <c r="AU664" s="188" t="s">
        <v>85</v>
      </c>
      <c r="AY664" s="187" t="s">
        <v>153</v>
      </c>
      <c r="BK664" s="189">
        <f>SUM(BK665:BK669)</f>
        <v>0</v>
      </c>
    </row>
    <row r="665" spans="1:65" s="2" customFormat="1" ht="16.5" customHeight="1">
      <c r="A665" s="35"/>
      <c r="B665" s="36"/>
      <c r="C665" s="192" t="s">
        <v>923</v>
      </c>
      <c r="D665" s="192" t="s">
        <v>155</v>
      </c>
      <c r="E665" s="193" t="s">
        <v>924</v>
      </c>
      <c r="F665" s="194" t="s">
        <v>925</v>
      </c>
      <c r="G665" s="195" t="s">
        <v>323</v>
      </c>
      <c r="H665" s="196">
        <v>13.786</v>
      </c>
      <c r="I665" s="197"/>
      <c r="J665" s="198">
        <f>ROUND(I665*H665,2)</f>
        <v>0</v>
      </c>
      <c r="K665" s="194" t="s">
        <v>159</v>
      </c>
      <c r="L665" s="40"/>
      <c r="M665" s="199" t="s">
        <v>1</v>
      </c>
      <c r="N665" s="200" t="s">
        <v>43</v>
      </c>
      <c r="O665" s="72"/>
      <c r="P665" s="201">
        <f>O665*H665</f>
        <v>0</v>
      </c>
      <c r="Q665" s="201">
        <v>2.8300000000000001E-3</v>
      </c>
      <c r="R665" s="201">
        <f>Q665*H665</f>
        <v>3.9014380000000001E-2</v>
      </c>
      <c r="S665" s="201">
        <v>0</v>
      </c>
      <c r="T665" s="202">
        <f>S665*H665</f>
        <v>0</v>
      </c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R665" s="203" t="s">
        <v>251</v>
      </c>
      <c r="AT665" s="203" t="s">
        <v>155</v>
      </c>
      <c r="AU665" s="203" t="s">
        <v>87</v>
      </c>
      <c r="AY665" s="18" t="s">
        <v>153</v>
      </c>
      <c r="BE665" s="204">
        <f>IF(N665="základní",J665,0)</f>
        <v>0</v>
      </c>
      <c r="BF665" s="204">
        <f>IF(N665="snížená",J665,0)</f>
        <v>0</v>
      </c>
      <c r="BG665" s="204">
        <f>IF(N665="zákl. přenesená",J665,0)</f>
        <v>0</v>
      </c>
      <c r="BH665" s="204">
        <f>IF(N665="sníž. přenesená",J665,0)</f>
        <v>0</v>
      </c>
      <c r="BI665" s="204">
        <f>IF(N665="nulová",J665,0)</f>
        <v>0</v>
      </c>
      <c r="BJ665" s="18" t="s">
        <v>85</v>
      </c>
      <c r="BK665" s="204">
        <f>ROUND(I665*H665,2)</f>
        <v>0</v>
      </c>
      <c r="BL665" s="18" t="s">
        <v>251</v>
      </c>
      <c r="BM665" s="203" t="s">
        <v>926</v>
      </c>
    </row>
    <row r="666" spans="1:65" s="2" customFormat="1" ht="19.5">
      <c r="A666" s="35"/>
      <c r="B666" s="36"/>
      <c r="C666" s="37"/>
      <c r="D666" s="205" t="s">
        <v>162</v>
      </c>
      <c r="E666" s="37"/>
      <c r="F666" s="206" t="s">
        <v>927</v>
      </c>
      <c r="G666" s="37"/>
      <c r="H666" s="37"/>
      <c r="I666" s="207"/>
      <c r="J666" s="37"/>
      <c r="K666" s="37"/>
      <c r="L666" s="40"/>
      <c r="M666" s="208"/>
      <c r="N666" s="209"/>
      <c r="O666" s="72"/>
      <c r="P666" s="72"/>
      <c r="Q666" s="72"/>
      <c r="R666" s="72"/>
      <c r="S666" s="72"/>
      <c r="T666" s="73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T666" s="18" t="s">
        <v>162</v>
      </c>
      <c r="AU666" s="18" t="s">
        <v>87</v>
      </c>
    </row>
    <row r="667" spans="1:65" s="13" customFormat="1" ht="11.25">
      <c r="B667" s="210"/>
      <c r="C667" s="211"/>
      <c r="D667" s="205" t="s">
        <v>164</v>
      </c>
      <c r="E667" s="212" t="s">
        <v>1</v>
      </c>
      <c r="F667" s="213" t="s">
        <v>928</v>
      </c>
      <c r="G667" s="211"/>
      <c r="H667" s="214">
        <v>10.345000000000001</v>
      </c>
      <c r="I667" s="215"/>
      <c r="J667" s="211"/>
      <c r="K667" s="211"/>
      <c r="L667" s="216"/>
      <c r="M667" s="217"/>
      <c r="N667" s="218"/>
      <c r="O667" s="218"/>
      <c r="P667" s="218"/>
      <c r="Q667" s="218"/>
      <c r="R667" s="218"/>
      <c r="S667" s="218"/>
      <c r="T667" s="219"/>
      <c r="AT667" s="220" t="s">
        <v>164</v>
      </c>
      <c r="AU667" s="220" t="s">
        <v>87</v>
      </c>
      <c r="AV667" s="13" t="s">
        <v>87</v>
      </c>
      <c r="AW667" s="13" t="s">
        <v>34</v>
      </c>
      <c r="AX667" s="13" t="s">
        <v>78</v>
      </c>
      <c r="AY667" s="220" t="s">
        <v>153</v>
      </c>
    </row>
    <row r="668" spans="1:65" s="13" customFormat="1" ht="11.25">
      <c r="B668" s="210"/>
      <c r="C668" s="211"/>
      <c r="D668" s="205" t="s">
        <v>164</v>
      </c>
      <c r="E668" s="212" t="s">
        <v>1</v>
      </c>
      <c r="F668" s="213" t="s">
        <v>929</v>
      </c>
      <c r="G668" s="211"/>
      <c r="H668" s="214">
        <v>3.4409999999999998</v>
      </c>
      <c r="I668" s="215"/>
      <c r="J668" s="211"/>
      <c r="K668" s="211"/>
      <c r="L668" s="216"/>
      <c r="M668" s="217"/>
      <c r="N668" s="218"/>
      <c r="O668" s="218"/>
      <c r="P668" s="218"/>
      <c r="Q668" s="218"/>
      <c r="R668" s="218"/>
      <c r="S668" s="218"/>
      <c r="T668" s="219"/>
      <c r="AT668" s="220" t="s">
        <v>164</v>
      </c>
      <c r="AU668" s="220" t="s">
        <v>87</v>
      </c>
      <c r="AV668" s="13" t="s">
        <v>87</v>
      </c>
      <c r="AW668" s="13" t="s">
        <v>34</v>
      </c>
      <c r="AX668" s="13" t="s">
        <v>78</v>
      </c>
      <c r="AY668" s="220" t="s">
        <v>153</v>
      </c>
    </row>
    <row r="669" spans="1:65" s="15" customFormat="1" ht="11.25">
      <c r="B669" s="231"/>
      <c r="C669" s="232"/>
      <c r="D669" s="205" t="s">
        <v>164</v>
      </c>
      <c r="E669" s="233" t="s">
        <v>1</v>
      </c>
      <c r="F669" s="234" t="s">
        <v>198</v>
      </c>
      <c r="G669" s="232"/>
      <c r="H669" s="235">
        <v>13.786</v>
      </c>
      <c r="I669" s="236"/>
      <c r="J669" s="232"/>
      <c r="K669" s="232"/>
      <c r="L669" s="237"/>
      <c r="M669" s="238"/>
      <c r="N669" s="239"/>
      <c r="O669" s="239"/>
      <c r="P669" s="239"/>
      <c r="Q669" s="239"/>
      <c r="R669" s="239"/>
      <c r="S669" s="239"/>
      <c r="T669" s="240"/>
      <c r="AT669" s="241" t="s">
        <v>164</v>
      </c>
      <c r="AU669" s="241" t="s">
        <v>87</v>
      </c>
      <c r="AV669" s="15" t="s">
        <v>160</v>
      </c>
      <c r="AW669" s="15" t="s">
        <v>34</v>
      </c>
      <c r="AX669" s="15" t="s">
        <v>85</v>
      </c>
      <c r="AY669" s="241" t="s">
        <v>153</v>
      </c>
    </row>
    <row r="670" spans="1:65" s="12" customFormat="1" ht="25.9" customHeight="1">
      <c r="B670" s="176"/>
      <c r="C670" s="177"/>
      <c r="D670" s="178" t="s">
        <v>77</v>
      </c>
      <c r="E670" s="179" t="s">
        <v>341</v>
      </c>
      <c r="F670" s="179" t="s">
        <v>930</v>
      </c>
      <c r="G670" s="177"/>
      <c r="H670" s="177"/>
      <c r="I670" s="180"/>
      <c r="J670" s="181">
        <f>BK670</f>
        <v>0</v>
      </c>
      <c r="K670" s="177"/>
      <c r="L670" s="182"/>
      <c r="M670" s="183"/>
      <c r="N670" s="184"/>
      <c r="O670" s="184"/>
      <c r="P670" s="185">
        <f>P671</f>
        <v>0</v>
      </c>
      <c r="Q670" s="184"/>
      <c r="R670" s="185">
        <f>R671</f>
        <v>5.9186819999999996</v>
      </c>
      <c r="S670" s="184"/>
      <c r="T670" s="186">
        <f>T671</f>
        <v>0</v>
      </c>
      <c r="AR670" s="187" t="s">
        <v>165</v>
      </c>
      <c r="AT670" s="188" t="s">
        <v>77</v>
      </c>
      <c r="AU670" s="188" t="s">
        <v>78</v>
      </c>
      <c r="AY670" s="187" t="s">
        <v>153</v>
      </c>
      <c r="BK670" s="189">
        <f>BK671</f>
        <v>0</v>
      </c>
    </row>
    <row r="671" spans="1:65" s="12" customFormat="1" ht="22.9" customHeight="1">
      <c r="B671" s="176"/>
      <c r="C671" s="177"/>
      <c r="D671" s="178" t="s">
        <v>77</v>
      </c>
      <c r="E671" s="190" t="s">
        <v>931</v>
      </c>
      <c r="F671" s="190" t="s">
        <v>932</v>
      </c>
      <c r="G671" s="177"/>
      <c r="H671" s="177"/>
      <c r="I671" s="180"/>
      <c r="J671" s="191">
        <f>BK671</f>
        <v>0</v>
      </c>
      <c r="K671" s="177"/>
      <c r="L671" s="182"/>
      <c r="M671" s="183"/>
      <c r="N671" s="184"/>
      <c r="O671" s="184"/>
      <c r="P671" s="185">
        <f>SUM(P672:P681)</f>
        <v>0</v>
      </c>
      <c r="Q671" s="184"/>
      <c r="R671" s="185">
        <f>SUM(R672:R681)</f>
        <v>5.9186819999999996</v>
      </c>
      <c r="S671" s="184"/>
      <c r="T671" s="186">
        <f>SUM(T672:T681)</f>
        <v>0</v>
      </c>
      <c r="AR671" s="187" t="s">
        <v>165</v>
      </c>
      <c r="AT671" s="188" t="s">
        <v>77</v>
      </c>
      <c r="AU671" s="188" t="s">
        <v>85</v>
      </c>
      <c r="AY671" s="187" t="s">
        <v>153</v>
      </c>
      <c r="BK671" s="189">
        <f>SUM(BK672:BK681)</f>
        <v>0</v>
      </c>
    </row>
    <row r="672" spans="1:65" s="2" customFormat="1" ht="16.5" customHeight="1">
      <c r="A672" s="35"/>
      <c r="B672" s="36"/>
      <c r="C672" s="192" t="s">
        <v>933</v>
      </c>
      <c r="D672" s="192" t="s">
        <v>155</v>
      </c>
      <c r="E672" s="193" t="s">
        <v>934</v>
      </c>
      <c r="F672" s="194" t="s">
        <v>935</v>
      </c>
      <c r="G672" s="195" t="s">
        <v>355</v>
      </c>
      <c r="H672" s="196">
        <v>96.6</v>
      </c>
      <c r="I672" s="197"/>
      <c r="J672" s="198">
        <f>ROUND(I672*H672,2)</f>
        <v>0</v>
      </c>
      <c r="K672" s="194" t="s">
        <v>159</v>
      </c>
      <c r="L672" s="40"/>
      <c r="M672" s="199" t="s">
        <v>1</v>
      </c>
      <c r="N672" s="200" t="s">
        <v>43</v>
      </c>
      <c r="O672" s="72"/>
      <c r="P672" s="201">
        <f>O672*H672</f>
        <v>0</v>
      </c>
      <c r="Q672" s="201">
        <v>6.9999999999999994E-5</v>
      </c>
      <c r="R672" s="201">
        <f>Q672*H672</f>
        <v>6.7619999999999989E-3</v>
      </c>
      <c r="S672" s="201">
        <v>0</v>
      </c>
      <c r="T672" s="202">
        <f>S672*H672</f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203" t="s">
        <v>548</v>
      </c>
      <c r="AT672" s="203" t="s">
        <v>155</v>
      </c>
      <c r="AU672" s="203" t="s">
        <v>87</v>
      </c>
      <c r="AY672" s="18" t="s">
        <v>153</v>
      </c>
      <c r="BE672" s="204">
        <f>IF(N672="základní",J672,0)</f>
        <v>0</v>
      </c>
      <c r="BF672" s="204">
        <f>IF(N672="snížená",J672,0)</f>
        <v>0</v>
      </c>
      <c r="BG672" s="204">
        <f>IF(N672="zákl. přenesená",J672,0)</f>
        <v>0</v>
      </c>
      <c r="BH672" s="204">
        <f>IF(N672="sníž. přenesená",J672,0)</f>
        <v>0</v>
      </c>
      <c r="BI672" s="204">
        <f>IF(N672="nulová",J672,0)</f>
        <v>0</v>
      </c>
      <c r="BJ672" s="18" t="s">
        <v>85</v>
      </c>
      <c r="BK672" s="204">
        <f>ROUND(I672*H672,2)</f>
        <v>0</v>
      </c>
      <c r="BL672" s="18" t="s">
        <v>548</v>
      </c>
      <c r="BM672" s="203" t="s">
        <v>936</v>
      </c>
    </row>
    <row r="673" spans="1:65" s="2" customFormat="1" ht="19.5">
      <c r="A673" s="35"/>
      <c r="B673" s="36"/>
      <c r="C673" s="37"/>
      <c r="D673" s="205" t="s">
        <v>162</v>
      </c>
      <c r="E673" s="37"/>
      <c r="F673" s="206" t="s">
        <v>937</v>
      </c>
      <c r="G673" s="37"/>
      <c r="H673" s="37"/>
      <c r="I673" s="207"/>
      <c r="J673" s="37"/>
      <c r="K673" s="37"/>
      <c r="L673" s="40"/>
      <c r="M673" s="208"/>
      <c r="N673" s="209"/>
      <c r="O673" s="72"/>
      <c r="P673" s="72"/>
      <c r="Q673" s="72"/>
      <c r="R673" s="72"/>
      <c r="S673" s="72"/>
      <c r="T673" s="73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T673" s="18" t="s">
        <v>162</v>
      </c>
      <c r="AU673" s="18" t="s">
        <v>87</v>
      </c>
    </row>
    <row r="674" spans="1:65" s="13" customFormat="1" ht="11.25">
      <c r="B674" s="210"/>
      <c r="C674" s="211"/>
      <c r="D674" s="205" t="s">
        <v>164</v>
      </c>
      <c r="E674" s="212" t="s">
        <v>1</v>
      </c>
      <c r="F674" s="213" t="s">
        <v>938</v>
      </c>
      <c r="G674" s="211"/>
      <c r="H674" s="214">
        <v>96.6</v>
      </c>
      <c r="I674" s="215"/>
      <c r="J674" s="211"/>
      <c r="K674" s="211"/>
      <c r="L674" s="216"/>
      <c r="M674" s="217"/>
      <c r="N674" s="218"/>
      <c r="O674" s="218"/>
      <c r="P674" s="218"/>
      <c r="Q674" s="218"/>
      <c r="R674" s="218"/>
      <c r="S674" s="218"/>
      <c r="T674" s="219"/>
      <c r="AT674" s="220" t="s">
        <v>164</v>
      </c>
      <c r="AU674" s="220" t="s">
        <v>87</v>
      </c>
      <c r="AV674" s="13" t="s">
        <v>87</v>
      </c>
      <c r="AW674" s="13" t="s">
        <v>34</v>
      </c>
      <c r="AX674" s="13" t="s">
        <v>85</v>
      </c>
      <c r="AY674" s="220" t="s">
        <v>153</v>
      </c>
    </row>
    <row r="675" spans="1:65" s="2" customFormat="1" ht="37.9" customHeight="1">
      <c r="A675" s="35"/>
      <c r="B675" s="36"/>
      <c r="C675" s="192" t="s">
        <v>939</v>
      </c>
      <c r="D675" s="192" t="s">
        <v>155</v>
      </c>
      <c r="E675" s="193" t="s">
        <v>940</v>
      </c>
      <c r="F675" s="194" t="s">
        <v>941</v>
      </c>
      <c r="G675" s="195" t="s">
        <v>355</v>
      </c>
      <c r="H675" s="196">
        <v>96.6</v>
      </c>
      <c r="I675" s="197"/>
      <c r="J675" s="198">
        <f>ROUND(I675*H675,2)</f>
        <v>0</v>
      </c>
      <c r="K675" s="194" t="s">
        <v>159</v>
      </c>
      <c r="L675" s="40"/>
      <c r="M675" s="199" t="s">
        <v>1</v>
      </c>
      <c r="N675" s="200" t="s">
        <v>43</v>
      </c>
      <c r="O675" s="72"/>
      <c r="P675" s="201">
        <f>O675*H675</f>
        <v>0</v>
      </c>
      <c r="Q675" s="201">
        <v>0</v>
      </c>
      <c r="R675" s="201">
        <f>Q675*H675</f>
        <v>0</v>
      </c>
      <c r="S675" s="201">
        <v>0</v>
      </c>
      <c r="T675" s="202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203" t="s">
        <v>548</v>
      </c>
      <c r="AT675" s="203" t="s">
        <v>155</v>
      </c>
      <c r="AU675" s="203" t="s">
        <v>87</v>
      </c>
      <c r="AY675" s="18" t="s">
        <v>153</v>
      </c>
      <c r="BE675" s="204">
        <f>IF(N675="základní",J675,0)</f>
        <v>0</v>
      </c>
      <c r="BF675" s="204">
        <f>IF(N675="snížená",J675,0)</f>
        <v>0</v>
      </c>
      <c r="BG675" s="204">
        <f>IF(N675="zákl. přenesená",J675,0)</f>
        <v>0</v>
      </c>
      <c r="BH675" s="204">
        <f>IF(N675="sníž. přenesená",J675,0)</f>
        <v>0</v>
      </c>
      <c r="BI675" s="204">
        <f>IF(N675="nulová",J675,0)</f>
        <v>0</v>
      </c>
      <c r="BJ675" s="18" t="s">
        <v>85</v>
      </c>
      <c r="BK675" s="204">
        <f>ROUND(I675*H675,2)</f>
        <v>0</v>
      </c>
      <c r="BL675" s="18" t="s">
        <v>548</v>
      </c>
      <c r="BM675" s="203" t="s">
        <v>942</v>
      </c>
    </row>
    <row r="676" spans="1:65" s="2" customFormat="1" ht="29.25">
      <c r="A676" s="35"/>
      <c r="B676" s="36"/>
      <c r="C676" s="37"/>
      <c r="D676" s="205" t="s">
        <v>162</v>
      </c>
      <c r="E676" s="37"/>
      <c r="F676" s="206" t="s">
        <v>943</v>
      </c>
      <c r="G676" s="37"/>
      <c r="H676" s="37"/>
      <c r="I676" s="207"/>
      <c r="J676" s="37"/>
      <c r="K676" s="37"/>
      <c r="L676" s="40"/>
      <c r="M676" s="208"/>
      <c r="N676" s="209"/>
      <c r="O676" s="72"/>
      <c r="P676" s="72"/>
      <c r="Q676" s="72"/>
      <c r="R676" s="72"/>
      <c r="S676" s="72"/>
      <c r="T676" s="73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T676" s="18" t="s">
        <v>162</v>
      </c>
      <c r="AU676" s="18" t="s">
        <v>87</v>
      </c>
    </row>
    <row r="677" spans="1:65" s="13" customFormat="1" ht="11.25">
      <c r="B677" s="210"/>
      <c r="C677" s="211"/>
      <c r="D677" s="205" t="s">
        <v>164</v>
      </c>
      <c r="E677" s="212" t="s">
        <v>1</v>
      </c>
      <c r="F677" s="213" t="s">
        <v>938</v>
      </c>
      <c r="G677" s="211"/>
      <c r="H677" s="214">
        <v>96.6</v>
      </c>
      <c r="I677" s="215"/>
      <c r="J677" s="211"/>
      <c r="K677" s="211"/>
      <c r="L677" s="216"/>
      <c r="M677" s="217"/>
      <c r="N677" s="218"/>
      <c r="O677" s="218"/>
      <c r="P677" s="218"/>
      <c r="Q677" s="218"/>
      <c r="R677" s="218"/>
      <c r="S677" s="218"/>
      <c r="T677" s="219"/>
      <c r="AT677" s="220" t="s">
        <v>164</v>
      </c>
      <c r="AU677" s="220" t="s">
        <v>87</v>
      </c>
      <c r="AV677" s="13" t="s">
        <v>87</v>
      </c>
      <c r="AW677" s="13" t="s">
        <v>34</v>
      </c>
      <c r="AX677" s="13" t="s">
        <v>85</v>
      </c>
      <c r="AY677" s="220" t="s">
        <v>153</v>
      </c>
    </row>
    <row r="678" spans="1:65" s="2" customFormat="1" ht="24.2" customHeight="1">
      <c r="A678" s="35"/>
      <c r="B678" s="36"/>
      <c r="C678" s="243" t="s">
        <v>944</v>
      </c>
      <c r="D678" s="243" t="s">
        <v>341</v>
      </c>
      <c r="E678" s="244" t="s">
        <v>945</v>
      </c>
      <c r="F678" s="245" t="s">
        <v>946</v>
      </c>
      <c r="G678" s="246" t="s">
        <v>355</v>
      </c>
      <c r="H678" s="247">
        <v>98.531999999999996</v>
      </c>
      <c r="I678" s="248"/>
      <c r="J678" s="249">
        <f>ROUND(I678*H678,2)</f>
        <v>0</v>
      </c>
      <c r="K678" s="245" t="s">
        <v>159</v>
      </c>
      <c r="L678" s="250"/>
      <c r="M678" s="251" t="s">
        <v>1</v>
      </c>
      <c r="N678" s="252" t="s">
        <v>43</v>
      </c>
      <c r="O678" s="72"/>
      <c r="P678" s="201">
        <f>O678*H678</f>
        <v>0</v>
      </c>
      <c r="Q678" s="201">
        <v>0.06</v>
      </c>
      <c r="R678" s="201">
        <f>Q678*H678</f>
        <v>5.9119199999999994</v>
      </c>
      <c r="S678" s="201">
        <v>0</v>
      </c>
      <c r="T678" s="202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203" t="s">
        <v>947</v>
      </c>
      <c r="AT678" s="203" t="s">
        <v>341</v>
      </c>
      <c r="AU678" s="203" t="s">
        <v>87</v>
      </c>
      <c r="AY678" s="18" t="s">
        <v>153</v>
      </c>
      <c r="BE678" s="204">
        <f>IF(N678="základní",J678,0)</f>
        <v>0</v>
      </c>
      <c r="BF678" s="204">
        <f>IF(N678="snížená",J678,0)</f>
        <v>0</v>
      </c>
      <c r="BG678" s="204">
        <f>IF(N678="zákl. přenesená",J678,0)</f>
        <v>0</v>
      </c>
      <c r="BH678" s="204">
        <f>IF(N678="sníž. přenesená",J678,0)</f>
        <v>0</v>
      </c>
      <c r="BI678" s="204">
        <f>IF(N678="nulová",J678,0)</f>
        <v>0</v>
      </c>
      <c r="BJ678" s="18" t="s">
        <v>85</v>
      </c>
      <c r="BK678" s="204">
        <f>ROUND(I678*H678,2)</f>
        <v>0</v>
      </c>
      <c r="BL678" s="18" t="s">
        <v>947</v>
      </c>
      <c r="BM678" s="203" t="s">
        <v>948</v>
      </c>
    </row>
    <row r="679" spans="1:65" s="2" customFormat="1" ht="19.5">
      <c r="A679" s="35"/>
      <c r="B679" s="36"/>
      <c r="C679" s="37"/>
      <c r="D679" s="205" t="s">
        <v>162</v>
      </c>
      <c r="E679" s="37"/>
      <c r="F679" s="206" t="s">
        <v>946</v>
      </c>
      <c r="G679" s="37"/>
      <c r="H679" s="37"/>
      <c r="I679" s="207"/>
      <c r="J679" s="37"/>
      <c r="K679" s="37"/>
      <c r="L679" s="40"/>
      <c r="M679" s="208"/>
      <c r="N679" s="209"/>
      <c r="O679" s="72"/>
      <c r="P679" s="72"/>
      <c r="Q679" s="72"/>
      <c r="R679" s="72"/>
      <c r="S679" s="72"/>
      <c r="T679" s="73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T679" s="18" t="s">
        <v>162</v>
      </c>
      <c r="AU679" s="18" t="s">
        <v>87</v>
      </c>
    </row>
    <row r="680" spans="1:65" s="13" customFormat="1" ht="11.25">
      <c r="B680" s="210"/>
      <c r="C680" s="211"/>
      <c r="D680" s="205" t="s">
        <v>164</v>
      </c>
      <c r="E680" s="212" t="s">
        <v>1</v>
      </c>
      <c r="F680" s="213" t="s">
        <v>938</v>
      </c>
      <c r="G680" s="211"/>
      <c r="H680" s="214">
        <v>96.6</v>
      </c>
      <c r="I680" s="215"/>
      <c r="J680" s="211"/>
      <c r="K680" s="211"/>
      <c r="L680" s="216"/>
      <c r="M680" s="217"/>
      <c r="N680" s="218"/>
      <c r="O680" s="218"/>
      <c r="P680" s="218"/>
      <c r="Q680" s="218"/>
      <c r="R680" s="218"/>
      <c r="S680" s="218"/>
      <c r="T680" s="219"/>
      <c r="AT680" s="220" t="s">
        <v>164</v>
      </c>
      <c r="AU680" s="220" t="s">
        <v>87</v>
      </c>
      <c r="AV680" s="13" t="s">
        <v>87</v>
      </c>
      <c r="AW680" s="13" t="s">
        <v>34</v>
      </c>
      <c r="AX680" s="13" t="s">
        <v>85</v>
      </c>
      <c r="AY680" s="220" t="s">
        <v>153</v>
      </c>
    </row>
    <row r="681" spans="1:65" s="13" customFormat="1" ht="11.25">
      <c r="B681" s="210"/>
      <c r="C681" s="211"/>
      <c r="D681" s="205" t="s">
        <v>164</v>
      </c>
      <c r="E681" s="211"/>
      <c r="F681" s="213" t="s">
        <v>949</v>
      </c>
      <c r="G681" s="211"/>
      <c r="H681" s="214">
        <v>98.531999999999996</v>
      </c>
      <c r="I681" s="215"/>
      <c r="J681" s="211"/>
      <c r="K681" s="211"/>
      <c r="L681" s="216"/>
      <c r="M681" s="217"/>
      <c r="N681" s="218"/>
      <c r="O681" s="218"/>
      <c r="P681" s="218"/>
      <c r="Q681" s="218"/>
      <c r="R681" s="218"/>
      <c r="S681" s="218"/>
      <c r="T681" s="219"/>
      <c r="AT681" s="220" t="s">
        <v>164</v>
      </c>
      <c r="AU681" s="220" t="s">
        <v>87</v>
      </c>
      <c r="AV681" s="13" t="s">
        <v>87</v>
      </c>
      <c r="AW681" s="13" t="s">
        <v>4</v>
      </c>
      <c r="AX681" s="13" t="s">
        <v>85</v>
      </c>
      <c r="AY681" s="220" t="s">
        <v>153</v>
      </c>
    </row>
    <row r="682" spans="1:65" s="12" customFormat="1" ht="25.9" customHeight="1">
      <c r="B682" s="176"/>
      <c r="C682" s="177"/>
      <c r="D682" s="178" t="s">
        <v>77</v>
      </c>
      <c r="E682" s="179" t="s">
        <v>950</v>
      </c>
      <c r="F682" s="179" t="s">
        <v>951</v>
      </c>
      <c r="G682" s="177"/>
      <c r="H682" s="177"/>
      <c r="I682" s="180"/>
      <c r="J682" s="181">
        <f>BK682</f>
        <v>0</v>
      </c>
      <c r="K682" s="177"/>
      <c r="L682" s="182"/>
      <c r="M682" s="183"/>
      <c r="N682" s="184"/>
      <c r="O682" s="184"/>
      <c r="P682" s="185">
        <f>SUM(P683:P685)</f>
        <v>0</v>
      </c>
      <c r="Q682" s="184"/>
      <c r="R682" s="185">
        <f>SUM(R683:R685)</f>
        <v>0</v>
      </c>
      <c r="S682" s="184"/>
      <c r="T682" s="186">
        <f>SUM(T683:T685)</f>
        <v>0</v>
      </c>
      <c r="AR682" s="187" t="s">
        <v>160</v>
      </c>
      <c r="AT682" s="188" t="s">
        <v>77</v>
      </c>
      <c r="AU682" s="188" t="s">
        <v>78</v>
      </c>
      <c r="AY682" s="187" t="s">
        <v>153</v>
      </c>
      <c r="BK682" s="189">
        <f>SUM(BK683:BK685)</f>
        <v>0</v>
      </c>
    </row>
    <row r="683" spans="1:65" s="2" customFormat="1" ht="16.5" customHeight="1">
      <c r="A683" s="35"/>
      <c r="B683" s="36"/>
      <c r="C683" s="192" t="s">
        <v>947</v>
      </c>
      <c r="D683" s="192" t="s">
        <v>155</v>
      </c>
      <c r="E683" s="193" t="s">
        <v>952</v>
      </c>
      <c r="F683" s="194" t="s">
        <v>953</v>
      </c>
      <c r="G683" s="195" t="s">
        <v>954</v>
      </c>
      <c r="H683" s="196">
        <v>1</v>
      </c>
      <c r="I683" s="197"/>
      <c r="J683" s="198">
        <f>ROUND(I683*H683,2)</f>
        <v>0</v>
      </c>
      <c r="K683" s="194" t="s">
        <v>1</v>
      </c>
      <c r="L683" s="40"/>
      <c r="M683" s="199" t="s">
        <v>1</v>
      </c>
      <c r="N683" s="200" t="s">
        <v>43</v>
      </c>
      <c r="O683" s="72"/>
      <c r="P683" s="201">
        <f>O683*H683</f>
        <v>0</v>
      </c>
      <c r="Q683" s="201">
        <v>0</v>
      </c>
      <c r="R683" s="201">
        <f>Q683*H683</f>
        <v>0</v>
      </c>
      <c r="S683" s="201">
        <v>0</v>
      </c>
      <c r="T683" s="202">
        <f>S683*H683</f>
        <v>0</v>
      </c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R683" s="203" t="s">
        <v>955</v>
      </c>
      <c r="AT683" s="203" t="s">
        <v>155</v>
      </c>
      <c r="AU683" s="203" t="s">
        <v>85</v>
      </c>
      <c r="AY683" s="18" t="s">
        <v>153</v>
      </c>
      <c r="BE683" s="204">
        <f>IF(N683="základní",J683,0)</f>
        <v>0</v>
      </c>
      <c r="BF683" s="204">
        <f>IF(N683="snížená",J683,0)</f>
        <v>0</v>
      </c>
      <c r="BG683" s="204">
        <f>IF(N683="zákl. přenesená",J683,0)</f>
        <v>0</v>
      </c>
      <c r="BH683" s="204">
        <f>IF(N683="sníž. přenesená",J683,0)</f>
        <v>0</v>
      </c>
      <c r="BI683" s="204">
        <f>IF(N683="nulová",J683,0)</f>
        <v>0</v>
      </c>
      <c r="BJ683" s="18" t="s">
        <v>85</v>
      </c>
      <c r="BK683" s="204">
        <f>ROUND(I683*H683,2)</f>
        <v>0</v>
      </c>
      <c r="BL683" s="18" t="s">
        <v>955</v>
      </c>
      <c r="BM683" s="203" t="s">
        <v>956</v>
      </c>
    </row>
    <row r="684" spans="1:65" s="2" customFormat="1" ht="19.5">
      <c r="A684" s="35"/>
      <c r="B684" s="36"/>
      <c r="C684" s="37"/>
      <c r="D684" s="205" t="s">
        <v>162</v>
      </c>
      <c r="E684" s="37"/>
      <c r="F684" s="206" t="s">
        <v>957</v>
      </c>
      <c r="G684" s="37"/>
      <c r="H684" s="37"/>
      <c r="I684" s="207"/>
      <c r="J684" s="37"/>
      <c r="K684" s="37"/>
      <c r="L684" s="40"/>
      <c r="M684" s="208"/>
      <c r="N684" s="209"/>
      <c r="O684" s="72"/>
      <c r="P684" s="72"/>
      <c r="Q684" s="72"/>
      <c r="R684" s="72"/>
      <c r="S684" s="72"/>
      <c r="T684" s="73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T684" s="18" t="s">
        <v>162</v>
      </c>
      <c r="AU684" s="18" t="s">
        <v>85</v>
      </c>
    </row>
    <row r="685" spans="1:65" s="13" customFormat="1" ht="11.25">
      <c r="B685" s="210"/>
      <c r="C685" s="211"/>
      <c r="D685" s="205" t="s">
        <v>164</v>
      </c>
      <c r="E685" s="212" t="s">
        <v>1</v>
      </c>
      <c r="F685" s="213" t="s">
        <v>85</v>
      </c>
      <c r="G685" s="211"/>
      <c r="H685" s="214">
        <v>1</v>
      </c>
      <c r="I685" s="215"/>
      <c r="J685" s="211"/>
      <c r="K685" s="211"/>
      <c r="L685" s="216"/>
      <c r="M685" s="253"/>
      <c r="N685" s="254"/>
      <c r="O685" s="254"/>
      <c r="P685" s="254"/>
      <c r="Q685" s="254"/>
      <c r="R685" s="254"/>
      <c r="S685" s="254"/>
      <c r="T685" s="255"/>
      <c r="AT685" s="220" t="s">
        <v>164</v>
      </c>
      <c r="AU685" s="220" t="s">
        <v>85</v>
      </c>
      <c r="AV685" s="13" t="s">
        <v>87</v>
      </c>
      <c r="AW685" s="13" t="s">
        <v>34</v>
      </c>
      <c r="AX685" s="13" t="s">
        <v>85</v>
      </c>
      <c r="AY685" s="220" t="s">
        <v>153</v>
      </c>
    </row>
    <row r="686" spans="1:65" s="2" customFormat="1" ht="6.95" customHeight="1">
      <c r="A686" s="35"/>
      <c r="B686" s="55"/>
      <c r="C686" s="56"/>
      <c r="D686" s="56"/>
      <c r="E686" s="56"/>
      <c r="F686" s="56"/>
      <c r="G686" s="56"/>
      <c r="H686" s="56"/>
      <c r="I686" s="56"/>
      <c r="J686" s="56"/>
      <c r="K686" s="56"/>
      <c r="L686" s="40"/>
      <c r="M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</row>
  </sheetData>
  <sheetProtection algorithmName="SHA-512" hashValue="w4djtuhf6D2ttBfho3K2uTWxm4wpaVce+QMfKKYWZVcsrx2gKlF7pG2JxbzJtEb6TxiTl1Yqq3eXPqLYz7x3qQ==" saltValue="+MYpSFm/J+GQLce2ds+1/VasqZPxI4g7IHvsP/5HzNB/ZHoX0OU7CmsTadfjLcaJ3IfIuSK8hamoo5H4qzAUfg==" spinCount="100000" sheet="1" objects="1" scenarios="1" formatColumns="0" formatRows="0" autoFilter="0"/>
  <autoFilter ref="C136:K685"/>
  <mergeCells count="12"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95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1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9" t="str">
        <f>'Rekapitulace stavby'!K6</f>
        <v>Teplice - přechod pro chodce a chodníky Hudcov</v>
      </c>
      <c r="F7" s="320"/>
      <c r="G7" s="320"/>
      <c r="H7" s="320"/>
      <c r="L7" s="21"/>
    </row>
    <row r="8" spans="1:46" s="1" customFormat="1" ht="12" customHeight="1">
      <c r="B8" s="21"/>
      <c r="D8" s="120" t="s">
        <v>112</v>
      </c>
      <c r="L8" s="21"/>
    </row>
    <row r="9" spans="1:46" s="2" customFormat="1" ht="16.5" customHeight="1">
      <c r="A9" s="35"/>
      <c r="B9" s="40"/>
      <c r="C9" s="35"/>
      <c r="D9" s="35"/>
      <c r="E9" s="319" t="s">
        <v>113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2" t="s">
        <v>958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19</v>
      </c>
      <c r="G13" s="35"/>
      <c r="H13" s="35"/>
      <c r="I13" s="120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3. 3. 2023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26</v>
      </c>
      <c r="E16" s="35"/>
      <c r="F16" s="35"/>
      <c r="G16" s="35"/>
      <c r="H16" s="35"/>
      <c r="I16" s="120" t="s">
        <v>27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29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27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0" t="s">
        <v>29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27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33</v>
      </c>
      <c r="F23" s="35"/>
      <c r="G23" s="35"/>
      <c r="H23" s="35"/>
      <c r="I23" s="120" t="s">
        <v>29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27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29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38</v>
      </c>
      <c r="E32" s="35"/>
      <c r="F32" s="35"/>
      <c r="G32" s="35"/>
      <c r="H32" s="35"/>
      <c r="I32" s="35"/>
      <c r="J32" s="127">
        <f>ROUND(J125,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40</v>
      </c>
      <c r="G34" s="35"/>
      <c r="H34" s="35"/>
      <c r="I34" s="128" t="s">
        <v>39</v>
      </c>
      <c r="J34" s="128" t="s">
        <v>41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42</v>
      </c>
      <c r="E35" s="120" t="s">
        <v>43</v>
      </c>
      <c r="F35" s="130">
        <f>ROUND((SUM(BE125:BE159)),  2)</f>
        <v>0</v>
      </c>
      <c r="G35" s="35"/>
      <c r="H35" s="35"/>
      <c r="I35" s="131">
        <v>0.21</v>
      </c>
      <c r="J35" s="130">
        <f>ROUND(((SUM(BE125:BE159))*I35),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44</v>
      </c>
      <c r="F36" s="130">
        <f>ROUND((SUM(BF125:BF159)),  2)</f>
        <v>0</v>
      </c>
      <c r="G36" s="35"/>
      <c r="H36" s="35"/>
      <c r="I36" s="131">
        <v>0.15</v>
      </c>
      <c r="J36" s="130">
        <f>ROUND(((SUM(BF125:BF159))*I36),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45</v>
      </c>
      <c r="F37" s="130">
        <f>ROUND((SUM(BG125:BG159)),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46</v>
      </c>
      <c r="F38" s="130">
        <f>ROUND((SUM(BH125:BH159)),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47</v>
      </c>
      <c r="F39" s="130">
        <f>ROUND((SUM(BI125:BI159)),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48</v>
      </c>
      <c r="E41" s="134"/>
      <c r="F41" s="134"/>
      <c r="G41" s="135" t="s">
        <v>49</v>
      </c>
      <c r="H41" s="136" t="s">
        <v>50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51</v>
      </c>
      <c r="E50" s="140"/>
      <c r="F50" s="140"/>
      <c r="G50" s="139" t="s">
        <v>52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53</v>
      </c>
      <c r="E61" s="142"/>
      <c r="F61" s="143" t="s">
        <v>54</v>
      </c>
      <c r="G61" s="141" t="s">
        <v>53</v>
      </c>
      <c r="H61" s="142"/>
      <c r="I61" s="142"/>
      <c r="J61" s="144" t="s">
        <v>54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55</v>
      </c>
      <c r="E65" s="145"/>
      <c r="F65" s="145"/>
      <c r="G65" s="139" t="s">
        <v>56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53</v>
      </c>
      <c r="E76" s="142"/>
      <c r="F76" s="143" t="s">
        <v>54</v>
      </c>
      <c r="G76" s="141" t="s">
        <v>53</v>
      </c>
      <c r="H76" s="142"/>
      <c r="I76" s="142"/>
      <c r="J76" s="144" t="s">
        <v>54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hidden="1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hidden="1" customHeight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hidden="1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hidden="1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hidden="1" customHeight="1">
      <c r="A85" s="35"/>
      <c r="B85" s="36"/>
      <c r="C85" s="37"/>
      <c r="D85" s="37"/>
      <c r="E85" s="326" t="str">
        <f>E7</f>
        <v>Teplice - přechod pro chodce a chodníky Hudcov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hidden="1" customHeight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hidden="1" customHeight="1">
      <c r="A87" s="35"/>
      <c r="B87" s="36"/>
      <c r="C87" s="37"/>
      <c r="D87" s="37"/>
      <c r="E87" s="326" t="s">
        <v>113</v>
      </c>
      <c r="F87" s="328"/>
      <c r="G87" s="328"/>
      <c r="H87" s="32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hidden="1" customHeight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hidden="1" customHeight="1">
      <c r="A89" s="35"/>
      <c r="B89" s="36"/>
      <c r="C89" s="37"/>
      <c r="D89" s="37"/>
      <c r="E89" s="279" t="str">
        <f>E11</f>
        <v>SO 101s - Sanace zemní pláně</v>
      </c>
      <c r="F89" s="328"/>
      <c r="G89" s="328"/>
      <c r="H89" s="32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hidden="1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hidden="1" customHeight="1">
      <c r="A91" s="35"/>
      <c r="B91" s="36"/>
      <c r="C91" s="30" t="s">
        <v>22</v>
      </c>
      <c r="D91" s="37"/>
      <c r="E91" s="37"/>
      <c r="F91" s="28" t="str">
        <f>F14</f>
        <v>Hudcov</v>
      </c>
      <c r="G91" s="37"/>
      <c r="H91" s="37"/>
      <c r="I91" s="30" t="s">
        <v>24</v>
      </c>
      <c r="J91" s="67" t="str">
        <f>IF(J14="","",J14)</f>
        <v>3. 3. 2023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hidden="1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hidden="1" customHeight="1">
      <c r="A93" s="35"/>
      <c r="B93" s="36"/>
      <c r="C93" s="30" t="s">
        <v>26</v>
      </c>
      <c r="D93" s="37"/>
      <c r="E93" s="37"/>
      <c r="F93" s="28" t="str">
        <f>E17</f>
        <v xml:space="preserve"> </v>
      </c>
      <c r="G93" s="37"/>
      <c r="H93" s="37"/>
      <c r="I93" s="30" t="s">
        <v>32</v>
      </c>
      <c r="J93" s="33" t="str">
        <f>E23</f>
        <v>Projekce dopravní Filip,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hidden="1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hidden="1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hidden="1" customHeight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hidden="1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hidden="1" customHeight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1:47" s="9" customFormat="1" ht="24.95" hidden="1" customHeight="1">
      <c r="B99" s="154"/>
      <c r="C99" s="155"/>
      <c r="D99" s="156" t="s">
        <v>121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1:47" s="10" customFormat="1" ht="19.899999999999999" hidden="1" customHeight="1">
      <c r="B100" s="160"/>
      <c r="C100" s="105"/>
      <c r="D100" s="161" t="s">
        <v>122</v>
      </c>
      <c r="E100" s="162"/>
      <c r="F100" s="162"/>
      <c r="G100" s="162"/>
      <c r="H100" s="162"/>
      <c r="I100" s="162"/>
      <c r="J100" s="163">
        <f>J127</f>
        <v>0</v>
      </c>
      <c r="K100" s="105"/>
      <c r="L100" s="164"/>
    </row>
    <row r="101" spans="1:47" s="10" customFormat="1" ht="19.899999999999999" hidden="1" customHeight="1">
      <c r="B101" s="160"/>
      <c r="C101" s="105"/>
      <c r="D101" s="161" t="s">
        <v>126</v>
      </c>
      <c r="E101" s="162"/>
      <c r="F101" s="162"/>
      <c r="G101" s="162"/>
      <c r="H101" s="162"/>
      <c r="I101" s="162"/>
      <c r="J101" s="163">
        <f>J143</f>
        <v>0</v>
      </c>
      <c r="K101" s="105"/>
      <c r="L101" s="164"/>
    </row>
    <row r="102" spans="1:47" s="10" customFormat="1" ht="19.899999999999999" hidden="1" customHeight="1">
      <c r="B102" s="160"/>
      <c r="C102" s="105"/>
      <c r="D102" s="161" t="s">
        <v>128</v>
      </c>
      <c r="E102" s="162"/>
      <c r="F102" s="162"/>
      <c r="G102" s="162"/>
      <c r="H102" s="162"/>
      <c r="I102" s="162"/>
      <c r="J102" s="163">
        <f>J153</f>
        <v>0</v>
      </c>
      <c r="K102" s="105"/>
      <c r="L102" s="164"/>
    </row>
    <row r="103" spans="1:47" s="10" customFormat="1" ht="19.899999999999999" hidden="1" customHeight="1">
      <c r="B103" s="160"/>
      <c r="C103" s="105"/>
      <c r="D103" s="161" t="s">
        <v>131</v>
      </c>
      <c r="E103" s="162"/>
      <c r="F103" s="162"/>
      <c r="G103" s="162"/>
      <c r="H103" s="162"/>
      <c r="I103" s="162"/>
      <c r="J103" s="163">
        <f>J157</f>
        <v>0</v>
      </c>
      <c r="K103" s="105"/>
      <c r="L103" s="164"/>
    </row>
    <row r="104" spans="1:47" s="2" customFormat="1" ht="21.75" hidden="1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47" s="2" customFormat="1" ht="6.95" hidden="1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47" ht="11.25" hidden="1"/>
    <row r="107" spans="1:47" ht="11.25" hidden="1"/>
    <row r="108" spans="1:47" ht="11.25" hidden="1"/>
    <row r="109" spans="1:47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4.95" customHeight="1">
      <c r="A110" s="35"/>
      <c r="B110" s="36"/>
      <c r="C110" s="24" t="s">
        <v>138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26" t="str">
        <f>E7</f>
        <v>Teplice - přechod pro chodce a chodníky Hudcov</v>
      </c>
      <c r="F113" s="327"/>
      <c r="G113" s="327"/>
      <c r="H113" s="32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1" customFormat="1" ht="12" customHeight="1">
      <c r="B114" s="22"/>
      <c r="C114" s="30" t="s">
        <v>112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65" s="2" customFormat="1" ht="16.5" customHeight="1">
      <c r="A115" s="35"/>
      <c r="B115" s="36"/>
      <c r="C115" s="37"/>
      <c r="D115" s="37"/>
      <c r="E115" s="326" t="s">
        <v>113</v>
      </c>
      <c r="F115" s="328"/>
      <c r="G115" s="328"/>
      <c r="H115" s="328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114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6.5" customHeight="1">
      <c r="A117" s="35"/>
      <c r="B117" s="36"/>
      <c r="C117" s="37"/>
      <c r="D117" s="37"/>
      <c r="E117" s="279" t="str">
        <f>E11</f>
        <v>SO 101s - Sanace zemní pláně</v>
      </c>
      <c r="F117" s="328"/>
      <c r="G117" s="328"/>
      <c r="H117" s="328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2" customHeight="1">
      <c r="A119" s="35"/>
      <c r="B119" s="36"/>
      <c r="C119" s="30" t="s">
        <v>22</v>
      </c>
      <c r="D119" s="37"/>
      <c r="E119" s="37"/>
      <c r="F119" s="28" t="str">
        <f>F14</f>
        <v>Hudcov</v>
      </c>
      <c r="G119" s="37"/>
      <c r="H119" s="37"/>
      <c r="I119" s="30" t="s">
        <v>24</v>
      </c>
      <c r="J119" s="67" t="str">
        <f>IF(J14="","",J14)</f>
        <v>3. 3. 2023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25.7" customHeight="1">
      <c r="A121" s="35"/>
      <c r="B121" s="36"/>
      <c r="C121" s="30" t="s">
        <v>26</v>
      </c>
      <c r="D121" s="37"/>
      <c r="E121" s="37"/>
      <c r="F121" s="28" t="str">
        <f>E17</f>
        <v xml:space="preserve"> </v>
      </c>
      <c r="G121" s="37"/>
      <c r="H121" s="37"/>
      <c r="I121" s="30" t="s">
        <v>32</v>
      </c>
      <c r="J121" s="33" t="str">
        <f>E23</f>
        <v>Projekce dopravní Filip,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2" customHeight="1">
      <c r="A122" s="35"/>
      <c r="B122" s="36"/>
      <c r="C122" s="30" t="s">
        <v>30</v>
      </c>
      <c r="D122" s="37"/>
      <c r="E122" s="37"/>
      <c r="F122" s="28" t="str">
        <f>IF(E20="","",E20)</f>
        <v>Vyplň údaj</v>
      </c>
      <c r="G122" s="37"/>
      <c r="H122" s="37"/>
      <c r="I122" s="30" t="s">
        <v>35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11" customFormat="1" ht="29.25" customHeight="1">
      <c r="A124" s="165"/>
      <c r="B124" s="166"/>
      <c r="C124" s="167" t="s">
        <v>139</v>
      </c>
      <c r="D124" s="168" t="s">
        <v>63</v>
      </c>
      <c r="E124" s="168" t="s">
        <v>59</v>
      </c>
      <c r="F124" s="168" t="s">
        <v>60</v>
      </c>
      <c r="G124" s="168" t="s">
        <v>140</v>
      </c>
      <c r="H124" s="168" t="s">
        <v>141</v>
      </c>
      <c r="I124" s="168" t="s">
        <v>142</v>
      </c>
      <c r="J124" s="168" t="s">
        <v>118</v>
      </c>
      <c r="K124" s="169" t="s">
        <v>143</v>
      </c>
      <c r="L124" s="170"/>
      <c r="M124" s="76" t="s">
        <v>1</v>
      </c>
      <c r="N124" s="77" t="s">
        <v>42</v>
      </c>
      <c r="O124" s="77" t="s">
        <v>144</v>
      </c>
      <c r="P124" s="77" t="s">
        <v>145</v>
      </c>
      <c r="Q124" s="77" t="s">
        <v>146</v>
      </c>
      <c r="R124" s="77" t="s">
        <v>147</v>
      </c>
      <c r="S124" s="77" t="s">
        <v>148</v>
      </c>
      <c r="T124" s="78" t="s">
        <v>149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5" s="2" customFormat="1" ht="22.9" customHeight="1">
      <c r="A125" s="35"/>
      <c r="B125" s="36"/>
      <c r="C125" s="83" t="s">
        <v>150</v>
      </c>
      <c r="D125" s="37"/>
      <c r="E125" s="37"/>
      <c r="F125" s="37"/>
      <c r="G125" s="37"/>
      <c r="H125" s="37"/>
      <c r="I125" s="37"/>
      <c r="J125" s="171">
        <f>BK125</f>
        <v>0</v>
      </c>
      <c r="K125" s="37"/>
      <c r="L125" s="40"/>
      <c r="M125" s="79"/>
      <c r="N125" s="172"/>
      <c r="O125" s="80"/>
      <c r="P125" s="173">
        <f>P126</f>
        <v>0</v>
      </c>
      <c r="Q125" s="80"/>
      <c r="R125" s="173">
        <f>R126</f>
        <v>0.25855640000000002</v>
      </c>
      <c r="S125" s="80"/>
      <c r="T125" s="174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77</v>
      </c>
      <c r="AU125" s="18" t="s">
        <v>120</v>
      </c>
      <c r="BK125" s="175">
        <f>BK126</f>
        <v>0</v>
      </c>
    </row>
    <row r="126" spans="1:65" s="12" customFormat="1" ht="25.9" customHeight="1">
      <c r="B126" s="176"/>
      <c r="C126" s="177"/>
      <c r="D126" s="178" t="s">
        <v>77</v>
      </c>
      <c r="E126" s="179" t="s">
        <v>151</v>
      </c>
      <c r="F126" s="179" t="s">
        <v>152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P127+P143+P153+P157</f>
        <v>0</v>
      </c>
      <c r="Q126" s="184"/>
      <c r="R126" s="185">
        <f>R127+R143+R153+R157</f>
        <v>0.25855640000000002</v>
      </c>
      <c r="S126" s="184"/>
      <c r="T126" s="186">
        <f>T127+T143+T153+T157</f>
        <v>0</v>
      </c>
      <c r="AR126" s="187" t="s">
        <v>85</v>
      </c>
      <c r="AT126" s="188" t="s">
        <v>77</v>
      </c>
      <c r="AU126" s="188" t="s">
        <v>78</v>
      </c>
      <c r="AY126" s="187" t="s">
        <v>153</v>
      </c>
      <c r="BK126" s="189">
        <f>BK127+BK143+BK153+BK157</f>
        <v>0</v>
      </c>
    </row>
    <row r="127" spans="1:65" s="12" customFormat="1" ht="22.9" customHeight="1">
      <c r="B127" s="176"/>
      <c r="C127" s="177"/>
      <c r="D127" s="178" t="s">
        <v>77</v>
      </c>
      <c r="E127" s="190" t="s">
        <v>85</v>
      </c>
      <c r="F127" s="190" t="s">
        <v>154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SUM(P128:P142)</f>
        <v>0</v>
      </c>
      <c r="Q127" s="184"/>
      <c r="R127" s="185">
        <f>SUM(R128:R142)</f>
        <v>0</v>
      </c>
      <c r="S127" s="184"/>
      <c r="T127" s="186">
        <f>SUM(T128:T142)</f>
        <v>0</v>
      </c>
      <c r="AR127" s="187" t="s">
        <v>85</v>
      </c>
      <c r="AT127" s="188" t="s">
        <v>77</v>
      </c>
      <c r="AU127" s="188" t="s">
        <v>85</v>
      </c>
      <c r="AY127" s="187" t="s">
        <v>153</v>
      </c>
      <c r="BK127" s="189">
        <f>SUM(BK128:BK142)</f>
        <v>0</v>
      </c>
    </row>
    <row r="128" spans="1:65" s="2" customFormat="1" ht="33" customHeight="1">
      <c r="A128" s="35"/>
      <c r="B128" s="36"/>
      <c r="C128" s="192" t="s">
        <v>85</v>
      </c>
      <c r="D128" s="192" t="s">
        <v>155</v>
      </c>
      <c r="E128" s="193" t="s">
        <v>959</v>
      </c>
      <c r="F128" s="194" t="s">
        <v>960</v>
      </c>
      <c r="G128" s="195" t="s">
        <v>181</v>
      </c>
      <c r="H128" s="196">
        <v>167.476</v>
      </c>
      <c r="I128" s="197"/>
      <c r="J128" s="198">
        <f>ROUND(I128*H128,2)</f>
        <v>0</v>
      </c>
      <c r="K128" s="194" t="s">
        <v>159</v>
      </c>
      <c r="L128" s="40"/>
      <c r="M128" s="199" t="s">
        <v>1</v>
      </c>
      <c r="N128" s="200" t="s">
        <v>43</v>
      </c>
      <c r="O128" s="7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160</v>
      </c>
      <c r="AT128" s="203" t="s">
        <v>155</v>
      </c>
      <c r="AU128" s="203" t="s">
        <v>87</v>
      </c>
      <c r="AY128" s="18" t="s">
        <v>153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85</v>
      </c>
      <c r="BK128" s="204">
        <f>ROUND(I128*H128,2)</f>
        <v>0</v>
      </c>
      <c r="BL128" s="18" t="s">
        <v>160</v>
      </c>
      <c r="BM128" s="203" t="s">
        <v>961</v>
      </c>
    </row>
    <row r="129" spans="1:65" s="2" customFormat="1" ht="19.5">
      <c r="A129" s="35"/>
      <c r="B129" s="36"/>
      <c r="C129" s="37"/>
      <c r="D129" s="205" t="s">
        <v>162</v>
      </c>
      <c r="E129" s="37"/>
      <c r="F129" s="206" t="s">
        <v>962</v>
      </c>
      <c r="G129" s="37"/>
      <c r="H129" s="37"/>
      <c r="I129" s="207"/>
      <c r="J129" s="37"/>
      <c r="K129" s="37"/>
      <c r="L129" s="40"/>
      <c r="M129" s="208"/>
      <c r="N129" s="209"/>
      <c r="O129" s="72"/>
      <c r="P129" s="72"/>
      <c r="Q129" s="72"/>
      <c r="R129" s="72"/>
      <c r="S129" s="72"/>
      <c r="T129" s="73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162</v>
      </c>
      <c r="AU129" s="18" t="s">
        <v>87</v>
      </c>
    </row>
    <row r="130" spans="1:65" s="13" customFormat="1" ht="11.25">
      <c r="B130" s="210"/>
      <c r="C130" s="211"/>
      <c r="D130" s="205" t="s">
        <v>164</v>
      </c>
      <c r="E130" s="212" t="s">
        <v>1</v>
      </c>
      <c r="F130" s="213" t="s">
        <v>963</v>
      </c>
      <c r="G130" s="211"/>
      <c r="H130" s="214">
        <v>126.315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164</v>
      </c>
      <c r="AU130" s="220" t="s">
        <v>87</v>
      </c>
      <c r="AV130" s="13" t="s">
        <v>87</v>
      </c>
      <c r="AW130" s="13" t="s">
        <v>34</v>
      </c>
      <c r="AX130" s="13" t="s">
        <v>78</v>
      </c>
      <c r="AY130" s="220" t="s">
        <v>153</v>
      </c>
    </row>
    <row r="131" spans="1:65" s="13" customFormat="1" ht="11.25">
      <c r="B131" s="210"/>
      <c r="C131" s="211"/>
      <c r="D131" s="205" t="s">
        <v>164</v>
      </c>
      <c r="E131" s="212" t="s">
        <v>1</v>
      </c>
      <c r="F131" s="213" t="s">
        <v>964</v>
      </c>
      <c r="G131" s="211"/>
      <c r="H131" s="214">
        <v>-23.678999999999998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164</v>
      </c>
      <c r="AU131" s="220" t="s">
        <v>87</v>
      </c>
      <c r="AV131" s="13" t="s">
        <v>87</v>
      </c>
      <c r="AW131" s="13" t="s">
        <v>34</v>
      </c>
      <c r="AX131" s="13" t="s">
        <v>78</v>
      </c>
      <c r="AY131" s="220" t="s">
        <v>153</v>
      </c>
    </row>
    <row r="132" spans="1:65" s="16" customFormat="1" ht="11.25">
      <c r="B132" s="256"/>
      <c r="C132" s="257"/>
      <c r="D132" s="205" t="s">
        <v>164</v>
      </c>
      <c r="E132" s="258" t="s">
        <v>1</v>
      </c>
      <c r="F132" s="259" t="s">
        <v>965</v>
      </c>
      <c r="G132" s="257"/>
      <c r="H132" s="260">
        <v>102.636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AT132" s="266" t="s">
        <v>164</v>
      </c>
      <c r="AU132" s="266" t="s">
        <v>87</v>
      </c>
      <c r="AV132" s="16" t="s">
        <v>165</v>
      </c>
      <c r="AW132" s="16" t="s">
        <v>34</v>
      </c>
      <c r="AX132" s="16" t="s">
        <v>78</v>
      </c>
      <c r="AY132" s="266" t="s">
        <v>153</v>
      </c>
    </row>
    <row r="133" spans="1:65" s="13" customFormat="1" ht="11.25">
      <c r="B133" s="210"/>
      <c r="C133" s="211"/>
      <c r="D133" s="205" t="s">
        <v>164</v>
      </c>
      <c r="E133" s="212" t="s">
        <v>1</v>
      </c>
      <c r="F133" s="213" t="s">
        <v>966</v>
      </c>
      <c r="G133" s="211"/>
      <c r="H133" s="214">
        <v>64.84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164</v>
      </c>
      <c r="AU133" s="220" t="s">
        <v>87</v>
      </c>
      <c r="AV133" s="13" t="s">
        <v>87</v>
      </c>
      <c r="AW133" s="13" t="s">
        <v>34</v>
      </c>
      <c r="AX133" s="13" t="s">
        <v>78</v>
      </c>
      <c r="AY133" s="220" t="s">
        <v>153</v>
      </c>
    </row>
    <row r="134" spans="1:65" s="15" customFormat="1" ht="11.25">
      <c r="B134" s="231"/>
      <c r="C134" s="232"/>
      <c r="D134" s="205" t="s">
        <v>164</v>
      </c>
      <c r="E134" s="233" t="s">
        <v>1</v>
      </c>
      <c r="F134" s="234" t="s">
        <v>198</v>
      </c>
      <c r="G134" s="232"/>
      <c r="H134" s="235">
        <v>167.476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164</v>
      </c>
      <c r="AU134" s="241" t="s">
        <v>87</v>
      </c>
      <c r="AV134" s="15" t="s">
        <v>160</v>
      </c>
      <c r="AW134" s="15" t="s">
        <v>34</v>
      </c>
      <c r="AX134" s="15" t="s">
        <v>85</v>
      </c>
      <c r="AY134" s="241" t="s">
        <v>153</v>
      </c>
    </row>
    <row r="135" spans="1:65" s="2" customFormat="1" ht="37.9" customHeight="1">
      <c r="A135" s="35"/>
      <c r="B135" s="36"/>
      <c r="C135" s="192" t="s">
        <v>87</v>
      </c>
      <c r="D135" s="192" t="s">
        <v>155</v>
      </c>
      <c r="E135" s="193" t="s">
        <v>285</v>
      </c>
      <c r="F135" s="194" t="s">
        <v>286</v>
      </c>
      <c r="G135" s="195" t="s">
        <v>181</v>
      </c>
      <c r="H135" s="196">
        <v>167.476</v>
      </c>
      <c r="I135" s="197"/>
      <c r="J135" s="198">
        <f>ROUND(I135*H135,2)</f>
        <v>0</v>
      </c>
      <c r="K135" s="194" t="s">
        <v>159</v>
      </c>
      <c r="L135" s="40"/>
      <c r="M135" s="199" t="s">
        <v>1</v>
      </c>
      <c r="N135" s="200" t="s">
        <v>43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160</v>
      </c>
      <c r="AT135" s="203" t="s">
        <v>155</v>
      </c>
      <c r="AU135" s="203" t="s">
        <v>87</v>
      </c>
      <c r="AY135" s="18" t="s">
        <v>153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85</v>
      </c>
      <c r="BK135" s="204">
        <f>ROUND(I135*H135,2)</f>
        <v>0</v>
      </c>
      <c r="BL135" s="18" t="s">
        <v>160</v>
      </c>
      <c r="BM135" s="203" t="s">
        <v>967</v>
      </c>
    </row>
    <row r="136" spans="1:65" s="2" customFormat="1" ht="39">
      <c r="A136" s="35"/>
      <c r="B136" s="36"/>
      <c r="C136" s="37"/>
      <c r="D136" s="205" t="s">
        <v>162</v>
      </c>
      <c r="E136" s="37"/>
      <c r="F136" s="206" t="s">
        <v>288</v>
      </c>
      <c r="G136" s="37"/>
      <c r="H136" s="37"/>
      <c r="I136" s="207"/>
      <c r="J136" s="37"/>
      <c r="K136" s="37"/>
      <c r="L136" s="40"/>
      <c r="M136" s="208"/>
      <c r="N136" s="209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162</v>
      </c>
      <c r="AU136" s="18" t="s">
        <v>87</v>
      </c>
    </row>
    <row r="137" spans="1:65" s="2" customFormat="1" ht="19.5">
      <c r="A137" s="35"/>
      <c r="B137" s="36"/>
      <c r="C137" s="37"/>
      <c r="D137" s="205" t="s">
        <v>218</v>
      </c>
      <c r="E137" s="37"/>
      <c r="F137" s="242" t="s">
        <v>289</v>
      </c>
      <c r="G137" s="37"/>
      <c r="H137" s="37"/>
      <c r="I137" s="207"/>
      <c r="J137" s="37"/>
      <c r="K137" s="37"/>
      <c r="L137" s="40"/>
      <c r="M137" s="208"/>
      <c r="N137" s="209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218</v>
      </c>
      <c r="AU137" s="18" t="s">
        <v>87</v>
      </c>
    </row>
    <row r="138" spans="1:65" s="13" customFormat="1" ht="11.25">
      <c r="B138" s="210"/>
      <c r="C138" s="211"/>
      <c r="D138" s="205" t="s">
        <v>164</v>
      </c>
      <c r="E138" s="212" t="s">
        <v>1</v>
      </c>
      <c r="F138" s="213" t="s">
        <v>968</v>
      </c>
      <c r="G138" s="211"/>
      <c r="H138" s="214">
        <v>167.476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164</v>
      </c>
      <c r="AU138" s="220" t="s">
        <v>87</v>
      </c>
      <c r="AV138" s="13" t="s">
        <v>87</v>
      </c>
      <c r="AW138" s="13" t="s">
        <v>34</v>
      </c>
      <c r="AX138" s="13" t="s">
        <v>85</v>
      </c>
      <c r="AY138" s="220" t="s">
        <v>153</v>
      </c>
    </row>
    <row r="139" spans="1:65" s="2" customFormat="1" ht="33" customHeight="1">
      <c r="A139" s="35"/>
      <c r="B139" s="36"/>
      <c r="C139" s="192" t="s">
        <v>165</v>
      </c>
      <c r="D139" s="192" t="s">
        <v>155</v>
      </c>
      <c r="E139" s="193" t="s">
        <v>300</v>
      </c>
      <c r="F139" s="194" t="s">
        <v>301</v>
      </c>
      <c r="G139" s="195" t="s">
        <v>302</v>
      </c>
      <c r="H139" s="196">
        <v>301.45699999999999</v>
      </c>
      <c r="I139" s="197"/>
      <c r="J139" s="198">
        <f>ROUND(I139*H139,2)</f>
        <v>0</v>
      </c>
      <c r="K139" s="194" t="s">
        <v>159</v>
      </c>
      <c r="L139" s="40"/>
      <c r="M139" s="199" t="s">
        <v>1</v>
      </c>
      <c r="N139" s="200" t="s">
        <v>43</v>
      </c>
      <c r="O139" s="7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160</v>
      </c>
      <c r="AT139" s="203" t="s">
        <v>155</v>
      </c>
      <c r="AU139" s="203" t="s">
        <v>87</v>
      </c>
      <c r="AY139" s="18" t="s">
        <v>153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85</v>
      </c>
      <c r="BK139" s="204">
        <f>ROUND(I139*H139,2)</f>
        <v>0</v>
      </c>
      <c r="BL139" s="18" t="s">
        <v>160</v>
      </c>
      <c r="BM139" s="203" t="s">
        <v>969</v>
      </c>
    </row>
    <row r="140" spans="1:65" s="2" customFormat="1" ht="29.25">
      <c r="A140" s="35"/>
      <c r="B140" s="36"/>
      <c r="C140" s="37"/>
      <c r="D140" s="205" t="s">
        <v>162</v>
      </c>
      <c r="E140" s="37"/>
      <c r="F140" s="206" t="s">
        <v>304</v>
      </c>
      <c r="G140" s="37"/>
      <c r="H140" s="37"/>
      <c r="I140" s="207"/>
      <c r="J140" s="37"/>
      <c r="K140" s="37"/>
      <c r="L140" s="40"/>
      <c r="M140" s="208"/>
      <c r="N140" s="209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162</v>
      </c>
      <c r="AU140" s="18" t="s">
        <v>87</v>
      </c>
    </row>
    <row r="141" spans="1:65" s="13" customFormat="1" ht="11.25">
      <c r="B141" s="210"/>
      <c r="C141" s="211"/>
      <c r="D141" s="205" t="s">
        <v>164</v>
      </c>
      <c r="E141" s="212" t="s">
        <v>1</v>
      </c>
      <c r="F141" s="213" t="s">
        <v>968</v>
      </c>
      <c r="G141" s="211"/>
      <c r="H141" s="214">
        <v>167.476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164</v>
      </c>
      <c r="AU141" s="220" t="s">
        <v>87</v>
      </c>
      <c r="AV141" s="13" t="s">
        <v>87</v>
      </c>
      <c r="AW141" s="13" t="s">
        <v>34</v>
      </c>
      <c r="AX141" s="13" t="s">
        <v>85</v>
      </c>
      <c r="AY141" s="220" t="s">
        <v>153</v>
      </c>
    </row>
    <row r="142" spans="1:65" s="13" customFormat="1" ht="11.25">
      <c r="B142" s="210"/>
      <c r="C142" s="211"/>
      <c r="D142" s="205" t="s">
        <v>164</v>
      </c>
      <c r="E142" s="211"/>
      <c r="F142" s="213" t="s">
        <v>970</v>
      </c>
      <c r="G142" s="211"/>
      <c r="H142" s="214">
        <v>301.45699999999999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164</v>
      </c>
      <c r="AU142" s="220" t="s">
        <v>87</v>
      </c>
      <c r="AV142" s="13" t="s">
        <v>87</v>
      </c>
      <c r="AW142" s="13" t="s">
        <v>4</v>
      </c>
      <c r="AX142" s="13" t="s">
        <v>85</v>
      </c>
      <c r="AY142" s="220" t="s">
        <v>153</v>
      </c>
    </row>
    <row r="143" spans="1:65" s="12" customFormat="1" ht="22.9" customHeight="1">
      <c r="B143" s="176"/>
      <c r="C143" s="177"/>
      <c r="D143" s="178" t="s">
        <v>77</v>
      </c>
      <c r="E143" s="190" t="s">
        <v>178</v>
      </c>
      <c r="F143" s="190" t="s">
        <v>407</v>
      </c>
      <c r="G143" s="177"/>
      <c r="H143" s="177"/>
      <c r="I143" s="180"/>
      <c r="J143" s="191">
        <f>BK143</f>
        <v>0</v>
      </c>
      <c r="K143" s="177"/>
      <c r="L143" s="182"/>
      <c r="M143" s="183"/>
      <c r="N143" s="184"/>
      <c r="O143" s="184"/>
      <c r="P143" s="185">
        <f>SUM(P144:P152)</f>
        <v>0</v>
      </c>
      <c r="Q143" s="184"/>
      <c r="R143" s="185">
        <f>SUM(R144:R152)</f>
        <v>0</v>
      </c>
      <c r="S143" s="184"/>
      <c r="T143" s="186">
        <f>SUM(T144:T152)</f>
        <v>0</v>
      </c>
      <c r="AR143" s="187" t="s">
        <v>85</v>
      </c>
      <c r="AT143" s="188" t="s">
        <v>77</v>
      </c>
      <c r="AU143" s="188" t="s">
        <v>85</v>
      </c>
      <c r="AY143" s="187" t="s">
        <v>153</v>
      </c>
      <c r="BK143" s="189">
        <f>SUM(BK144:BK152)</f>
        <v>0</v>
      </c>
    </row>
    <row r="144" spans="1:65" s="2" customFormat="1" ht="24.2" customHeight="1">
      <c r="A144" s="35"/>
      <c r="B144" s="36"/>
      <c r="C144" s="192" t="s">
        <v>160</v>
      </c>
      <c r="D144" s="192" t="s">
        <v>155</v>
      </c>
      <c r="E144" s="193" t="s">
        <v>971</v>
      </c>
      <c r="F144" s="194" t="s">
        <v>972</v>
      </c>
      <c r="G144" s="195" t="s">
        <v>323</v>
      </c>
      <c r="H144" s="196">
        <v>684.24</v>
      </c>
      <c r="I144" s="197"/>
      <c r="J144" s="198">
        <f>ROUND(I144*H144,2)</f>
        <v>0</v>
      </c>
      <c r="K144" s="194" t="s">
        <v>159</v>
      </c>
      <c r="L144" s="40"/>
      <c r="M144" s="199" t="s">
        <v>1</v>
      </c>
      <c r="N144" s="200" t="s">
        <v>43</v>
      </c>
      <c r="O144" s="7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160</v>
      </c>
      <c r="AT144" s="203" t="s">
        <v>155</v>
      </c>
      <c r="AU144" s="203" t="s">
        <v>87</v>
      </c>
      <c r="AY144" s="18" t="s">
        <v>153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8" t="s">
        <v>85</v>
      </c>
      <c r="BK144" s="204">
        <f>ROUND(I144*H144,2)</f>
        <v>0</v>
      </c>
      <c r="BL144" s="18" t="s">
        <v>160</v>
      </c>
      <c r="BM144" s="203" t="s">
        <v>973</v>
      </c>
    </row>
    <row r="145" spans="1:65" s="2" customFormat="1" ht="19.5">
      <c r="A145" s="35"/>
      <c r="B145" s="36"/>
      <c r="C145" s="37"/>
      <c r="D145" s="205" t="s">
        <v>162</v>
      </c>
      <c r="E145" s="37"/>
      <c r="F145" s="206" t="s">
        <v>974</v>
      </c>
      <c r="G145" s="37"/>
      <c r="H145" s="37"/>
      <c r="I145" s="207"/>
      <c r="J145" s="37"/>
      <c r="K145" s="37"/>
      <c r="L145" s="40"/>
      <c r="M145" s="208"/>
      <c r="N145" s="209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162</v>
      </c>
      <c r="AU145" s="18" t="s">
        <v>87</v>
      </c>
    </row>
    <row r="146" spans="1:65" s="14" customFormat="1" ht="11.25">
      <c r="B146" s="221"/>
      <c r="C146" s="222"/>
      <c r="D146" s="205" t="s">
        <v>164</v>
      </c>
      <c r="E146" s="223" t="s">
        <v>1</v>
      </c>
      <c r="F146" s="224" t="s">
        <v>975</v>
      </c>
      <c r="G146" s="222"/>
      <c r="H146" s="223" t="s">
        <v>1</v>
      </c>
      <c r="I146" s="225"/>
      <c r="J146" s="222"/>
      <c r="K146" s="222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164</v>
      </c>
      <c r="AU146" s="230" t="s">
        <v>87</v>
      </c>
      <c r="AV146" s="14" t="s">
        <v>85</v>
      </c>
      <c r="AW146" s="14" t="s">
        <v>34</v>
      </c>
      <c r="AX146" s="14" t="s">
        <v>78</v>
      </c>
      <c r="AY146" s="230" t="s">
        <v>153</v>
      </c>
    </row>
    <row r="147" spans="1:65" s="13" customFormat="1" ht="11.25">
      <c r="B147" s="210"/>
      <c r="C147" s="211"/>
      <c r="D147" s="205" t="s">
        <v>164</v>
      </c>
      <c r="E147" s="212" t="s">
        <v>1</v>
      </c>
      <c r="F147" s="213" t="s">
        <v>976</v>
      </c>
      <c r="G147" s="211"/>
      <c r="H147" s="214">
        <v>684.24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164</v>
      </c>
      <c r="AU147" s="220" t="s">
        <v>87</v>
      </c>
      <c r="AV147" s="13" t="s">
        <v>87</v>
      </c>
      <c r="AW147" s="13" t="s">
        <v>34</v>
      </c>
      <c r="AX147" s="13" t="s">
        <v>85</v>
      </c>
      <c r="AY147" s="220" t="s">
        <v>153</v>
      </c>
    </row>
    <row r="148" spans="1:65" s="2" customFormat="1" ht="24.2" customHeight="1">
      <c r="A148" s="35"/>
      <c r="B148" s="36"/>
      <c r="C148" s="192" t="s">
        <v>178</v>
      </c>
      <c r="D148" s="192" t="s">
        <v>155</v>
      </c>
      <c r="E148" s="193" t="s">
        <v>977</v>
      </c>
      <c r="F148" s="194" t="s">
        <v>978</v>
      </c>
      <c r="G148" s="195" t="s">
        <v>323</v>
      </c>
      <c r="H148" s="196">
        <v>324.2</v>
      </c>
      <c r="I148" s="197"/>
      <c r="J148" s="198">
        <f>ROUND(I148*H148,2)</f>
        <v>0</v>
      </c>
      <c r="K148" s="194" t="s">
        <v>159</v>
      </c>
      <c r="L148" s="40"/>
      <c r="M148" s="199" t="s">
        <v>1</v>
      </c>
      <c r="N148" s="200" t="s">
        <v>43</v>
      </c>
      <c r="O148" s="7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160</v>
      </c>
      <c r="AT148" s="203" t="s">
        <v>155</v>
      </c>
      <c r="AU148" s="203" t="s">
        <v>87</v>
      </c>
      <c r="AY148" s="18" t="s">
        <v>153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8" t="s">
        <v>85</v>
      </c>
      <c r="BK148" s="204">
        <f>ROUND(I148*H148,2)</f>
        <v>0</v>
      </c>
      <c r="BL148" s="18" t="s">
        <v>160</v>
      </c>
      <c r="BM148" s="203" t="s">
        <v>979</v>
      </c>
    </row>
    <row r="149" spans="1:65" s="2" customFormat="1" ht="19.5">
      <c r="A149" s="35"/>
      <c r="B149" s="36"/>
      <c r="C149" s="37"/>
      <c r="D149" s="205" t="s">
        <v>162</v>
      </c>
      <c r="E149" s="37"/>
      <c r="F149" s="206" t="s">
        <v>980</v>
      </c>
      <c r="G149" s="37"/>
      <c r="H149" s="37"/>
      <c r="I149" s="207"/>
      <c r="J149" s="37"/>
      <c r="K149" s="37"/>
      <c r="L149" s="40"/>
      <c r="M149" s="208"/>
      <c r="N149" s="209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162</v>
      </c>
      <c r="AU149" s="18" t="s">
        <v>87</v>
      </c>
    </row>
    <row r="150" spans="1:65" s="14" customFormat="1" ht="11.25">
      <c r="B150" s="221"/>
      <c r="C150" s="222"/>
      <c r="D150" s="205" t="s">
        <v>164</v>
      </c>
      <c r="E150" s="223" t="s">
        <v>1</v>
      </c>
      <c r="F150" s="224" t="s">
        <v>981</v>
      </c>
      <c r="G150" s="222"/>
      <c r="H150" s="223" t="s">
        <v>1</v>
      </c>
      <c r="I150" s="225"/>
      <c r="J150" s="222"/>
      <c r="K150" s="222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164</v>
      </c>
      <c r="AU150" s="230" t="s">
        <v>87</v>
      </c>
      <c r="AV150" s="14" t="s">
        <v>85</v>
      </c>
      <c r="AW150" s="14" t="s">
        <v>34</v>
      </c>
      <c r="AX150" s="14" t="s">
        <v>78</v>
      </c>
      <c r="AY150" s="230" t="s">
        <v>153</v>
      </c>
    </row>
    <row r="151" spans="1:65" s="13" customFormat="1" ht="11.25">
      <c r="B151" s="210"/>
      <c r="C151" s="211"/>
      <c r="D151" s="205" t="s">
        <v>164</v>
      </c>
      <c r="E151" s="212" t="s">
        <v>1</v>
      </c>
      <c r="F151" s="213" t="s">
        <v>982</v>
      </c>
      <c r="G151" s="211"/>
      <c r="H151" s="214">
        <v>324.2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164</v>
      </c>
      <c r="AU151" s="220" t="s">
        <v>87</v>
      </c>
      <c r="AV151" s="13" t="s">
        <v>87</v>
      </c>
      <c r="AW151" s="13" t="s">
        <v>34</v>
      </c>
      <c r="AX151" s="13" t="s">
        <v>78</v>
      </c>
      <c r="AY151" s="220" t="s">
        <v>153</v>
      </c>
    </row>
    <row r="152" spans="1:65" s="15" customFormat="1" ht="11.25">
      <c r="B152" s="231"/>
      <c r="C152" s="232"/>
      <c r="D152" s="205" t="s">
        <v>164</v>
      </c>
      <c r="E152" s="233" t="s">
        <v>1</v>
      </c>
      <c r="F152" s="234" t="s">
        <v>198</v>
      </c>
      <c r="G152" s="232"/>
      <c r="H152" s="235">
        <v>324.2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164</v>
      </c>
      <c r="AU152" s="241" t="s">
        <v>87</v>
      </c>
      <c r="AV152" s="15" t="s">
        <v>160</v>
      </c>
      <c r="AW152" s="15" t="s">
        <v>34</v>
      </c>
      <c r="AX152" s="15" t="s">
        <v>85</v>
      </c>
      <c r="AY152" s="241" t="s">
        <v>153</v>
      </c>
    </row>
    <row r="153" spans="1:65" s="12" customFormat="1" ht="22.9" customHeight="1">
      <c r="B153" s="176"/>
      <c r="C153" s="177"/>
      <c r="D153" s="178" t="s">
        <v>77</v>
      </c>
      <c r="E153" s="190" t="s">
        <v>213</v>
      </c>
      <c r="F153" s="190" t="s">
        <v>516</v>
      </c>
      <c r="G153" s="177"/>
      <c r="H153" s="177"/>
      <c r="I153" s="180"/>
      <c r="J153" s="191">
        <f>BK153</f>
        <v>0</v>
      </c>
      <c r="K153" s="177"/>
      <c r="L153" s="182"/>
      <c r="M153" s="183"/>
      <c r="N153" s="184"/>
      <c r="O153" s="184"/>
      <c r="P153" s="185">
        <f>SUM(P154:P156)</f>
        <v>0</v>
      </c>
      <c r="Q153" s="184"/>
      <c r="R153" s="185">
        <f>SUM(R154:R156)</f>
        <v>0.25855640000000002</v>
      </c>
      <c r="S153" s="184"/>
      <c r="T153" s="186">
        <f>SUM(T154:T156)</f>
        <v>0</v>
      </c>
      <c r="AR153" s="187" t="s">
        <v>85</v>
      </c>
      <c r="AT153" s="188" t="s">
        <v>77</v>
      </c>
      <c r="AU153" s="188" t="s">
        <v>85</v>
      </c>
      <c r="AY153" s="187" t="s">
        <v>153</v>
      </c>
      <c r="BK153" s="189">
        <f>SUM(BK154:BK156)</f>
        <v>0</v>
      </c>
    </row>
    <row r="154" spans="1:65" s="2" customFormat="1" ht="24.2" customHeight="1">
      <c r="A154" s="35"/>
      <c r="B154" s="36"/>
      <c r="C154" s="192" t="s">
        <v>185</v>
      </c>
      <c r="D154" s="192" t="s">
        <v>155</v>
      </c>
      <c r="E154" s="193" t="s">
        <v>983</v>
      </c>
      <c r="F154" s="194" t="s">
        <v>984</v>
      </c>
      <c r="G154" s="195" t="s">
        <v>323</v>
      </c>
      <c r="H154" s="196">
        <v>550.12</v>
      </c>
      <c r="I154" s="197"/>
      <c r="J154" s="198">
        <f>ROUND(I154*H154,2)</f>
        <v>0</v>
      </c>
      <c r="K154" s="194" t="s">
        <v>159</v>
      </c>
      <c r="L154" s="40"/>
      <c r="M154" s="199" t="s">
        <v>1</v>
      </c>
      <c r="N154" s="200" t="s">
        <v>43</v>
      </c>
      <c r="O154" s="72"/>
      <c r="P154" s="201">
        <f>O154*H154</f>
        <v>0</v>
      </c>
      <c r="Q154" s="201">
        <v>4.6999999999999999E-4</v>
      </c>
      <c r="R154" s="201">
        <f>Q154*H154</f>
        <v>0.25855640000000002</v>
      </c>
      <c r="S154" s="201">
        <v>0</v>
      </c>
      <c r="T154" s="20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160</v>
      </c>
      <c r="AT154" s="203" t="s">
        <v>155</v>
      </c>
      <c r="AU154" s="203" t="s">
        <v>87</v>
      </c>
      <c r="AY154" s="18" t="s">
        <v>153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8" t="s">
        <v>85</v>
      </c>
      <c r="BK154" s="204">
        <f>ROUND(I154*H154,2)</f>
        <v>0</v>
      </c>
      <c r="BL154" s="18" t="s">
        <v>160</v>
      </c>
      <c r="BM154" s="203" t="s">
        <v>985</v>
      </c>
    </row>
    <row r="155" spans="1:65" s="2" customFormat="1" ht="19.5">
      <c r="A155" s="35"/>
      <c r="B155" s="36"/>
      <c r="C155" s="37"/>
      <c r="D155" s="205" t="s">
        <v>162</v>
      </c>
      <c r="E155" s="37"/>
      <c r="F155" s="206" t="s">
        <v>986</v>
      </c>
      <c r="G155" s="37"/>
      <c r="H155" s="37"/>
      <c r="I155" s="207"/>
      <c r="J155" s="37"/>
      <c r="K155" s="37"/>
      <c r="L155" s="40"/>
      <c r="M155" s="208"/>
      <c r="N155" s="209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162</v>
      </c>
      <c r="AU155" s="18" t="s">
        <v>87</v>
      </c>
    </row>
    <row r="156" spans="1:65" s="13" customFormat="1" ht="11.25">
      <c r="B156" s="210"/>
      <c r="C156" s="211"/>
      <c r="D156" s="205" t="s">
        <v>164</v>
      </c>
      <c r="E156" s="212" t="s">
        <v>1</v>
      </c>
      <c r="F156" s="213" t="s">
        <v>987</v>
      </c>
      <c r="G156" s="211"/>
      <c r="H156" s="214">
        <v>550.12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164</v>
      </c>
      <c r="AU156" s="220" t="s">
        <v>87</v>
      </c>
      <c r="AV156" s="13" t="s">
        <v>87</v>
      </c>
      <c r="AW156" s="13" t="s">
        <v>34</v>
      </c>
      <c r="AX156" s="13" t="s">
        <v>85</v>
      </c>
      <c r="AY156" s="220" t="s">
        <v>153</v>
      </c>
    </row>
    <row r="157" spans="1:65" s="12" customFormat="1" ht="22.9" customHeight="1">
      <c r="B157" s="176"/>
      <c r="C157" s="177"/>
      <c r="D157" s="178" t="s">
        <v>77</v>
      </c>
      <c r="E157" s="190" t="s">
        <v>865</v>
      </c>
      <c r="F157" s="190" t="s">
        <v>866</v>
      </c>
      <c r="G157" s="177"/>
      <c r="H157" s="177"/>
      <c r="I157" s="180"/>
      <c r="J157" s="191">
        <f>BK157</f>
        <v>0</v>
      </c>
      <c r="K157" s="177"/>
      <c r="L157" s="182"/>
      <c r="M157" s="183"/>
      <c r="N157" s="184"/>
      <c r="O157" s="184"/>
      <c r="P157" s="185">
        <f>SUM(P158:P159)</f>
        <v>0</v>
      </c>
      <c r="Q157" s="184"/>
      <c r="R157" s="185">
        <f>SUM(R158:R159)</f>
        <v>0</v>
      </c>
      <c r="S157" s="184"/>
      <c r="T157" s="186">
        <f>SUM(T158:T159)</f>
        <v>0</v>
      </c>
      <c r="AR157" s="187" t="s">
        <v>85</v>
      </c>
      <c r="AT157" s="188" t="s">
        <v>77</v>
      </c>
      <c r="AU157" s="188" t="s">
        <v>85</v>
      </c>
      <c r="AY157" s="187" t="s">
        <v>153</v>
      </c>
      <c r="BK157" s="189">
        <f>SUM(BK158:BK159)</f>
        <v>0</v>
      </c>
    </row>
    <row r="158" spans="1:65" s="2" customFormat="1" ht="33" customHeight="1">
      <c r="A158" s="35"/>
      <c r="B158" s="36"/>
      <c r="C158" s="192" t="s">
        <v>199</v>
      </c>
      <c r="D158" s="192" t="s">
        <v>155</v>
      </c>
      <c r="E158" s="193" t="s">
        <v>988</v>
      </c>
      <c r="F158" s="194" t="s">
        <v>989</v>
      </c>
      <c r="G158" s="195" t="s">
        <v>302</v>
      </c>
      <c r="H158" s="196">
        <v>0.25900000000000001</v>
      </c>
      <c r="I158" s="197"/>
      <c r="J158" s="198">
        <f>ROUND(I158*H158,2)</f>
        <v>0</v>
      </c>
      <c r="K158" s="194" t="s">
        <v>159</v>
      </c>
      <c r="L158" s="40"/>
      <c r="M158" s="199" t="s">
        <v>1</v>
      </c>
      <c r="N158" s="200" t="s">
        <v>43</v>
      </c>
      <c r="O158" s="7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160</v>
      </c>
      <c r="AT158" s="203" t="s">
        <v>155</v>
      </c>
      <c r="AU158" s="203" t="s">
        <v>87</v>
      </c>
      <c r="AY158" s="18" t="s">
        <v>153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8" t="s">
        <v>85</v>
      </c>
      <c r="BK158" s="204">
        <f>ROUND(I158*H158,2)</f>
        <v>0</v>
      </c>
      <c r="BL158" s="18" t="s">
        <v>160</v>
      </c>
      <c r="BM158" s="203" t="s">
        <v>990</v>
      </c>
    </row>
    <row r="159" spans="1:65" s="2" customFormat="1" ht="29.25">
      <c r="A159" s="35"/>
      <c r="B159" s="36"/>
      <c r="C159" s="37"/>
      <c r="D159" s="205" t="s">
        <v>162</v>
      </c>
      <c r="E159" s="37"/>
      <c r="F159" s="206" t="s">
        <v>991</v>
      </c>
      <c r="G159" s="37"/>
      <c r="H159" s="37"/>
      <c r="I159" s="207"/>
      <c r="J159" s="37"/>
      <c r="K159" s="37"/>
      <c r="L159" s="40"/>
      <c r="M159" s="267"/>
      <c r="N159" s="268"/>
      <c r="O159" s="269"/>
      <c r="P159" s="269"/>
      <c r="Q159" s="269"/>
      <c r="R159" s="269"/>
      <c r="S159" s="269"/>
      <c r="T159" s="270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162</v>
      </c>
      <c r="AU159" s="18" t="s">
        <v>87</v>
      </c>
    </row>
    <row r="160" spans="1:65" s="2" customFormat="1" ht="6.95" customHeight="1">
      <c r="A160" s="35"/>
      <c r="B160" s="55"/>
      <c r="C160" s="56"/>
      <c r="D160" s="56"/>
      <c r="E160" s="56"/>
      <c r="F160" s="56"/>
      <c r="G160" s="56"/>
      <c r="H160" s="56"/>
      <c r="I160" s="56"/>
      <c r="J160" s="56"/>
      <c r="K160" s="56"/>
      <c r="L160" s="40"/>
      <c r="M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</sheetData>
  <sheetProtection algorithmName="SHA-512" hashValue="GGjRRtLN1Fz6KBiUqLUgHaAHgxyVSTqBcdqn/4fbG+rSc1jcPna7GY8LxAbDk9jEP7otoFBCvya1o+eNEYZcjQ==" saltValue="54oiYabgCLJRMTtg1X1p7waYuuuS22oMlWGSxafvscpAzZbast6OhcjgbMLPVfLQNRQ+7l2PJ95PJrrPOO0B7Q==" spinCount="100000" sheet="1" objects="1" scenarios="1" formatColumns="0" formatRows="0" autoFilter="0"/>
  <autoFilter ref="C124:K159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98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1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9" t="str">
        <f>'Rekapitulace stavby'!K6</f>
        <v>Teplice - přechod pro chodce a chodníky Hudcov</v>
      </c>
      <c r="F7" s="320"/>
      <c r="G7" s="320"/>
      <c r="H7" s="320"/>
      <c r="L7" s="21"/>
    </row>
    <row r="8" spans="1:46" s="1" customFormat="1" ht="12" customHeight="1">
      <c r="B8" s="21"/>
      <c r="D8" s="120" t="s">
        <v>112</v>
      </c>
      <c r="L8" s="21"/>
    </row>
    <row r="9" spans="1:46" s="2" customFormat="1" ht="16.5" customHeight="1">
      <c r="A9" s="35"/>
      <c r="B9" s="40"/>
      <c r="C9" s="35"/>
      <c r="D9" s="35"/>
      <c r="E9" s="319" t="s">
        <v>113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2" t="s">
        <v>992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19</v>
      </c>
      <c r="G13" s="35"/>
      <c r="H13" s="35"/>
      <c r="I13" s="120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3. 3. 2023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26</v>
      </c>
      <c r="E16" s="35"/>
      <c r="F16" s="35"/>
      <c r="G16" s="35"/>
      <c r="H16" s="35"/>
      <c r="I16" s="120" t="s">
        <v>27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29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27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0" t="s">
        <v>29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27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33</v>
      </c>
      <c r="F23" s="35"/>
      <c r="G23" s="35"/>
      <c r="H23" s="35"/>
      <c r="I23" s="120" t="s">
        <v>29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27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29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38</v>
      </c>
      <c r="E32" s="35"/>
      <c r="F32" s="35"/>
      <c r="G32" s="35"/>
      <c r="H32" s="35"/>
      <c r="I32" s="35"/>
      <c r="J32" s="127">
        <f>ROUND(J125,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40</v>
      </c>
      <c r="G34" s="35"/>
      <c r="H34" s="35"/>
      <c r="I34" s="128" t="s">
        <v>39</v>
      </c>
      <c r="J34" s="128" t="s">
        <v>41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42</v>
      </c>
      <c r="E35" s="120" t="s">
        <v>43</v>
      </c>
      <c r="F35" s="130">
        <f>ROUND((SUM(BE125:BE244)),  2)</f>
        <v>0</v>
      </c>
      <c r="G35" s="35"/>
      <c r="H35" s="35"/>
      <c r="I35" s="131">
        <v>0.21</v>
      </c>
      <c r="J35" s="130">
        <f>ROUND(((SUM(BE125:BE244))*I35),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44</v>
      </c>
      <c r="F36" s="130">
        <f>ROUND((SUM(BF125:BF244)),  2)</f>
        <v>0</v>
      </c>
      <c r="G36" s="35"/>
      <c r="H36" s="35"/>
      <c r="I36" s="131">
        <v>0.15</v>
      </c>
      <c r="J36" s="130">
        <f>ROUND(((SUM(BF125:BF244))*I36),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45</v>
      </c>
      <c r="F37" s="130">
        <f>ROUND((SUM(BG125:BG244)),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46</v>
      </c>
      <c r="F38" s="130">
        <f>ROUND((SUM(BH125:BH244)),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47</v>
      </c>
      <c r="F39" s="130">
        <f>ROUND((SUM(BI125:BI244)),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48</v>
      </c>
      <c r="E41" s="134"/>
      <c r="F41" s="134"/>
      <c r="G41" s="135" t="s">
        <v>49</v>
      </c>
      <c r="H41" s="136" t="s">
        <v>50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51</v>
      </c>
      <c r="E50" s="140"/>
      <c r="F50" s="140"/>
      <c r="G50" s="139" t="s">
        <v>52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53</v>
      </c>
      <c r="E61" s="142"/>
      <c r="F61" s="143" t="s">
        <v>54</v>
      </c>
      <c r="G61" s="141" t="s">
        <v>53</v>
      </c>
      <c r="H61" s="142"/>
      <c r="I61" s="142"/>
      <c r="J61" s="144" t="s">
        <v>54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55</v>
      </c>
      <c r="E65" s="145"/>
      <c r="F65" s="145"/>
      <c r="G65" s="139" t="s">
        <v>56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53</v>
      </c>
      <c r="E76" s="142"/>
      <c r="F76" s="143" t="s">
        <v>54</v>
      </c>
      <c r="G76" s="141" t="s">
        <v>53</v>
      </c>
      <c r="H76" s="142"/>
      <c r="I76" s="142"/>
      <c r="J76" s="144" t="s">
        <v>54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hidden="1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hidden="1" customHeight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hidden="1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hidden="1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hidden="1" customHeight="1">
      <c r="A85" s="35"/>
      <c r="B85" s="36"/>
      <c r="C85" s="37"/>
      <c r="D85" s="37"/>
      <c r="E85" s="326" t="str">
        <f>E7</f>
        <v>Teplice - přechod pro chodce a chodníky Hudcov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hidden="1" customHeight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hidden="1" customHeight="1">
      <c r="A87" s="35"/>
      <c r="B87" s="36"/>
      <c r="C87" s="37"/>
      <c r="D87" s="37"/>
      <c r="E87" s="326" t="s">
        <v>113</v>
      </c>
      <c r="F87" s="328"/>
      <c r="G87" s="328"/>
      <c r="H87" s="32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hidden="1" customHeight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hidden="1" customHeight="1">
      <c r="A89" s="35"/>
      <c r="B89" s="36"/>
      <c r="C89" s="37"/>
      <c r="D89" s="37"/>
      <c r="E89" s="279" t="str">
        <f>E11</f>
        <v>SO 401 - Veřejné osvětlení</v>
      </c>
      <c r="F89" s="328"/>
      <c r="G89" s="328"/>
      <c r="H89" s="32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hidden="1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hidden="1" customHeight="1">
      <c r="A91" s="35"/>
      <c r="B91" s="36"/>
      <c r="C91" s="30" t="s">
        <v>22</v>
      </c>
      <c r="D91" s="37"/>
      <c r="E91" s="37"/>
      <c r="F91" s="28" t="str">
        <f>F14</f>
        <v>Hudcov</v>
      </c>
      <c r="G91" s="37"/>
      <c r="H91" s="37"/>
      <c r="I91" s="30" t="s">
        <v>24</v>
      </c>
      <c r="J91" s="67" t="str">
        <f>IF(J14="","",J14)</f>
        <v>3. 3. 2023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hidden="1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hidden="1" customHeight="1">
      <c r="A93" s="35"/>
      <c r="B93" s="36"/>
      <c r="C93" s="30" t="s">
        <v>26</v>
      </c>
      <c r="D93" s="37"/>
      <c r="E93" s="37"/>
      <c r="F93" s="28" t="str">
        <f>E17</f>
        <v xml:space="preserve"> </v>
      </c>
      <c r="G93" s="37"/>
      <c r="H93" s="37"/>
      <c r="I93" s="30" t="s">
        <v>32</v>
      </c>
      <c r="J93" s="33" t="str">
        <f>E23</f>
        <v>Projekce dopravní Filip,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hidden="1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hidden="1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hidden="1" customHeight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hidden="1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hidden="1" customHeight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1:47" s="9" customFormat="1" ht="24.95" hidden="1" customHeight="1">
      <c r="B99" s="154"/>
      <c r="C99" s="155"/>
      <c r="D99" s="156" t="s">
        <v>135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1:47" s="10" customFormat="1" ht="19.899999999999999" hidden="1" customHeight="1">
      <c r="B100" s="160"/>
      <c r="C100" s="105"/>
      <c r="D100" s="161" t="s">
        <v>993</v>
      </c>
      <c r="E100" s="162"/>
      <c r="F100" s="162"/>
      <c r="G100" s="162"/>
      <c r="H100" s="162"/>
      <c r="I100" s="162"/>
      <c r="J100" s="163">
        <f>J127</f>
        <v>0</v>
      </c>
      <c r="K100" s="105"/>
      <c r="L100" s="164"/>
    </row>
    <row r="101" spans="1:47" s="10" customFormat="1" ht="19.899999999999999" hidden="1" customHeight="1">
      <c r="B101" s="160"/>
      <c r="C101" s="105"/>
      <c r="D101" s="161" t="s">
        <v>994</v>
      </c>
      <c r="E101" s="162"/>
      <c r="F101" s="162"/>
      <c r="G101" s="162"/>
      <c r="H101" s="162"/>
      <c r="I101" s="162"/>
      <c r="J101" s="163">
        <f>J160</f>
        <v>0</v>
      </c>
      <c r="K101" s="105"/>
      <c r="L101" s="164"/>
    </row>
    <row r="102" spans="1:47" s="10" customFormat="1" ht="19.899999999999999" hidden="1" customHeight="1">
      <c r="B102" s="160"/>
      <c r="C102" s="105"/>
      <c r="D102" s="161" t="s">
        <v>995</v>
      </c>
      <c r="E102" s="162"/>
      <c r="F102" s="162"/>
      <c r="G102" s="162"/>
      <c r="H102" s="162"/>
      <c r="I102" s="162"/>
      <c r="J102" s="163">
        <f>J167</f>
        <v>0</v>
      </c>
      <c r="K102" s="105"/>
      <c r="L102" s="164"/>
    </row>
    <row r="103" spans="1:47" s="10" customFormat="1" ht="19.899999999999999" hidden="1" customHeight="1">
      <c r="B103" s="160"/>
      <c r="C103" s="105"/>
      <c r="D103" s="161" t="s">
        <v>136</v>
      </c>
      <c r="E103" s="162"/>
      <c r="F103" s="162"/>
      <c r="G103" s="162"/>
      <c r="H103" s="162"/>
      <c r="I103" s="162"/>
      <c r="J103" s="163">
        <f>J206</f>
        <v>0</v>
      </c>
      <c r="K103" s="105"/>
      <c r="L103" s="164"/>
    </row>
    <row r="104" spans="1:47" s="2" customFormat="1" ht="21.75" hidden="1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47" s="2" customFormat="1" ht="6.95" hidden="1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47" ht="11.25" hidden="1"/>
    <row r="107" spans="1:47" ht="11.25" hidden="1"/>
    <row r="108" spans="1:47" ht="11.25" hidden="1"/>
    <row r="109" spans="1:47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4.95" customHeight="1">
      <c r="A110" s="35"/>
      <c r="B110" s="36"/>
      <c r="C110" s="24" t="s">
        <v>138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26" t="str">
        <f>E7</f>
        <v>Teplice - přechod pro chodce a chodníky Hudcov</v>
      </c>
      <c r="F113" s="327"/>
      <c r="G113" s="327"/>
      <c r="H113" s="32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1" customFormat="1" ht="12" customHeight="1">
      <c r="B114" s="22"/>
      <c r="C114" s="30" t="s">
        <v>112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65" s="2" customFormat="1" ht="16.5" customHeight="1">
      <c r="A115" s="35"/>
      <c r="B115" s="36"/>
      <c r="C115" s="37"/>
      <c r="D115" s="37"/>
      <c r="E115" s="326" t="s">
        <v>113</v>
      </c>
      <c r="F115" s="328"/>
      <c r="G115" s="328"/>
      <c r="H115" s="328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114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6.5" customHeight="1">
      <c r="A117" s="35"/>
      <c r="B117" s="36"/>
      <c r="C117" s="37"/>
      <c r="D117" s="37"/>
      <c r="E117" s="279" t="str">
        <f>E11</f>
        <v>SO 401 - Veřejné osvětlení</v>
      </c>
      <c r="F117" s="328"/>
      <c r="G117" s="328"/>
      <c r="H117" s="328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2" customHeight="1">
      <c r="A119" s="35"/>
      <c r="B119" s="36"/>
      <c r="C119" s="30" t="s">
        <v>22</v>
      </c>
      <c r="D119" s="37"/>
      <c r="E119" s="37"/>
      <c r="F119" s="28" t="str">
        <f>F14</f>
        <v>Hudcov</v>
      </c>
      <c r="G119" s="37"/>
      <c r="H119" s="37"/>
      <c r="I119" s="30" t="s">
        <v>24</v>
      </c>
      <c r="J119" s="67" t="str">
        <f>IF(J14="","",J14)</f>
        <v>3. 3. 2023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25.7" customHeight="1">
      <c r="A121" s="35"/>
      <c r="B121" s="36"/>
      <c r="C121" s="30" t="s">
        <v>26</v>
      </c>
      <c r="D121" s="37"/>
      <c r="E121" s="37"/>
      <c r="F121" s="28" t="str">
        <f>E17</f>
        <v xml:space="preserve"> </v>
      </c>
      <c r="G121" s="37"/>
      <c r="H121" s="37"/>
      <c r="I121" s="30" t="s">
        <v>32</v>
      </c>
      <c r="J121" s="33" t="str">
        <f>E23</f>
        <v>Projekce dopravní Filip,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2" customHeight="1">
      <c r="A122" s="35"/>
      <c r="B122" s="36"/>
      <c r="C122" s="30" t="s">
        <v>30</v>
      </c>
      <c r="D122" s="37"/>
      <c r="E122" s="37"/>
      <c r="F122" s="28" t="str">
        <f>IF(E20="","",E20)</f>
        <v>Vyplň údaj</v>
      </c>
      <c r="G122" s="37"/>
      <c r="H122" s="37"/>
      <c r="I122" s="30" t="s">
        <v>35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11" customFormat="1" ht="29.25" customHeight="1">
      <c r="A124" s="165"/>
      <c r="B124" s="166"/>
      <c r="C124" s="167" t="s">
        <v>139</v>
      </c>
      <c r="D124" s="168" t="s">
        <v>63</v>
      </c>
      <c r="E124" s="168" t="s">
        <v>59</v>
      </c>
      <c r="F124" s="168" t="s">
        <v>60</v>
      </c>
      <c r="G124" s="168" t="s">
        <v>140</v>
      </c>
      <c r="H124" s="168" t="s">
        <v>141</v>
      </c>
      <c r="I124" s="168" t="s">
        <v>142</v>
      </c>
      <c r="J124" s="168" t="s">
        <v>118</v>
      </c>
      <c r="K124" s="169" t="s">
        <v>143</v>
      </c>
      <c r="L124" s="170"/>
      <c r="M124" s="76" t="s">
        <v>1</v>
      </c>
      <c r="N124" s="77" t="s">
        <v>42</v>
      </c>
      <c r="O124" s="77" t="s">
        <v>144</v>
      </c>
      <c r="P124" s="77" t="s">
        <v>145</v>
      </c>
      <c r="Q124" s="77" t="s">
        <v>146</v>
      </c>
      <c r="R124" s="77" t="s">
        <v>147</v>
      </c>
      <c r="S124" s="77" t="s">
        <v>148</v>
      </c>
      <c r="T124" s="78" t="s">
        <v>149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5" s="2" customFormat="1" ht="22.9" customHeight="1">
      <c r="A125" s="35"/>
      <c r="B125" s="36"/>
      <c r="C125" s="83" t="s">
        <v>150</v>
      </c>
      <c r="D125" s="37"/>
      <c r="E125" s="37"/>
      <c r="F125" s="37"/>
      <c r="G125" s="37"/>
      <c r="H125" s="37"/>
      <c r="I125" s="37"/>
      <c r="J125" s="171">
        <f>BK125</f>
        <v>0</v>
      </c>
      <c r="K125" s="37"/>
      <c r="L125" s="40"/>
      <c r="M125" s="79"/>
      <c r="N125" s="172"/>
      <c r="O125" s="80"/>
      <c r="P125" s="173">
        <f>P126</f>
        <v>0</v>
      </c>
      <c r="Q125" s="80"/>
      <c r="R125" s="173">
        <f>R126</f>
        <v>0</v>
      </c>
      <c r="S125" s="80"/>
      <c r="T125" s="174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77</v>
      </c>
      <c r="AU125" s="18" t="s">
        <v>120</v>
      </c>
      <c r="BK125" s="175">
        <f>BK126</f>
        <v>0</v>
      </c>
    </row>
    <row r="126" spans="1:65" s="12" customFormat="1" ht="25.9" customHeight="1">
      <c r="B126" s="176"/>
      <c r="C126" s="177"/>
      <c r="D126" s="178" t="s">
        <v>77</v>
      </c>
      <c r="E126" s="179" t="s">
        <v>341</v>
      </c>
      <c r="F126" s="179" t="s">
        <v>930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P127+P160+P167+P206</f>
        <v>0</v>
      </c>
      <c r="Q126" s="184"/>
      <c r="R126" s="185">
        <f>R127+R160+R167+R206</f>
        <v>0</v>
      </c>
      <c r="S126" s="184"/>
      <c r="T126" s="186">
        <f>T127+T160+T167+T206</f>
        <v>0</v>
      </c>
      <c r="AR126" s="187" t="s">
        <v>165</v>
      </c>
      <c r="AT126" s="188" t="s">
        <v>77</v>
      </c>
      <c r="AU126" s="188" t="s">
        <v>78</v>
      </c>
      <c r="AY126" s="187" t="s">
        <v>153</v>
      </c>
      <c r="BK126" s="189">
        <f>BK127+BK160+BK167+BK206</f>
        <v>0</v>
      </c>
    </row>
    <row r="127" spans="1:65" s="12" customFormat="1" ht="22.9" customHeight="1">
      <c r="B127" s="176"/>
      <c r="C127" s="177"/>
      <c r="D127" s="178" t="s">
        <v>77</v>
      </c>
      <c r="E127" s="190" t="s">
        <v>996</v>
      </c>
      <c r="F127" s="190" t="s">
        <v>997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SUM(P128:P159)</f>
        <v>0</v>
      </c>
      <c r="Q127" s="184"/>
      <c r="R127" s="185">
        <f>SUM(R128:R159)</f>
        <v>0</v>
      </c>
      <c r="S127" s="184"/>
      <c r="T127" s="186">
        <f>SUM(T128:T159)</f>
        <v>0</v>
      </c>
      <c r="AR127" s="187" t="s">
        <v>165</v>
      </c>
      <c r="AT127" s="188" t="s">
        <v>77</v>
      </c>
      <c r="AU127" s="188" t="s">
        <v>85</v>
      </c>
      <c r="AY127" s="187" t="s">
        <v>153</v>
      </c>
      <c r="BK127" s="189">
        <f>SUM(BK128:BK159)</f>
        <v>0</v>
      </c>
    </row>
    <row r="128" spans="1:65" s="2" customFormat="1" ht="16.5" customHeight="1">
      <c r="A128" s="35"/>
      <c r="B128" s="36"/>
      <c r="C128" s="192" t="s">
        <v>85</v>
      </c>
      <c r="D128" s="192" t="s">
        <v>155</v>
      </c>
      <c r="E128" s="193" t="s">
        <v>998</v>
      </c>
      <c r="F128" s="194" t="s">
        <v>999</v>
      </c>
      <c r="G128" s="195" t="s">
        <v>1000</v>
      </c>
      <c r="H128" s="196">
        <v>4</v>
      </c>
      <c r="I128" s="197"/>
      <c r="J128" s="198">
        <f>ROUND(I128*H128,2)</f>
        <v>0</v>
      </c>
      <c r="K128" s="194" t="s">
        <v>1</v>
      </c>
      <c r="L128" s="40"/>
      <c r="M128" s="199" t="s">
        <v>1</v>
      </c>
      <c r="N128" s="200" t="s">
        <v>43</v>
      </c>
      <c r="O128" s="7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160</v>
      </c>
      <c r="AT128" s="203" t="s">
        <v>155</v>
      </c>
      <c r="AU128" s="203" t="s">
        <v>87</v>
      </c>
      <c r="AY128" s="18" t="s">
        <v>153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85</v>
      </c>
      <c r="BK128" s="204">
        <f>ROUND(I128*H128,2)</f>
        <v>0</v>
      </c>
      <c r="BL128" s="18" t="s">
        <v>160</v>
      </c>
      <c r="BM128" s="203" t="s">
        <v>1001</v>
      </c>
    </row>
    <row r="129" spans="1:65" s="2" customFormat="1" ht="11.25">
      <c r="A129" s="35"/>
      <c r="B129" s="36"/>
      <c r="C129" s="37"/>
      <c r="D129" s="205" t="s">
        <v>162</v>
      </c>
      <c r="E129" s="37"/>
      <c r="F129" s="206" t="s">
        <v>999</v>
      </c>
      <c r="G129" s="37"/>
      <c r="H129" s="37"/>
      <c r="I129" s="207"/>
      <c r="J129" s="37"/>
      <c r="K129" s="37"/>
      <c r="L129" s="40"/>
      <c r="M129" s="208"/>
      <c r="N129" s="209"/>
      <c r="O129" s="72"/>
      <c r="P129" s="72"/>
      <c r="Q129" s="72"/>
      <c r="R129" s="72"/>
      <c r="S129" s="72"/>
      <c r="T129" s="73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162</v>
      </c>
      <c r="AU129" s="18" t="s">
        <v>87</v>
      </c>
    </row>
    <row r="130" spans="1:65" s="2" customFormat="1" ht="16.5" customHeight="1">
      <c r="A130" s="35"/>
      <c r="B130" s="36"/>
      <c r="C130" s="192" t="s">
        <v>87</v>
      </c>
      <c r="D130" s="192" t="s">
        <v>155</v>
      </c>
      <c r="E130" s="193" t="s">
        <v>1002</v>
      </c>
      <c r="F130" s="194" t="s">
        <v>1003</v>
      </c>
      <c r="G130" s="195" t="s">
        <v>1000</v>
      </c>
      <c r="H130" s="196">
        <v>3</v>
      </c>
      <c r="I130" s="197"/>
      <c r="J130" s="198">
        <f>ROUND(I130*H130,2)</f>
        <v>0</v>
      </c>
      <c r="K130" s="194" t="s">
        <v>1</v>
      </c>
      <c r="L130" s="40"/>
      <c r="M130" s="199" t="s">
        <v>1</v>
      </c>
      <c r="N130" s="200" t="s">
        <v>43</v>
      </c>
      <c r="O130" s="7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160</v>
      </c>
      <c r="AT130" s="203" t="s">
        <v>155</v>
      </c>
      <c r="AU130" s="203" t="s">
        <v>87</v>
      </c>
      <c r="AY130" s="18" t="s">
        <v>153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85</v>
      </c>
      <c r="BK130" s="204">
        <f>ROUND(I130*H130,2)</f>
        <v>0</v>
      </c>
      <c r="BL130" s="18" t="s">
        <v>160</v>
      </c>
      <c r="BM130" s="203" t="s">
        <v>1004</v>
      </c>
    </row>
    <row r="131" spans="1:65" s="2" customFormat="1" ht="11.25">
      <c r="A131" s="35"/>
      <c r="B131" s="36"/>
      <c r="C131" s="37"/>
      <c r="D131" s="205" t="s">
        <v>162</v>
      </c>
      <c r="E131" s="37"/>
      <c r="F131" s="206" t="s">
        <v>1003</v>
      </c>
      <c r="G131" s="37"/>
      <c r="H131" s="37"/>
      <c r="I131" s="207"/>
      <c r="J131" s="37"/>
      <c r="K131" s="37"/>
      <c r="L131" s="40"/>
      <c r="M131" s="208"/>
      <c r="N131" s="209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162</v>
      </c>
      <c r="AU131" s="18" t="s">
        <v>87</v>
      </c>
    </row>
    <row r="132" spans="1:65" s="2" customFormat="1" ht="16.5" customHeight="1">
      <c r="A132" s="35"/>
      <c r="B132" s="36"/>
      <c r="C132" s="192" t="s">
        <v>165</v>
      </c>
      <c r="D132" s="192" t="s">
        <v>155</v>
      </c>
      <c r="E132" s="193" t="s">
        <v>1005</v>
      </c>
      <c r="F132" s="194" t="s">
        <v>1006</v>
      </c>
      <c r="G132" s="195" t="s">
        <v>1000</v>
      </c>
      <c r="H132" s="196">
        <v>1</v>
      </c>
      <c r="I132" s="197"/>
      <c r="J132" s="198">
        <f>ROUND(I132*H132,2)</f>
        <v>0</v>
      </c>
      <c r="K132" s="194" t="s">
        <v>1</v>
      </c>
      <c r="L132" s="40"/>
      <c r="M132" s="199" t="s">
        <v>1</v>
      </c>
      <c r="N132" s="200" t="s">
        <v>43</v>
      </c>
      <c r="O132" s="7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160</v>
      </c>
      <c r="AT132" s="203" t="s">
        <v>155</v>
      </c>
      <c r="AU132" s="203" t="s">
        <v>87</v>
      </c>
      <c r="AY132" s="18" t="s">
        <v>153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85</v>
      </c>
      <c r="BK132" s="204">
        <f>ROUND(I132*H132,2)</f>
        <v>0</v>
      </c>
      <c r="BL132" s="18" t="s">
        <v>160</v>
      </c>
      <c r="BM132" s="203" t="s">
        <v>1007</v>
      </c>
    </row>
    <row r="133" spans="1:65" s="2" customFormat="1" ht="11.25">
      <c r="A133" s="35"/>
      <c r="B133" s="36"/>
      <c r="C133" s="37"/>
      <c r="D133" s="205" t="s">
        <v>162</v>
      </c>
      <c r="E133" s="37"/>
      <c r="F133" s="206" t="s">
        <v>1006</v>
      </c>
      <c r="G133" s="37"/>
      <c r="H133" s="37"/>
      <c r="I133" s="207"/>
      <c r="J133" s="37"/>
      <c r="K133" s="37"/>
      <c r="L133" s="40"/>
      <c r="M133" s="208"/>
      <c r="N133" s="209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162</v>
      </c>
      <c r="AU133" s="18" t="s">
        <v>87</v>
      </c>
    </row>
    <row r="134" spans="1:65" s="2" customFormat="1" ht="16.5" customHeight="1">
      <c r="A134" s="35"/>
      <c r="B134" s="36"/>
      <c r="C134" s="192" t="s">
        <v>160</v>
      </c>
      <c r="D134" s="192" t="s">
        <v>155</v>
      </c>
      <c r="E134" s="193" t="s">
        <v>1008</v>
      </c>
      <c r="F134" s="194" t="s">
        <v>1009</v>
      </c>
      <c r="G134" s="195" t="s">
        <v>1000</v>
      </c>
      <c r="H134" s="196">
        <v>2</v>
      </c>
      <c r="I134" s="197"/>
      <c r="J134" s="198">
        <f>ROUND(I134*H134,2)</f>
        <v>0</v>
      </c>
      <c r="K134" s="194" t="s">
        <v>1</v>
      </c>
      <c r="L134" s="40"/>
      <c r="M134" s="199" t="s">
        <v>1</v>
      </c>
      <c r="N134" s="200" t="s">
        <v>43</v>
      </c>
      <c r="O134" s="7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160</v>
      </c>
      <c r="AT134" s="203" t="s">
        <v>155</v>
      </c>
      <c r="AU134" s="203" t="s">
        <v>87</v>
      </c>
      <c r="AY134" s="18" t="s">
        <v>153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8" t="s">
        <v>85</v>
      </c>
      <c r="BK134" s="204">
        <f>ROUND(I134*H134,2)</f>
        <v>0</v>
      </c>
      <c r="BL134" s="18" t="s">
        <v>160</v>
      </c>
      <c r="BM134" s="203" t="s">
        <v>1010</v>
      </c>
    </row>
    <row r="135" spans="1:65" s="2" customFormat="1" ht="11.25">
      <c r="A135" s="35"/>
      <c r="B135" s="36"/>
      <c r="C135" s="37"/>
      <c r="D135" s="205" t="s">
        <v>162</v>
      </c>
      <c r="E135" s="37"/>
      <c r="F135" s="206" t="s">
        <v>1009</v>
      </c>
      <c r="G135" s="37"/>
      <c r="H135" s="37"/>
      <c r="I135" s="207"/>
      <c r="J135" s="37"/>
      <c r="K135" s="37"/>
      <c r="L135" s="40"/>
      <c r="M135" s="208"/>
      <c r="N135" s="209"/>
      <c r="O135" s="72"/>
      <c r="P135" s="72"/>
      <c r="Q135" s="72"/>
      <c r="R135" s="72"/>
      <c r="S135" s="72"/>
      <c r="T135" s="73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162</v>
      </c>
      <c r="AU135" s="18" t="s">
        <v>87</v>
      </c>
    </row>
    <row r="136" spans="1:65" s="2" customFormat="1" ht="16.5" customHeight="1">
      <c r="A136" s="35"/>
      <c r="B136" s="36"/>
      <c r="C136" s="192" t="s">
        <v>178</v>
      </c>
      <c r="D136" s="192" t="s">
        <v>155</v>
      </c>
      <c r="E136" s="193" t="s">
        <v>1011</v>
      </c>
      <c r="F136" s="194" t="s">
        <v>1012</v>
      </c>
      <c r="G136" s="195" t="s">
        <v>1000</v>
      </c>
      <c r="H136" s="196">
        <v>4</v>
      </c>
      <c r="I136" s="197"/>
      <c r="J136" s="198">
        <f>ROUND(I136*H136,2)</f>
        <v>0</v>
      </c>
      <c r="K136" s="194" t="s">
        <v>1</v>
      </c>
      <c r="L136" s="40"/>
      <c r="M136" s="199" t="s">
        <v>1</v>
      </c>
      <c r="N136" s="200" t="s">
        <v>43</v>
      </c>
      <c r="O136" s="7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160</v>
      </c>
      <c r="AT136" s="203" t="s">
        <v>155</v>
      </c>
      <c r="AU136" s="203" t="s">
        <v>87</v>
      </c>
      <c r="AY136" s="18" t="s">
        <v>153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8" t="s">
        <v>85</v>
      </c>
      <c r="BK136" s="204">
        <f>ROUND(I136*H136,2)</f>
        <v>0</v>
      </c>
      <c r="BL136" s="18" t="s">
        <v>160</v>
      </c>
      <c r="BM136" s="203" t="s">
        <v>1013</v>
      </c>
    </row>
    <row r="137" spans="1:65" s="2" customFormat="1" ht="11.25">
      <c r="A137" s="35"/>
      <c r="B137" s="36"/>
      <c r="C137" s="37"/>
      <c r="D137" s="205" t="s">
        <v>162</v>
      </c>
      <c r="E137" s="37"/>
      <c r="F137" s="206" t="s">
        <v>1012</v>
      </c>
      <c r="G137" s="37"/>
      <c r="H137" s="37"/>
      <c r="I137" s="207"/>
      <c r="J137" s="37"/>
      <c r="K137" s="37"/>
      <c r="L137" s="40"/>
      <c r="M137" s="208"/>
      <c r="N137" s="209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162</v>
      </c>
      <c r="AU137" s="18" t="s">
        <v>87</v>
      </c>
    </row>
    <row r="138" spans="1:65" s="2" customFormat="1" ht="16.5" customHeight="1">
      <c r="A138" s="35"/>
      <c r="B138" s="36"/>
      <c r="C138" s="192" t="s">
        <v>185</v>
      </c>
      <c r="D138" s="192" t="s">
        <v>155</v>
      </c>
      <c r="E138" s="193" t="s">
        <v>1014</v>
      </c>
      <c r="F138" s="194" t="s">
        <v>1015</v>
      </c>
      <c r="G138" s="195" t="s">
        <v>1000</v>
      </c>
      <c r="H138" s="196">
        <v>2</v>
      </c>
      <c r="I138" s="197"/>
      <c r="J138" s="198">
        <f>ROUND(I138*H138,2)</f>
        <v>0</v>
      </c>
      <c r="K138" s="194" t="s">
        <v>1</v>
      </c>
      <c r="L138" s="40"/>
      <c r="M138" s="199" t="s">
        <v>1</v>
      </c>
      <c r="N138" s="200" t="s">
        <v>43</v>
      </c>
      <c r="O138" s="7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160</v>
      </c>
      <c r="AT138" s="203" t="s">
        <v>155</v>
      </c>
      <c r="AU138" s="203" t="s">
        <v>87</v>
      </c>
      <c r="AY138" s="18" t="s">
        <v>153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85</v>
      </c>
      <c r="BK138" s="204">
        <f>ROUND(I138*H138,2)</f>
        <v>0</v>
      </c>
      <c r="BL138" s="18" t="s">
        <v>160</v>
      </c>
      <c r="BM138" s="203" t="s">
        <v>1016</v>
      </c>
    </row>
    <row r="139" spans="1:65" s="2" customFormat="1" ht="11.25">
      <c r="A139" s="35"/>
      <c r="B139" s="36"/>
      <c r="C139" s="37"/>
      <c r="D139" s="205" t="s">
        <v>162</v>
      </c>
      <c r="E139" s="37"/>
      <c r="F139" s="206" t="s">
        <v>1015</v>
      </c>
      <c r="G139" s="37"/>
      <c r="H139" s="37"/>
      <c r="I139" s="207"/>
      <c r="J139" s="37"/>
      <c r="K139" s="37"/>
      <c r="L139" s="40"/>
      <c r="M139" s="208"/>
      <c r="N139" s="209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162</v>
      </c>
      <c r="AU139" s="18" t="s">
        <v>87</v>
      </c>
    </row>
    <row r="140" spans="1:65" s="2" customFormat="1" ht="16.5" customHeight="1">
      <c r="A140" s="35"/>
      <c r="B140" s="36"/>
      <c r="C140" s="192" t="s">
        <v>199</v>
      </c>
      <c r="D140" s="192" t="s">
        <v>155</v>
      </c>
      <c r="E140" s="193" t="s">
        <v>1017</v>
      </c>
      <c r="F140" s="194" t="s">
        <v>1018</v>
      </c>
      <c r="G140" s="195" t="s">
        <v>1000</v>
      </c>
      <c r="H140" s="196">
        <v>6</v>
      </c>
      <c r="I140" s="197"/>
      <c r="J140" s="198">
        <f>ROUND(I140*H140,2)</f>
        <v>0</v>
      </c>
      <c r="K140" s="194" t="s">
        <v>1</v>
      </c>
      <c r="L140" s="40"/>
      <c r="M140" s="199" t="s">
        <v>1</v>
      </c>
      <c r="N140" s="200" t="s">
        <v>43</v>
      </c>
      <c r="O140" s="7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160</v>
      </c>
      <c r="AT140" s="203" t="s">
        <v>155</v>
      </c>
      <c r="AU140" s="203" t="s">
        <v>87</v>
      </c>
      <c r="AY140" s="18" t="s">
        <v>153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85</v>
      </c>
      <c r="BK140" s="204">
        <f>ROUND(I140*H140,2)</f>
        <v>0</v>
      </c>
      <c r="BL140" s="18" t="s">
        <v>160</v>
      </c>
      <c r="BM140" s="203" t="s">
        <v>1019</v>
      </c>
    </row>
    <row r="141" spans="1:65" s="2" customFormat="1" ht="11.25">
      <c r="A141" s="35"/>
      <c r="B141" s="36"/>
      <c r="C141" s="37"/>
      <c r="D141" s="205" t="s">
        <v>162</v>
      </c>
      <c r="E141" s="37"/>
      <c r="F141" s="206" t="s">
        <v>1018</v>
      </c>
      <c r="G141" s="37"/>
      <c r="H141" s="37"/>
      <c r="I141" s="207"/>
      <c r="J141" s="37"/>
      <c r="K141" s="37"/>
      <c r="L141" s="40"/>
      <c r="M141" s="208"/>
      <c r="N141" s="209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162</v>
      </c>
      <c r="AU141" s="18" t="s">
        <v>87</v>
      </c>
    </row>
    <row r="142" spans="1:65" s="2" customFormat="1" ht="24.2" customHeight="1">
      <c r="A142" s="35"/>
      <c r="B142" s="36"/>
      <c r="C142" s="192" t="s">
        <v>206</v>
      </c>
      <c r="D142" s="192" t="s">
        <v>155</v>
      </c>
      <c r="E142" s="193" t="s">
        <v>1020</v>
      </c>
      <c r="F142" s="194" t="s">
        <v>1021</v>
      </c>
      <c r="G142" s="195" t="s">
        <v>1000</v>
      </c>
      <c r="H142" s="196">
        <v>6</v>
      </c>
      <c r="I142" s="197"/>
      <c r="J142" s="198">
        <f>ROUND(I142*H142,2)</f>
        <v>0</v>
      </c>
      <c r="K142" s="194" t="s">
        <v>1</v>
      </c>
      <c r="L142" s="40"/>
      <c r="M142" s="199" t="s">
        <v>1</v>
      </c>
      <c r="N142" s="200" t="s">
        <v>43</v>
      </c>
      <c r="O142" s="7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160</v>
      </c>
      <c r="AT142" s="203" t="s">
        <v>155</v>
      </c>
      <c r="AU142" s="203" t="s">
        <v>87</v>
      </c>
      <c r="AY142" s="18" t="s">
        <v>153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8" t="s">
        <v>85</v>
      </c>
      <c r="BK142" s="204">
        <f>ROUND(I142*H142,2)</f>
        <v>0</v>
      </c>
      <c r="BL142" s="18" t="s">
        <v>160</v>
      </c>
      <c r="BM142" s="203" t="s">
        <v>1022</v>
      </c>
    </row>
    <row r="143" spans="1:65" s="2" customFormat="1" ht="11.25">
      <c r="A143" s="35"/>
      <c r="B143" s="36"/>
      <c r="C143" s="37"/>
      <c r="D143" s="205" t="s">
        <v>162</v>
      </c>
      <c r="E143" s="37"/>
      <c r="F143" s="206" t="s">
        <v>1021</v>
      </c>
      <c r="G143" s="37"/>
      <c r="H143" s="37"/>
      <c r="I143" s="207"/>
      <c r="J143" s="37"/>
      <c r="K143" s="37"/>
      <c r="L143" s="40"/>
      <c r="M143" s="208"/>
      <c r="N143" s="209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162</v>
      </c>
      <c r="AU143" s="18" t="s">
        <v>87</v>
      </c>
    </row>
    <row r="144" spans="1:65" s="2" customFormat="1" ht="21.75" customHeight="1">
      <c r="A144" s="35"/>
      <c r="B144" s="36"/>
      <c r="C144" s="192" t="s">
        <v>213</v>
      </c>
      <c r="D144" s="192" t="s">
        <v>155</v>
      </c>
      <c r="E144" s="193" t="s">
        <v>1023</v>
      </c>
      <c r="F144" s="194" t="s">
        <v>1024</v>
      </c>
      <c r="G144" s="195" t="s">
        <v>1000</v>
      </c>
      <c r="H144" s="196">
        <v>6</v>
      </c>
      <c r="I144" s="197"/>
      <c r="J144" s="198">
        <f>ROUND(I144*H144,2)</f>
        <v>0</v>
      </c>
      <c r="K144" s="194" t="s">
        <v>1</v>
      </c>
      <c r="L144" s="40"/>
      <c r="M144" s="199" t="s">
        <v>1</v>
      </c>
      <c r="N144" s="200" t="s">
        <v>43</v>
      </c>
      <c r="O144" s="7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160</v>
      </c>
      <c r="AT144" s="203" t="s">
        <v>155</v>
      </c>
      <c r="AU144" s="203" t="s">
        <v>87</v>
      </c>
      <c r="AY144" s="18" t="s">
        <v>153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8" t="s">
        <v>85</v>
      </c>
      <c r="BK144" s="204">
        <f>ROUND(I144*H144,2)</f>
        <v>0</v>
      </c>
      <c r="BL144" s="18" t="s">
        <v>160</v>
      </c>
      <c r="BM144" s="203" t="s">
        <v>1025</v>
      </c>
    </row>
    <row r="145" spans="1:65" s="2" customFormat="1" ht="11.25">
      <c r="A145" s="35"/>
      <c r="B145" s="36"/>
      <c r="C145" s="37"/>
      <c r="D145" s="205" t="s">
        <v>162</v>
      </c>
      <c r="E145" s="37"/>
      <c r="F145" s="206" t="s">
        <v>1024</v>
      </c>
      <c r="G145" s="37"/>
      <c r="H145" s="37"/>
      <c r="I145" s="207"/>
      <c r="J145" s="37"/>
      <c r="K145" s="37"/>
      <c r="L145" s="40"/>
      <c r="M145" s="208"/>
      <c r="N145" s="209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162</v>
      </c>
      <c r="AU145" s="18" t="s">
        <v>87</v>
      </c>
    </row>
    <row r="146" spans="1:65" s="2" customFormat="1" ht="16.5" customHeight="1">
      <c r="A146" s="35"/>
      <c r="B146" s="36"/>
      <c r="C146" s="192" t="s">
        <v>220</v>
      </c>
      <c r="D146" s="192" t="s">
        <v>155</v>
      </c>
      <c r="E146" s="193" t="s">
        <v>1026</v>
      </c>
      <c r="F146" s="194" t="s">
        <v>1027</v>
      </c>
      <c r="G146" s="195" t="s">
        <v>355</v>
      </c>
      <c r="H146" s="196">
        <v>170</v>
      </c>
      <c r="I146" s="197"/>
      <c r="J146" s="198">
        <f>ROUND(I146*H146,2)</f>
        <v>0</v>
      </c>
      <c r="K146" s="194" t="s">
        <v>1</v>
      </c>
      <c r="L146" s="40"/>
      <c r="M146" s="199" t="s">
        <v>1</v>
      </c>
      <c r="N146" s="200" t="s">
        <v>43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160</v>
      </c>
      <c r="AT146" s="203" t="s">
        <v>155</v>
      </c>
      <c r="AU146" s="203" t="s">
        <v>87</v>
      </c>
      <c r="AY146" s="18" t="s">
        <v>153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85</v>
      </c>
      <c r="BK146" s="204">
        <f>ROUND(I146*H146,2)</f>
        <v>0</v>
      </c>
      <c r="BL146" s="18" t="s">
        <v>160</v>
      </c>
      <c r="BM146" s="203" t="s">
        <v>1028</v>
      </c>
    </row>
    <row r="147" spans="1:65" s="2" customFormat="1" ht="11.25">
      <c r="A147" s="35"/>
      <c r="B147" s="36"/>
      <c r="C147" s="37"/>
      <c r="D147" s="205" t="s">
        <v>162</v>
      </c>
      <c r="E147" s="37"/>
      <c r="F147" s="206" t="s">
        <v>1027</v>
      </c>
      <c r="G147" s="37"/>
      <c r="H147" s="37"/>
      <c r="I147" s="207"/>
      <c r="J147" s="37"/>
      <c r="K147" s="37"/>
      <c r="L147" s="40"/>
      <c r="M147" s="208"/>
      <c r="N147" s="209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162</v>
      </c>
      <c r="AU147" s="18" t="s">
        <v>87</v>
      </c>
    </row>
    <row r="148" spans="1:65" s="2" customFormat="1" ht="24.2" customHeight="1">
      <c r="A148" s="35"/>
      <c r="B148" s="36"/>
      <c r="C148" s="192" t="s">
        <v>225</v>
      </c>
      <c r="D148" s="192" t="s">
        <v>155</v>
      </c>
      <c r="E148" s="193" t="s">
        <v>1029</v>
      </c>
      <c r="F148" s="194" t="s">
        <v>1030</v>
      </c>
      <c r="G148" s="195" t="s">
        <v>355</v>
      </c>
      <c r="H148" s="196">
        <v>60</v>
      </c>
      <c r="I148" s="197"/>
      <c r="J148" s="198">
        <f>ROUND(I148*H148,2)</f>
        <v>0</v>
      </c>
      <c r="K148" s="194" t="s">
        <v>1</v>
      </c>
      <c r="L148" s="40"/>
      <c r="M148" s="199" t="s">
        <v>1</v>
      </c>
      <c r="N148" s="200" t="s">
        <v>43</v>
      </c>
      <c r="O148" s="7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160</v>
      </c>
      <c r="AT148" s="203" t="s">
        <v>155</v>
      </c>
      <c r="AU148" s="203" t="s">
        <v>87</v>
      </c>
      <c r="AY148" s="18" t="s">
        <v>153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8" t="s">
        <v>85</v>
      </c>
      <c r="BK148" s="204">
        <f>ROUND(I148*H148,2)</f>
        <v>0</v>
      </c>
      <c r="BL148" s="18" t="s">
        <v>160</v>
      </c>
      <c r="BM148" s="203" t="s">
        <v>1031</v>
      </c>
    </row>
    <row r="149" spans="1:65" s="2" customFormat="1" ht="11.25">
      <c r="A149" s="35"/>
      <c r="B149" s="36"/>
      <c r="C149" s="37"/>
      <c r="D149" s="205" t="s">
        <v>162</v>
      </c>
      <c r="E149" s="37"/>
      <c r="F149" s="206" t="s">
        <v>1030</v>
      </c>
      <c r="G149" s="37"/>
      <c r="H149" s="37"/>
      <c r="I149" s="207"/>
      <c r="J149" s="37"/>
      <c r="K149" s="37"/>
      <c r="L149" s="40"/>
      <c r="M149" s="208"/>
      <c r="N149" s="209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162</v>
      </c>
      <c r="AU149" s="18" t="s">
        <v>87</v>
      </c>
    </row>
    <row r="150" spans="1:65" s="2" customFormat="1" ht="24.2" customHeight="1">
      <c r="A150" s="35"/>
      <c r="B150" s="36"/>
      <c r="C150" s="192" t="s">
        <v>230</v>
      </c>
      <c r="D150" s="192" t="s">
        <v>155</v>
      </c>
      <c r="E150" s="193" t="s">
        <v>1032</v>
      </c>
      <c r="F150" s="194" t="s">
        <v>1033</v>
      </c>
      <c r="G150" s="195" t="s">
        <v>355</v>
      </c>
      <c r="H150" s="196">
        <v>170</v>
      </c>
      <c r="I150" s="197"/>
      <c r="J150" s="198">
        <f>ROUND(I150*H150,2)</f>
        <v>0</v>
      </c>
      <c r="K150" s="194" t="s">
        <v>1</v>
      </c>
      <c r="L150" s="40"/>
      <c r="M150" s="199" t="s">
        <v>1</v>
      </c>
      <c r="N150" s="200" t="s">
        <v>43</v>
      </c>
      <c r="O150" s="7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160</v>
      </c>
      <c r="AT150" s="203" t="s">
        <v>155</v>
      </c>
      <c r="AU150" s="203" t="s">
        <v>87</v>
      </c>
      <c r="AY150" s="18" t="s">
        <v>153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85</v>
      </c>
      <c r="BK150" s="204">
        <f>ROUND(I150*H150,2)</f>
        <v>0</v>
      </c>
      <c r="BL150" s="18" t="s">
        <v>160</v>
      </c>
      <c r="BM150" s="203" t="s">
        <v>1034</v>
      </c>
    </row>
    <row r="151" spans="1:65" s="2" customFormat="1" ht="19.5">
      <c r="A151" s="35"/>
      <c r="B151" s="36"/>
      <c r="C151" s="37"/>
      <c r="D151" s="205" t="s">
        <v>162</v>
      </c>
      <c r="E151" s="37"/>
      <c r="F151" s="206" t="s">
        <v>1033</v>
      </c>
      <c r="G151" s="37"/>
      <c r="H151" s="37"/>
      <c r="I151" s="207"/>
      <c r="J151" s="37"/>
      <c r="K151" s="37"/>
      <c r="L151" s="40"/>
      <c r="M151" s="208"/>
      <c r="N151" s="209"/>
      <c r="O151" s="72"/>
      <c r="P151" s="72"/>
      <c r="Q151" s="72"/>
      <c r="R151" s="72"/>
      <c r="S151" s="72"/>
      <c r="T151" s="7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162</v>
      </c>
      <c r="AU151" s="18" t="s">
        <v>87</v>
      </c>
    </row>
    <row r="152" spans="1:65" s="2" customFormat="1" ht="16.5" customHeight="1">
      <c r="A152" s="35"/>
      <c r="B152" s="36"/>
      <c r="C152" s="192" t="s">
        <v>235</v>
      </c>
      <c r="D152" s="192" t="s">
        <v>155</v>
      </c>
      <c r="E152" s="193" t="s">
        <v>1035</v>
      </c>
      <c r="F152" s="194" t="s">
        <v>1036</v>
      </c>
      <c r="G152" s="195" t="s">
        <v>1000</v>
      </c>
      <c r="H152" s="196">
        <v>12</v>
      </c>
      <c r="I152" s="197"/>
      <c r="J152" s="198">
        <f>ROUND(I152*H152,2)</f>
        <v>0</v>
      </c>
      <c r="K152" s="194" t="s">
        <v>1</v>
      </c>
      <c r="L152" s="40"/>
      <c r="M152" s="199" t="s">
        <v>1</v>
      </c>
      <c r="N152" s="200" t="s">
        <v>43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160</v>
      </c>
      <c r="AT152" s="203" t="s">
        <v>155</v>
      </c>
      <c r="AU152" s="203" t="s">
        <v>87</v>
      </c>
      <c r="AY152" s="18" t="s">
        <v>153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85</v>
      </c>
      <c r="BK152" s="204">
        <f>ROUND(I152*H152,2)</f>
        <v>0</v>
      </c>
      <c r="BL152" s="18" t="s">
        <v>160</v>
      </c>
      <c r="BM152" s="203" t="s">
        <v>1037</v>
      </c>
    </row>
    <row r="153" spans="1:65" s="2" customFormat="1" ht="11.25">
      <c r="A153" s="35"/>
      <c r="B153" s="36"/>
      <c r="C153" s="37"/>
      <c r="D153" s="205" t="s">
        <v>162</v>
      </c>
      <c r="E153" s="37"/>
      <c r="F153" s="206" t="s">
        <v>1036</v>
      </c>
      <c r="G153" s="37"/>
      <c r="H153" s="37"/>
      <c r="I153" s="207"/>
      <c r="J153" s="37"/>
      <c r="K153" s="37"/>
      <c r="L153" s="40"/>
      <c r="M153" s="208"/>
      <c r="N153" s="209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162</v>
      </c>
      <c r="AU153" s="18" t="s">
        <v>87</v>
      </c>
    </row>
    <row r="154" spans="1:65" s="2" customFormat="1" ht="16.5" customHeight="1">
      <c r="A154" s="35"/>
      <c r="B154" s="36"/>
      <c r="C154" s="192" t="s">
        <v>240</v>
      </c>
      <c r="D154" s="192" t="s">
        <v>155</v>
      </c>
      <c r="E154" s="193" t="s">
        <v>1038</v>
      </c>
      <c r="F154" s="194" t="s">
        <v>1039</v>
      </c>
      <c r="G154" s="195" t="s">
        <v>1000</v>
      </c>
      <c r="H154" s="196">
        <v>6</v>
      </c>
      <c r="I154" s="197"/>
      <c r="J154" s="198">
        <f>ROUND(I154*H154,2)</f>
        <v>0</v>
      </c>
      <c r="K154" s="194" t="s">
        <v>1</v>
      </c>
      <c r="L154" s="40"/>
      <c r="M154" s="199" t="s">
        <v>1</v>
      </c>
      <c r="N154" s="200" t="s">
        <v>43</v>
      </c>
      <c r="O154" s="7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160</v>
      </c>
      <c r="AT154" s="203" t="s">
        <v>155</v>
      </c>
      <c r="AU154" s="203" t="s">
        <v>87</v>
      </c>
      <c r="AY154" s="18" t="s">
        <v>153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8" t="s">
        <v>85</v>
      </c>
      <c r="BK154" s="204">
        <f>ROUND(I154*H154,2)</f>
        <v>0</v>
      </c>
      <c r="BL154" s="18" t="s">
        <v>160</v>
      </c>
      <c r="BM154" s="203" t="s">
        <v>1040</v>
      </c>
    </row>
    <row r="155" spans="1:65" s="2" customFormat="1" ht="11.25">
      <c r="A155" s="35"/>
      <c r="B155" s="36"/>
      <c r="C155" s="37"/>
      <c r="D155" s="205" t="s">
        <v>162</v>
      </c>
      <c r="E155" s="37"/>
      <c r="F155" s="206" t="s">
        <v>1039</v>
      </c>
      <c r="G155" s="37"/>
      <c r="H155" s="37"/>
      <c r="I155" s="207"/>
      <c r="J155" s="37"/>
      <c r="K155" s="37"/>
      <c r="L155" s="40"/>
      <c r="M155" s="208"/>
      <c r="N155" s="209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162</v>
      </c>
      <c r="AU155" s="18" t="s">
        <v>87</v>
      </c>
    </row>
    <row r="156" spans="1:65" s="2" customFormat="1" ht="16.5" customHeight="1">
      <c r="A156" s="35"/>
      <c r="B156" s="36"/>
      <c r="C156" s="192" t="s">
        <v>8</v>
      </c>
      <c r="D156" s="192" t="s">
        <v>155</v>
      </c>
      <c r="E156" s="193" t="s">
        <v>1041</v>
      </c>
      <c r="F156" s="194" t="s">
        <v>1042</v>
      </c>
      <c r="G156" s="195" t="s">
        <v>355</v>
      </c>
      <c r="H156" s="196">
        <v>150</v>
      </c>
      <c r="I156" s="197"/>
      <c r="J156" s="198">
        <f>ROUND(I156*H156,2)</f>
        <v>0</v>
      </c>
      <c r="K156" s="194" t="s">
        <v>1</v>
      </c>
      <c r="L156" s="40"/>
      <c r="M156" s="199" t="s">
        <v>1</v>
      </c>
      <c r="N156" s="200" t="s">
        <v>43</v>
      </c>
      <c r="O156" s="7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160</v>
      </c>
      <c r="AT156" s="203" t="s">
        <v>155</v>
      </c>
      <c r="AU156" s="203" t="s">
        <v>87</v>
      </c>
      <c r="AY156" s="18" t="s">
        <v>153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8" t="s">
        <v>85</v>
      </c>
      <c r="BK156" s="204">
        <f>ROUND(I156*H156,2)</f>
        <v>0</v>
      </c>
      <c r="BL156" s="18" t="s">
        <v>160</v>
      </c>
      <c r="BM156" s="203" t="s">
        <v>1043</v>
      </c>
    </row>
    <row r="157" spans="1:65" s="2" customFormat="1" ht="11.25">
      <c r="A157" s="35"/>
      <c r="B157" s="36"/>
      <c r="C157" s="37"/>
      <c r="D157" s="205" t="s">
        <v>162</v>
      </c>
      <c r="E157" s="37"/>
      <c r="F157" s="206" t="s">
        <v>1042</v>
      </c>
      <c r="G157" s="37"/>
      <c r="H157" s="37"/>
      <c r="I157" s="207"/>
      <c r="J157" s="37"/>
      <c r="K157" s="37"/>
      <c r="L157" s="40"/>
      <c r="M157" s="208"/>
      <c r="N157" s="209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162</v>
      </c>
      <c r="AU157" s="18" t="s">
        <v>87</v>
      </c>
    </row>
    <row r="158" spans="1:65" s="2" customFormat="1" ht="16.5" customHeight="1">
      <c r="A158" s="35"/>
      <c r="B158" s="36"/>
      <c r="C158" s="192" t="s">
        <v>251</v>
      </c>
      <c r="D158" s="192" t="s">
        <v>155</v>
      </c>
      <c r="E158" s="193" t="s">
        <v>1044</v>
      </c>
      <c r="F158" s="194" t="s">
        <v>1045</v>
      </c>
      <c r="G158" s="195" t="s">
        <v>355</v>
      </c>
      <c r="H158" s="196">
        <v>21</v>
      </c>
      <c r="I158" s="197"/>
      <c r="J158" s="198">
        <f>ROUND(I158*H158,2)</f>
        <v>0</v>
      </c>
      <c r="K158" s="194" t="s">
        <v>1</v>
      </c>
      <c r="L158" s="40"/>
      <c r="M158" s="199" t="s">
        <v>1</v>
      </c>
      <c r="N158" s="200" t="s">
        <v>43</v>
      </c>
      <c r="O158" s="7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160</v>
      </c>
      <c r="AT158" s="203" t="s">
        <v>155</v>
      </c>
      <c r="AU158" s="203" t="s">
        <v>87</v>
      </c>
      <c r="AY158" s="18" t="s">
        <v>153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8" t="s">
        <v>85</v>
      </c>
      <c r="BK158" s="204">
        <f>ROUND(I158*H158,2)</f>
        <v>0</v>
      </c>
      <c r="BL158" s="18" t="s">
        <v>160</v>
      </c>
      <c r="BM158" s="203" t="s">
        <v>1046</v>
      </c>
    </row>
    <row r="159" spans="1:65" s="2" customFormat="1" ht="11.25">
      <c r="A159" s="35"/>
      <c r="B159" s="36"/>
      <c r="C159" s="37"/>
      <c r="D159" s="205" t="s">
        <v>162</v>
      </c>
      <c r="E159" s="37"/>
      <c r="F159" s="206" t="s">
        <v>1045</v>
      </c>
      <c r="G159" s="37"/>
      <c r="H159" s="37"/>
      <c r="I159" s="207"/>
      <c r="J159" s="37"/>
      <c r="K159" s="37"/>
      <c r="L159" s="40"/>
      <c r="M159" s="208"/>
      <c r="N159" s="209"/>
      <c r="O159" s="72"/>
      <c r="P159" s="72"/>
      <c r="Q159" s="72"/>
      <c r="R159" s="72"/>
      <c r="S159" s="72"/>
      <c r="T159" s="7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162</v>
      </c>
      <c r="AU159" s="18" t="s">
        <v>87</v>
      </c>
    </row>
    <row r="160" spans="1:65" s="12" customFormat="1" ht="22.9" customHeight="1">
      <c r="B160" s="176"/>
      <c r="C160" s="177"/>
      <c r="D160" s="178" t="s">
        <v>77</v>
      </c>
      <c r="E160" s="190" t="s">
        <v>1047</v>
      </c>
      <c r="F160" s="190" t="s">
        <v>1048</v>
      </c>
      <c r="G160" s="177"/>
      <c r="H160" s="177"/>
      <c r="I160" s="180"/>
      <c r="J160" s="191">
        <f>BK160</f>
        <v>0</v>
      </c>
      <c r="K160" s="177"/>
      <c r="L160" s="182"/>
      <c r="M160" s="183"/>
      <c r="N160" s="184"/>
      <c r="O160" s="184"/>
      <c r="P160" s="185">
        <f>SUM(P161:P166)</f>
        <v>0</v>
      </c>
      <c r="Q160" s="184"/>
      <c r="R160" s="185">
        <f>SUM(R161:R166)</f>
        <v>0</v>
      </c>
      <c r="S160" s="184"/>
      <c r="T160" s="186">
        <f>SUM(T161:T166)</f>
        <v>0</v>
      </c>
      <c r="AR160" s="187" t="s">
        <v>165</v>
      </c>
      <c r="AT160" s="188" t="s">
        <v>77</v>
      </c>
      <c r="AU160" s="188" t="s">
        <v>85</v>
      </c>
      <c r="AY160" s="187" t="s">
        <v>153</v>
      </c>
      <c r="BK160" s="189">
        <f>SUM(BK161:BK166)</f>
        <v>0</v>
      </c>
    </row>
    <row r="161" spans="1:65" s="2" customFormat="1" ht="24.2" customHeight="1">
      <c r="A161" s="35"/>
      <c r="B161" s="36"/>
      <c r="C161" s="192" t="s">
        <v>257</v>
      </c>
      <c r="D161" s="192" t="s">
        <v>155</v>
      </c>
      <c r="E161" s="193" t="s">
        <v>1049</v>
      </c>
      <c r="F161" s="194" t="s">
        <v>1050</v>
      </c>
      <c r="G161" s="195" t="s">
        <v>1000</v>
      </c>
      <c r="H161" s="196">
        <v>3</v>
      </c>
      <c r="I161" s="197"/>
      <c r="J161" s="198">
        <f>ROUND(I161*H161,2)</f>
        <v>0</v>
      </c>
      <c r="K161" s="194" t="s">
        <v>1</v>
      </c>
      <c r="L161" s="40"/>
      <c r="M161" s="199" t="s">
        <v>1</v>
      </c>
      <c r="N161" s="200" t="s">
        <v>43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160</v>
      </c>
      <c r="AT161" s="203" t="s">
        <v>155</v>
      </c>
      <c r="AU161" s="203" t="s">
        <v>87</v>
      </c>
      <c r="AY161" s="18" t="s">
        <v>153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85</v>
      </c>
      <c r="BK161" s="204">
        <f>ROUND(I161*H161,2)</f>
        <v>0</v>
      </c>
      <c r="BL161" s="18" t="s">
        <v>160</v>
      </c>
      <c r="BM161" s="203" t="s">
        <v>1051</v>
      </c>
    </row>
    <row r="162" spans="1:65" s="2" customFormat="1" ht="11.25">
      <c r="A162" s="35"/>
      <c r="B162" s="36"/>
      <c r="C162" s="37"/>
      <c r="D162" s="205" t="s">
        <v>162</v>
      </c>
      <c r="E162" s="37"/>
      <c r="F162" s="206" t="s">
        <v>1050</v>
      </c>
      <c r="G162" s="37"/>
      <c r="H162" s="37"/>
      <c r="I162" s="207"/>
      <c r="J162" s="37"/>
      <c r="K162" s="37"/>
      <c r="L162" s="40"/>
      <c r="M162" s="208"/>
      <c r="N162" s="209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162</v>
      </c>
      <c r="AU162" s="18" t="s">
        <v>87</v>
      </c>
    </row>
    <row r="163" spans="1:65" s="2" customFormat="1" ht="16.5" customHeight="1">
      <c r="A163" s="35"/>
      <c r="B163" s="36"/>
      <c r="C163" s="192" t="s">
        <v>262</v>
      </c>
      <c r="D163" s="192" t="s">
        <v>155</v>
      </c>
      <c r="E163" s="193" t="s">
        <v>1052</v>
      </c>
      <c r="F163" s="194" t="s">
        <v>1053</v>
      </c>
      <c r="G163" s="195" t="s">
        <v>1000</v>
      </c>
      <c r="H163" s="196">
        <v>3</v>
      </c>
      <c r="I163" s="197"/>
      <c r="J163" s="198">
        <f>ROUND(I163*H163,2)</f>
        <v>0</v>
      </c>
      <c r="K163" s="194" t="s">
        <v>1</v>
      </c>
      <c r="L163" s="40"/>
      <c r="M163" s="199" t="s">
        <v>1</v>
      </c>
      <c r="N163" s="200" t="s">
        <v>43</v>
      </c>
      <c r="O163" s="7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160</v>
      </c>
      <c r="AT163" s="203" t="s">
        <v>155</v>
      </c>
      <c r="AU163" s="203" t="s">
        <v>87</v>
      </c>
      <c r="AY163" s="18" t="s">
        <v>153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8" t="s">
        <v>85</v>
      </c>
      <c r="BK163" s="204">
        <f>ROUND(I163*H163,2)</f>
        <v>0</v>
      </c>
      <c r="BL163" s="18" t="s">
        <v>160</v>
      </c>
      <c r="BM163" s="203" t="s">
        <v>1054</v>
      </c>
    </row>
    <row r="164" spans="1:65" s="2" customFormat="1" ht="11.25">
      <c r="A164" s="35"/>
      <c r="B164" s="36"/>
      <c r="C164" s="37"/>
      <c r="D164" s="205" t="s">
        <v>162</v>
      </c>
      <c r="E164" s="37"/>
      <c r="F164" s="206" t="s">
        <v>1053</v>
      </c>
      <c r="G164" s="37"/>
      <c r="H164" s="37"/>
      <c r="I164" s="207"/>
      <c r="J164" s="37"/>
      <c r="K164" s="37"/>
      <c r="L164" s="40"/>
      <c r="M164" s="208"/>
      <c r="N164" s="209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162</v>
      </c>
      <c r="AU164" s="18" t="s">
        <v>87</v>
      </c>
    </row>
    <row r="165" spans="1:65" s="2" customFormat="1" ht="16.5" customHeight="1">
      <c r="A165" s="35"/>
      <c r="B165" s="36"/>
      <c r="C165" s="192" t="s">
        <v>267</v>
      </c>
      <c r="D165" s="192" t="s">
        <v>155</v>
      </c>
      <c r="E165" s="193" t="s">
        <v>1055</v>
      </c>
      <c r="F165" s="194" t="s">
        <v>1056</v>
      </c>
      <c r="G165" s="195" t="s">
        <v>355</v>
      </c>
      <c r="H165" s="196">
        <v>100</v>
      </c>
      <c r="I165" s="197"/>
      <c r="J165" s="198">
        <f>ROUND(I165*H165,2)</f>
        <v>0</v>
      </c>
      <c r="K165" s="194" t="s">
        <v>1</v>
      </c>
      <c r="L165" s="40"/>
      <c r="M165" s="199" t="s">
        <v>1</v>
      </c>
      <c r="N165" s="200" t="s">
        <v>43</v>
      </c>
      <c r="O165" s="7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160</v>
      </c>
      <c r="AT165" s="203" t="s">
        <v>155</v>
      </c>
      <c r="AU165" s="203" t="s">
        <v>87</v>
      </c>
      <c r="AY165" s="18" t="s">
        <v>153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8" t="s">
        <v>85</v>
      </c>
      <c r="BK165" s="204">
        <f>ROUND(I165*H165,2)</f>
        <v>0</v>
      </c>
      <c r="BL165" s="18" t="s">
        <v>160</v>
      </c>
      <c r="BM165" s="203" t="s">
        <v>1057</v>
      </c>
    </row>
    <row r="166" spans="1:65" s="2" customFormat="1" ht="11.25">
      <c r="A166" s="35"/>
      <c r="B166" s="36"/>
      <c r="C166" s="37"/>
      <c r="D166" s="205" t="s">
        <v>162</v>
      </c>
      <c r="E166" s="37"/>
      <c r="F166" s="206" t="s">
        <v>1056</v>
      </c>
      <c r="G166" s="37"/>
      <c r="H166" s="37"/>
      <c r="I166" s="207"/>
      <c r="J166" s="37"/>
      <c r="K166" s="37"/>
      <c r="L166" s="40"/>
      <c r="M166" s="208"/>
      <c r="N166" s="209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162</v>
      </c>
      <c r="AU166" s="18" t="s">
        <v>87</v>
      </c>
    </row>
    <row r="167" spans="1:65" s="12" customFormat="1" ht="22.9" customHeight="1">
      <c r="B167" s="176"/>
      <c r="C167" s="177"/>
      <c r="D167" s="178" t="s">
        <v>77</v>
      </c>
      <c r="E167" s="190" t="s">
        <v>1058</v>
      </c>
      <c r="F167" s="190" t="s">
        <v>1059</v>
      </c>
      <c r="G167" s="177"/>
      <c r="H167" s="177"/>
      <c r="I167" s="180"/>
      <c r="J167" s="191">
        <f>BK167</f>
        <v>0</v>
      </c>
      <c r="K167" s="177"/>
      <c r="L167" s="182"/>
      <c r="M167" s="183"/>
      <c r="N167" s="184"/>
      <c r="O167" s="184"/>
      <c r="P167" s="185">
        <f>SUM(P168:P205)</f>
        <v>0</v>
      </c>
      <c r="Q167" s="184"/>
      <c r="R167" s="185">
        <f>SUM(R168:R205)</f>
        <v>0</v>
      </c>
      <c r="S167" s="184"/>
      <c r="T167" s="186">
        <f>SUM(T168:T205)</f>
        <v>0</v>
      </c>
      <c r="AR167" s="187" t="s">
        <v>165</v>
      </c>
      <c r="AT167" s="188" t="s">
        <v>77</v>
      </c>
      <c r="AU167" s="188" t="s">
        <v>85</v>
      </c>
      <c r="AY167" s="187" t="s">
        <v>153</v>
      </c>
      <c r="BK167" s="189">
        <f>SUM(BK168:BK205)</f>
        <v>0</v>
      </c>
    </row>
    <row r="168" spans="1:65" s="2" customFormat="1" ht="24.2" customHeight="1">
      <c r="A168" s="35"/>
      <c r="B168" s="36"/>
      <c r="C168" s="192" t="s">
        <v>272</v>
      </c>
      <c r="D168" s="192" t="s">
        <v>155</v>
      </c>
      <c r="E168" s="193" t="s">
        <v>1060</v>
      </c>
      <c r="F168" s="194" t="s">
        <v>1061</v>
      </c>
      <c r="G168" s="195" t="s">
        <v>1000</v>
      </c>
      <c r="H168" s="196">
        <v>4</v>
      </c>
      <c r="I168" s="197"/>
      <c r="J168" s="198">
        <f>ROUND(I168*H168,2)</f>
        <v>0</v>
      </c>
      <c r="K168" s="194" t="s">
        <v>1</v>
      </c>
      <c r="L168" s="40"/>
      <c r="M168" s="199" t="s">
        <v>1</v>
      </c>
      <c r="N168" s="200" t="s">
        <v>43</v>
      </c>
      <c r="O168" s="72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160</v>
      </c>
      <c r="AT168" s="203" t="s">
        <v>155</v>
      </c>
      <c r="AU168" s="203" t="s">
        <v>87</v>
      </c>
      <c r="AY168" s="18" t="s">
        <v>153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8" t="s">
        <v>85</v>
      </c>
      <c r="BK168" s="204">
        <f>ROUND(I168*H168,2)</f>
        <v>0</v>
      </c>
      <c r="BL168" s="18" t="s">
        <v>160</v>
      </c>
      <c r="BM168" s="203" t="s">
        <v>1062</v>
      </c>
    </row>
    <row r="169" spans="1:65" s="2" customFormat="1" ht="19.5">
      <c r="A169" s="35"/>
      <c r="B169" s="36"/>
      <c r="C169" s="37"/>
      <c r="D169" s="205" t="s">
        <v>162</v>
      </c>
      <c r="E169" s="37"/>
      <c r="F169" s="206" t="s">
        <v>1061</v>
      </c>
      <c r="G169" s="37"/>
      <c r="H169" s="37"/>
      <c r="I169" s="207"/>
      <c r="J169" s="37"/>
      <c r="K169" s="37"/>
      <c r="L169" s="40"/>
      <c r="M169" s="208"/>
      <c r="N169" s="209"/>
      <c r="O169" s="72"/>
      <c r="P169" s="72"/>
      <c r="Q169" s="72"/>
      <c r="R169" s="72"/>
      <c r="S169" s="72"/>
      <c r="T169" s="7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162</v>
      </c>
      <c r="AU169" s="18" t="s">
        <v>87</v>
      </c>
    </row>
    <row r="170" spans="1:65" s="2" customFormat="1" ht="16.5" customHeight="1">
      <c r="A170" s="35"/>
      <c r="B170" s="36"/>
      <c r="C170" s="192" t="s">
        <v>7</v>
      </c>
      <c r="D170" s="192" t="s">
        <v>155</v>
      </c>
      <c r="E170" s="193" t="s">
        <v>1063</v>
      </c>
      <c r="F170" s="194" t="s">
        <v>1064</v>
      </c>
      <c r="G170" s="195" t="s">
        <v>1000</v>
      </c>
      <c r="H170" s="196">
        <v>3</v>
      </c>
      <c r="I170" s="197"/>
      <c r="J170" s="198">
        <f>ROUND(I170*H170,2)</f>
        <v>0</v>
      </c>
      <c r="K170" s="194" t="s">
        <v>1</v>
      </c>
      <c r="L170" s="40"/>
      <c r="M170" s="199" t="s">
        <v>1</v>
      </c>
      <c r="N170" s="200" t="s">
        <v>43</v>
      </c>
      <c r="O170" s="7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160</v>
      </c>
      <c r="AT170" s="203" t="s">
        <v>155</v>
      </c>
      <c r="AU170" s="203" t="s">
        <v>87</v>
      </c>
      <c r="AY170" s="18" t="s">
        <v>153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8" t="s">
        <v>85</v>
      </c>
      <c r="BK170" s="204">
        <f>ROUND(I170*H170,2)</f>
        <v>0</v>
      </c>
      <c r="BL170" s="18" t="s">
        <v>160</v>
      </c>
      <c r="BM170" s="203" t="s">
        <v>1065</v>
      </c>
    </row>
    <row r="171" spans="1:65" s="2" customFormat="1" ht="11.25">
      <c r="A171" s="35"/>
      <c r="B171" s="36"/>
      <c r="C171" s="37"/>
      <c r="D171" s="205" t="s">
        <v>162</v>
      </c>
      <c r="E171" s="37"/>
      <c r="F171" s="206" t="s">
        <v>1064</v>
      </c>
      <c r="G171" s="37"/>
      <c r="H171" s="37"/>
      <c r="I171" s="207"/>
      <c r="J171" s="37"/>
      <c r="K171" s="37"/>
      <c r="L171" s="40"/>
      <c r="M171" s="208"/>
      <c r="N171" s="209"/>
      <c r="O171" s="72"/>
      <c r="P171" s="72"/>
      <c r="Q171" s="72"/>
      <c r="R171" s="72"/>
      <c r="S171" s="72"/>
      <c r="T171" s="73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162</v>
      </c>
      <c r="AU171" s="18" t="s">
        <v>87</v>
      </c>
    </row>
    <row r="172" spans="1:65" s="2" customFormat="1" ht="16.5" customHeight="1">
      <c r="A172" s="35"/>
      <c r="B172" s="36"/>
      <c r="C172" s="192" t="s">
        <v>284</v>
      </c>
      <c r="D172" s="192" t="s">
        <v>155</v>
      </c>
      <c r="E172" s="193" t="s">
        <v>1066</v>
      </c>
      <c r="F172" s="194" t="s">
        <v>1067</v>
      </c>
      <c r="G172" s="195" t="s">
        <v>1000</v>
      </c>
      <c r="H172" s="196">
        <v>1</v>
      </c>
      <c r="I172" s="197"/>
      <c r="J172" s="198">
        <f>ROUND(I172*H172,2)</f>
        <v>0</v>
      </c>
      <c r="K172" s="194" t="s">
        <v>1</v>
      </c>
      <c r="L172" s="40"/>
      <c r="M172" s="199" t="s">
        <v>1</v>
      </c>
      <c r="N172" s="200" t="s">
        <v>43</v>
      </c>
      <c r="O172" s="7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160</v>
      </c>
      <c r="AT172" s="203" t="s">
        <v>155</v>
      </c>
      <c r="AU172" s="203" t="s">
        <v>87</v>
      </c>
      <c r="AY172" s="18" t="s">
        <v>153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8" t="s">
        <v>85</v>
      </c>
      <c r="BK172" s="204">
        <f>ROUND(I172*H172,2)</f>
        <v>0</v>
      </c>
      <c r="BL172" s="18" t="s">
        <v>160</v>
      </c>
      <c r="BM172" s="203" t="s">
        <v>1068</v>
      </c>
    </row>
    <row r="173" spans="1:65" s="2" customFormat="1" ht="11.25">
      <c r="A173" s="35"/>
      <c r="B173" s="36"/>
      <c r="C173" s="37"/>
      <c r="D173" s="205" t="s">
        <v>162</v>
      </c>
      <c r="E173" s="37"/>
      <c r="F173" s="206" t="s">
        <v>1067</v>
      </c>
      <c r="G173" s="37"/>
      <c r="H173" s="37"/>
      <c r="I173" s="207"/>
      <c r="J173" s="37"/>
      <c r="K173" s="37"/>
      <c r="L173" s="40"/>
      <c r="M173" s="208"/>
      <c r="N173" s="209"/>
      <c r="O173" s="72"/>
      <c r="P173" s="72"/>
      <c r="Q173" s="72"/>
      <c r="R173" s="72"/>
      <c r="S173" s="72"/>
      <c r="T173" s="73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162</v>
      </c>
      <c r="AU173" s="18" t="s">
        <v>87</v>
      </c>
    </row>
    <row r="174" spans="1:65" s="2" customFormat="1" ht="24.2" customHeight="1">
      <c r="A174" s="35"/>
      <c r="B174" s="36"/>
      <c r="C174" s="243" t="s">
        <v>292</v>
      </c>
      <c r="D174" s="243" t="s">
        <v>341</v>
      </c>
      <c r="E174" s="244" t="s">
        <v>1069</v>
      </c>
      <c r="F174" s="245" t="s">
        <v>1070</v>
      </c>
      <c r="G174" s="246" t="s">
        <v>1000</v>
      </c>
      <c r="H174" s="247">
        <v>2</v>
      </c>
      <c r="I174" s="248"/>
      <c r="J174" s="249">
        <f>ROUND(I174*H174,2)</f>
        <v>0</v>
      </c>
      <c r="K174" s="245" t="s">
        <v>1</v>
      </c>
      <c r="L174" s="250"/>
      <c r="M174" s="251" t="s">
        <v>1</v>
      </c>
      <c r="N174" s="252" t="s">
        <v>43</v>
      </c>
      <c r="O174" s="7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206</v>
      </c>
      <c r="AT174" s="203" t="s">
        <v>341</v>
      </c>
      <c r="AU174" s="203" t="s">
        <v>87</v>
      </c>
      <c r="AY174" s="18" t="s">
        <v>153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8" t="s">
        <v>85</v>
      </c>
      <c r="BK174" s="204">
        <f>ROUND(I174*H174,2)</f>
        <v>0</v>
      </c>
      <c r="BL174" s="18" t="s">
        <v>160</v>
      </c>
      <c r="BM174" s="203" t="s">
        <v>1071</v>
      </c>
    </row>
    <row r="175" spans="1:65" s="2" customFormat="1" ht="19.5">
      <c r="A175" s="35"/>
      <c r="B175" s="36"/>
      <c r="C175" s="37"/>
      <c r="D175" s="205" t="s">
        <v>162</v>
      </c>
      <c r="E175" s="37"/>
      <c r="F175" s="206" t="s">
        <v>1070</v>
      </c>
      <c r="G175" s="37"/>
      <c r="H175" s="37"/>
      <c r="I175" s="207"/>
      <c r="J175" s="37"/>
      <c r="K175" s="37"/>
      <c r="L175" s="40"/>
      <c r="M175" s="208"/>
      <c r="N175" s="209"/>
      <c r="O175" s="72"/>
      <c r="P175" s="72"/>
      <c r="Q175" s="72"/>
      <c r="R175" s="72"/>
      <c r="S175" s="72"/>
      <c r="T175" s="73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162</v>
      </c>
      <c r="AU175" s="18" t="s">
        <v>87</v>
      </c>
    </row>
    <row r="176" spans="1:65" s="2" customFormat="1" ht="24.2" customHeight="1">
      <c r="A176" s="35"/>
      <c r="B176" s="36"/>
      <c r="C176" s="243" t="s">
        <v>299</v>
      </c>
      <c r="D176" s="243" t="s">
        <v>341</v>
      </c>
      <c r="E176" s="244" t="s">
        <v>1072</v>
      </c>
      <c r="F176" s="245" t="s">
        <v>1073</v>
      </c>
      <c r="G176" s="246" t="s">
        <v>1000</v>
      </c>
      <c r="H176" s="247">
        <v>6</v>
      </c>
      <c r="I176" s="248"/>
      <c r="J176" s="249">
        <f>ROUND(I176*H176,2)</f>
        <v>0</v>
      </c>
      <c r="K176" s="245" t="s">
        <v>1</v>
      </c>
      <c r="L176" s="250"/>
      <c r="M176" s="251" t="s">
        <v>1</v>
      </c>
      <c r="N176" s="252" t="s">
        <v>43</v>
      </c>
      <c r="O176" s="7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206</v>
      </c>
      <c r="AT176" s="203" t="s">
        <v>341</v>
      </c>
      <c r="AU176" s="203" t="s">
        <v>87</v>
      </c>
      <c r="AY176" s="18" t="s">
        <v>153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8" t="s">
        <v>85</v>
      </c>
      <c r="BK176" s="204">
        <f>ROUND(I176*H176,2)</f>
        <v>0</v>
      </c>
      <c r="BL176" s="18" t="s">
        <v>160</v>
      </c>
      <c r="BM176" s="203" t="s">
        <v>1074</v>
      </c>
    </row>
    <row r="177" spans="1:65" s="2" customFormat="1" ht="11.25">
      <c r="A177" s="35"/>
      <c r="B177" s="36"/>
      <c r="C177" s="37"/>
      <c r="D177" s="205" t="s">
        <v>162</v>
      </c>
      <c r="E177" s="37"/>
      <c r="F177" s="206" t="s">
        <v>1073</v>
      </c>
      <c r="G177" s="37"/>
      <c r="H177" s="37"/>
      <c r="I177" s="207"/>
      <c r="J177" s="37"/>
      <c r="K177" s="37"/>
      <c r="L177" s="40"/>
      <c r="M177" s="208"/>
      <c r="N177" s="209"/>
      <c r="O177" s="72"/>
      <c r="P177" s="72"/>
      <c r="Q177" s="72"/>
      <c r="R177" s="72"/>
      <c r="S177" s="72"/>
      <c r="T177" s="73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162</v>
      </c>
      <c r="AU177" s="18" t="s">
        <v>87</v>
      </c>
    </row>
    <row r="178" spans="1:65" s="2" customFormat="1" ht="24.2" customHeight="1">
      <c r="A178" s="35"/>
      <c r="B178" s="36"/>
      <c r="C178" s="243" t="s">
        <v>307</v>
      </c>
      <c r="D178" s="243" t="s">
        <v>341</v>
      </c>
      <c r="E178" s="244" t="s">
        <v>1075</v>
      </c>
      <c r="F178" s="245" t="s">
        <v>1076</v>
      </c>
      <c r="G178" s="246" t="s">
        <v>1000</v>
      </c>
      <c r="H178" s="247">
        <v>7</v>
      </c>
      <c r="I178" s="248"/>
      <c r="J178" s="249">
        <f>ROUND(I178*H178,2)</f>
        <v>0</v>
      </c>
      <c r="K178" s="245" t="s">
        <v>1</v>
      </c>
      <c r="L178" s="250"/>
      <c r="M178" s="251" t="s">
        <v>1</v>
      </c>
      <c r="N178" s="252" t="s">
        <v>43</v>
      </c>
      <c r="O178" s="7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206</v>
      </c>
      <c r="AT178" s="203" t="s">
        <v>341</v>
      </c>
      <c r="AU178" s="203" t="s">
        <v>87</v>
      </c>
      <c r="AY178" s="18" t="s">
        <v>153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8" t="s">
        <v>85</v>
      </c>
      <c r="BK178" s="204">
        <f>ROUND(I178*H178,2)</f>
        <v>0</v>
      </c>
      <c r="BL178" s="18" t="s">
        <v>160</v>
      </c>
      <c r="BM178" s="203" t="s">
        <v>1077</v>
      </c>
    </row>
    <row r="179" spans="1:65" s="2" customFormat="1" ht="11.25">
      <c r="A179" s="35"/>
      <c r="B179" s="36"/>
      <c r="C179" s="37"/>
      <c r="D179" s="205" t="s">
        <v>162</v>
      </c>
      <c r="E179" s="37"/>
      <c r="F179" s="206" t="s">
        <v>1076</v>
      </c>
      <c r="G179" s="37"/>
      <c r="H179" s="37"/>
      <c r="I179" s="207"/>
      <c r="J179" s="37"/>
      <c r="K179" s="37"/>
      <c r="L179" s="40"/>
      <c r="M179" s="208"/>
      <c r="N179" s="209"/>
      <c r="O179" s="72"/>
      <c r="P179" s="72"/>
      <c r="Q179" s="72"/>
      <c r="R179" s="72"/>
      <c r="S179" s="72"/>
      <c r="T179" s="7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162</v>
      </c>
      <c r="AU179" s="18" t="s">
        <v>87</v>
      </c>
    </row>
    <row r="180" spans="1:65" s="2" customFormat="1" ht="16.5" customHeight="1">
      <c r="A180" s="35"/>
      <c r="B180" s="36"/>
      <c r="C180" s="243" t="s">
        <v>313</v>
      </c>
      <c r="D180" s="243" t="s">
        <v>341</v>
      </c>
      <c r="E180" s="244" t="s">
        <v>1078</v>
      </c>
      <c r="F180" s="245" t="s">
        <v>1079</v>
      </c>
      <c r="G180" s="246" t="s">
        <v>1000</v>
      </c>
      <c r="H180" s="247">
        <v>4</v>
      </c>
      <c r="I180" s="248"/>
      <c r="J180" s="249">
        <f>ROUND(I180*H180,2)</f>
        <v>0</v>
      </c>
      <c r="K180" s="245" t="s">
        <v>1</v>
      </c>
      <c r="L180" s="250"/>
      <c r="M180" s="251" t="s">
        <v>1</v>
      </c>
      <c r="N180" s="252" t="s">
        <v>43</v>
      </c>
      <c r="O180" s="7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206</v>
      </c>
      <c r="AT180" s="203" t="s">
        <v>341</v>
      </c>
      <c r="AU180" s="203" t="s">
        <v>87</v>
      </c>
      <c r="AY180" s="18" t="s">
        <v>153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8" t="s">
        <v>85</v>
      </c>
      <c r="BK180" s="204">
        <f>ROUND(I180*H180,2)</f>
        <v>0</v>
      </c>
      <c r="BL180" s="18" t="s">
        <v>160</v>
      </c>
      <c r="BM180" s="203" t="s">
        <v>1080</v>
      </c>
    </row>
    <row r="181" spans="1:65" s="2" customFormat="1" ht="11.25">
      <c r="A181" s="35"/>
      <c r="B181" s="36"/>
      <c r="C181" s="37"/>
      <c r="D181" s="205" t="s">
        <v>162</v>
      </c>
      <c r="E181" s="37"/>
      <c r="F181" s="206" t="s">
        <v>1079</v>
      </c>
      <c r="G181" s="37"/>
      <c r="H181" s="37"/>
      <c r="I181" s="207"/>
      <c r="J181" s="37"/>
      <c r="K181" s="37"/>
      <c r="L181" s="40"/>
      <c r="M181" s="208"/>
      <c r="N181" s="209"/>
      <c r="O181" s="72"/>
      <c r="P181" s="72"/>
      <c r="Q181" s="72"/>
      <c r="R181" s="72"/>
      <c r="S181" s="72"/>
      <c r="T181" s="73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162</v>
      </c>
      <c r="AU181" s="18" t="s">
        <v>87</v>
      </c>
    </row>
    <row r="182" spans="1:65" s="2" customFormat="1" ht="16.5" customHeight="1">
      <c r="A182" s="35"/>
      <c r="B182" s="36"/>
      <c r="C182" s="243" t="s">
        <v>320</v>
      </c>
      <c r="D182" s="243" t="s">
        <v>341</v>
      </c>
      <c r="E182" s="244" t="s">
        <v>1081</v>
      </c>
      <c r="F182" s="245" t="s">
        <v>1082</v>
      </c>
      <c r="G182" s="246" t="s">
        <v>1000</v>
      </c>
      <c r="H182" s="247">
        <v>2</v>
      </c>
      <c r="I182" s="248"/>
      <c r="J182" s="249">
        <f>ROUND(I182*H182,2)</f>
        <v>0</v>
      </c>
      <c r="K182" s="245" t="s">
        <v>1</v>
      </c>
      <c r="L182" s="250"/>
      <c r="M182" s="251" t="s">
        <v>1</v>
      </c>
      <c r="N182" s="252" t="s">
        <v>43</v>
      </c>
      <c r="O182" s="72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3" t="s">
        <v>206</v>
      </c>
      <c r="AT182" s="203" t="s">
        <v>341</v>
      </c>
      <c r="AU182" s="203" t="s">
        <v>87</v>
      </c>
      <c r="AY182" s="18" t="s">
        <v>153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8" t="s">
        <v>85</v>
      </c>
      <c r="BK182" s="204">
        <f>ROUND(I182*H182,2)</f>
        <v>0</v>
      </c>
      <c r="BL182" s="18" t="s">
        <v>160</v>
      </c>
      <c r="BM182" s="203" t="s">
        <v>1083</v>
      </c>
    </row>
    <row r="183" spans="1:65" s="2" customFormat="1" ht="11.25">
      <c r="A183" s="35"/>
      <c r="B183" s="36"/>
      <c r="C183" s="37"/>
      <c r="D183" s="205" t="s">
        <v>162</v>
      </c>
      <c r="E183" s="37"/>
      <c r="F183" s="206" t="s">
        <v>1082</v>
      </c>
      <c r="G183" s="37"/>
      <c r="H183" s="37"/>
      <c r="I183" s="207"/>
      <c r="J183" s="37"/>
      <c r="K183" s="37"/>
      <c r="L183" s="40"/>
      <c r="M183" s="208"/>
      <c r="N183" s="209"/>
      <c r="O183" s="72"/>
      <c r="P183" s="72"/>
      <c r="Q183" s="72"/>
      <c r="R183" s="72"/>
      <c r="S183" s="72"/>
      <c r="T183" s="73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162</v>
      </c>
      <c r="AU183" s="18" t="s">
        <v>87</v>
      </c>
    </row>
    <row r="184" spans="1:65" s="2" customFormat="1" ht="21.75" customHeight="1">
      <c r="A184" s="35"/>
      <c r="B184" s="36"/>
      <c r="C184" s="243" t="s">
        <v>328</v>
      </c>
      <c r="D184" s="243" t="s">
        <v>341</v>
      </c>
      <c r="E184" s="244" t="s">
        <v>1084</v>
      </c>
      <c r="F184" s="245" t="s">
        <v>1085</v>
      </c>
      <c r="G184" s="246" t="s">
        <v>1000</v>
      </c>
      <c r="H184" s="247">
        <v>6</v>
      </c>
      <c r="I184" s="248"/>
      <c r="J184" s="249">
        <f>ROUND(I184*H184,2)</f>
        <v>0</v>
      </c>
      <c r="K184" s="245" t="s">
        <v>1</v>
      </c>
      <c r="L184" s="250"/>
      <c r="M184" s="251" t="s">
        <v>1</v>
      </c>
      <c r="N184" s="252" t="s">
        <v>43</v>
      </c>
      <c r="O184" s="72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206</v>
      </c>
      <c r="AT184" s="203" t="s">
        <v>341</v>
      </c>
      <c r="AU184" s="203" t="s">
        <v>87</v>
      </c>
      <c r="AY184" s="18" t="s">
        <v>153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8" t="s">
        <v>85</v>
      </c>
      <c r="BK184" s="204">
        <f>ROUND(I184*H184,2)</f>
        <v>0</v>
      </c>
      <c r="BL184" s="18" t="s">
        <v>160</v>
      </c>
      <c r="BM184" s="203" t="s">
        <v>1086</v>
      </c>
    </row>
    <row r="185" spans="1:65" s="2" customFormat="1" ht="11.25">
      <c r="A185" s="35"/>
      <c r="B185" s="36"/>
      <c r="C185" s="37"/>
      <c r="D185" s="205" t="s">
        <v>162</v>
      </c>
      <c r="E185" s="37"/>
      <c r="F185" s="206" t="s">
        <v>1085</v>
      </c>
      <c r="G185" s="37"/>
      <c r="H185" s="37"/>
      <c r="I185" s="207"/>
      <c r="J185" s="37"/>
      <c r="K185" s="37"/>
      <c r="L185" s="40"/>
      <c r="M185" s="208"/>
      <c r="N185" s="209"/>
      <c r="O185" s="72"/>
      <c r="P185" s="72"/>
      <c r="Q185" s="72"/>
      <c r="R185" s="72"/>
      <c r="S185" s="72"/>
      <c r="T185" s="73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162</v>
      </c>
      <c r="AU185" s="18" t="s">
        <v>87</v>
      </c>
    </row>
    <row r="186" spans="1:65" s="2" customFormat="1" ht="16.5" customHeight="1">
      <c r="A186" s="35"/>
      <c r="B186" s="36"/>
      <c r="C186" s="243" t="s">
        <v>334</v>
      </c>
      <c r="D186" s="243" t="s">
        <v>341</v>
      </c>
      <c r="E186" s="244" t="s">
        <v>1087</v>
      </c>
      <c r="F186" s="245" t="s">
        <v>1088</v>
      </c>
      <c r="G186" s="246" t="s">
        <v>1000</v>
      </c>
      <c r="H186" s="247">
        <v>6</v>
      </c>
      <c r="I186" s="248"/>
      <c r="J186" s="249">
        <f>ROUND(I186*H186,2)</f>
        <v>0</v>
      </c>
      <c r="K186" s="245" t="s">
        <v>1</v>
      </c>
      <c r="L186" s="250"/>
      <c r="M186" s="251" t="s">
        <v>1</v>
      </c>
      <c r="N186" s="252" t="s">
        <v>43</v>
      </c>
      <c r="O186" s="7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3" t="s">
        <v>206</v>
      </c>
      <c r="AT186" s="203" t="s">
        <v>341</v>
      </c>
      <c r="AU186" s="203" t="s">
        <v>87</v>
      </c>
      <c r="AY186" s="18" t="s">
        <v>153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8" t="s">
        <v>85</v>
      </c>
      <c r="BK186" s="204">
        <f>ROUND(I186*H186,2)</f>
        <v>0</v>
      </c>
      <c r="BL186" s="18" t="s">
        <v>160</v>
      </c>
      <c r="BM186" s="203" t="s">
        <v>1089</v>
      </c>
    </row>
    <row r="187" spans="1:65" s="2" customFormat="1" ht="11.25">
      <c r="A187" s="35"/>
      <c r="B187" s="36"/>
      <c r="C187" s="37"/>
      <c r="D187" s="205" t="s">
        <v>162</v>
      </c>
      <c r="E187" s="37"/>
      <c r="F187" s="206" t="s">
        <v>1088</v>
      </c>
      <c r="G187" s="37"/>
      <c r="H187" s="37"/>
      <c r="I187" s="207"/>
      <c r="J187" s="37"/>
      <c r="K187" s="37"/>
      <c r="L187" s="40"/>
      <c r="M187" s="208"/>
      <c r="N187" s="209"/>
      <c r="O187" s="72"/>
      <c r="P187" s="72"/>
      <c r="Q187" s="72"/>
      <c r="R187" s="72"/>
      <c r="S187" s="72"/>
      <c r="T187" s="73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162</v>
      </c>
      <c r="AU187" s="18" t="s">
        <v>87</v>
      </c>
    </row>
    <row r="188" spans="1:65" s="2" customFormat="1" ht="16.5" customHeight="1">
      <c r="A188" s="35"/>
      <c r="B188" s="36"/>
      <c r="C188" s="243" t="s">
        <v>340</v>
      </c>
      <c r="D188" s="243" t="s">
        <v>341</v>
      </c>
      <c r="E188" s="244" t="s">
        <v>1090</v>
      </c>
      <c r="F188" s="245" t="s">
        <v>1091</v>
      </c>
      <c r="G188" s="246" t="s">
        <v>1000</v>
      </c>
      <c r="H188" s="247">
        <v>12</v>
      </c>
      <c r="I188" s="248"/>
      <c r="J188" s="249">
        <f>ROUND(I188*H188,2)</f>
        <v>0</v>
      </c>
      <c r="K188" s="245" t="s">
        <v>1</v>
      </c>
      <c r="L188" s="250"/>
      <c r="M188" s="251" t="s">
        <v>1</v>
      </c>
      <c r="N188" s="252" t="s">
        <v>43</v>
      </c>
      <c r="O188" s="72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206</v>
      </c>
      <c r="AT188" s="203" t="s">
        <v>341</v>
      </c>
      <c r="AU188" s="203" t="s">
        <v>87</v>
      </c>
      <c r="AY188" s="18" t="s">
        <v>153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8" t="s">
        <v>85</v>
      </c>
      <c r="BK188" s="204">
        <f>ROUND(I188*H188,2)</f>
        <v>0</v>
      </c>
      <c r="BL188" s="18" t="s">
        <v>160</v>
      </c>
      <c r="BM188" s="203" t="s">
        <v>1092</v>
      </c>
    </row>
    <row r="189" spans="1:65" s="2" customFormat="1" ht="11.25">
      <c r="A189" s="35"/>
      <c r="B189" s="36"/>
      <c r="C189" s="37"/>
      <c r="D189" s="205" t="s">
        <v>162</v>
      </c>
      <c r="E189" s="37"/>
      <c r="F189" s="206" t="s">
        <v>1091</v>
      </c>
      <c r="G189" s="37"/>
      <c r="H189" s="37"/>
      <c r="I189" s="207"/>
      <c r="J189" s="37"/>
      <c r="K189" s="37"/>
      <c r="L189" s="40"/>
      <c r="M189" s="208"/>
      <c r="N189" s="209"/>
      <c r="O189" s="72"/>
      <c r="P189" s="72"/>
      <c r="Q189" s="72"/>
      <c r="R189" s="72"/>
      <c r="S189" s="72"/>
      <c r="T189" s="73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162</v>
      </c>
      <c r="AU189" s="18" t="s">
        <v>87</v>
      </c>
    </row>
    <row r="190" spans="1:65" s="2" customFormat="1" ht="16.5" customHeight="1">
      <c r="A190" s="35"/>
      <c r="B190" s="36"/>
      <c r="C190" s="243" t="s">
        <v>347</v>
      </c>
      <c r="D190" s="243" t="s">
        <v>341</v>
      </c>
      <c r="E190" s="244" t="s">
        <v>1093</v>
      </c>
      <c r="F190" s="245" t="s">
        <v>1094</v>
      </c>
      <c r="G190" s="246" t="s">
        <v>355</v>
      </c>
      <c r="H190" s="247">
        <v>170</v>
      </c>
      <c r="I190" s="248"/>
      <c r="J190" s="249">
        <f>ROUND(I190*H190,2)</f>
        <v>0</v>
      </c>
      <c r="K190" s="245" t="s">
        <v>1</v>
      </c>
      <c r="L190" s="250"/>
      <c r="M190" s="251" t="s">
        <v>1</v>
      </c>
      <c r="N190" s="252" t="s">
        <v>43</v>
      </c>
      <c r="O190" s="7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206</v>
      </c>
      <c r="AT190" s="203" t="s">
        <v>341</v>
      </c>
      <c r="AU190" s="203" t="s">
        <v>87</v>
      </c>
      <c r="AY190" s="18" t="s">
        <v>153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8" t="s">
        <v>85</v>
      </c>
      <c r="BK190" s="204">
        <f>ROUND(I190*H190,2)</f>
        <v>0</v>
      </c>
      <c r="BL190" s="18" t="s">
        <v>160</v>
      </c>
      <c r="BM190" s="203" t="s">
        <v>1095</v>
      </c>
    </row>
    <row r="191" spans="1:65" s="2" customFormat="1" ht="11.25">
      <c r="A191" s="35"/>
      <c r="B191" s="36"/>
      <c r="C191" s="37"/>
      <c r="D191" s="205" t="s">
        <v>162</v>
      </c>
      <c r="E191" s="37"/>
      <c r="F191" s="206" t="s">
        <v>1094</v>
      </c>
      <c r="G191" s="37"/>
      <c r="H191" s="37"/>
      <c r="I191" s="207"/>
      <c r="J191" s="37"/>
      <c r="K191" s="37"/>
      <c r="L191" s="40"/>
      <c r="M191" s="208"/>
      <c r="N191" s="209"/>
      <c r="O191" s="72"/>
      <c r="P191" s="72"/>
      <c r="Q191" s="72"/>
      <c r="R191" s="72"/>
      <c r="S191" s="72"/>
      <c r="T191" s="73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162</v>
      </c>
      <c r="AU191" s="18" t="s">
        <v>87</v>
      </c>
    </row>
    <row r="192" spans="1:65" s="2" customFormat="1" ht="16.5" customHeight="1">
      <c r="A192" s="35"/>
      <c r="B192" s="36"/>
      <c r="C192" s="243" t="s">
        <v>352</v>
      </c>
      <c r="D192" s="243" t="s">
        <v>341</v>
      </c>
      <c r="E192" s="244" t="s">
        <v>1096</v>
      </c>
      <c r="F192" s="245" t="s">
        <v>1097</v>
      </c>
      <c r="G192" s="246" t="s">
        <v>355</v>
      </c>
      <c r="H192" s="247">
        <v>60</v>
      </c>
      <c r="I192" s="248"/>
      <c r="J192" s="249">
        <f>ROUND(I192*H192,2)</f>
        <v>0</v>
      </c>
      <c r="K192" s="245" t="s">
        <v>1</v>
      </c>
      <c r="L192" s="250"/>
      <c r="M192" s="251" t="s">
        <v>1</v>
      </c>
      <c r="N192" s="252" t="s">
        <v>43</v>
      </c>
      <c r="O192" s="7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206</v>
      </c>
      <c r="AT192" s="203" t="s">
        <v>341</v>
      </c>
      <c r="AU192" s="203" t="s">
        <v>87</v>
      </c>
      <c r="AY192" s="18" t="s">
        <v>153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8" t="s">
        <v>85</v>
      </c>
      <c r="BK192" s="204">
        <f>ROUND(I192*H192,2)</f>
        <v>0</v>
      </c>
      <c r="BL192" s="18" t="s">
        <v>160</v>
      </c>
      <c r="BM192" s="203" t="s">
        <v>1098</v>
      </c>
    </row>
    <row r="193" spans="1:65" s="2" customFormat="1" ht="11.25">
      <c r="A193" s="35"/>
      <c r="B193" s="36"/>
      <c r="C193" s="37"/>
      <c r="D193" s="205" t="s">
        <v>162</v>
      </c>
      <c r="E193" s="37"/>
      <c r="F193" s="206" t="s">
        <v>1097</v>
      </c>
      <c r="G193" s="37"/>
      <c r="H193" s="37"/>
      <c r="I193" s="207"/>
      <c r="J193" s="37"/>
      <c r="K193" s="37"/>
      <c r="L193" s="40"/>
      <c r="M193" s="208"/>
      <c r="N193" s="209"/>
      <c r="O193" s="72"/>
      <c r="P193" s="72"/>
      <c r="Q193" s="72"/>
      <c r="R193" s="72"/>
      <c r="S193" s="72"/>
      <c r="T193" s="73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162</v>
      </c>
      <c r="AU193" s="18" t="s">
        <v>87</v>
      </c>
    </row>
    <row r="194" spans="1:65" s="2" customFormat="1" ht="21.75" customHeight="1">
      <c r="A194" s="35"/>
      <c r="B194" s="36"/>
      <c r="C194" s="243" t="s">
        <v>360</v>
      </c>
      <c r="D194" s="243" t="s">
        <v>341</v>
      </c>
      <c r="E194" s="244" t="s">
        <v>1099</v>
      </c>
      <c r="F194" s="245" t="s">
        <v>1100</v>
      </c>
      <c r="G194" s="246" t="s">
        <v>355</v>
      </c>
      <c r="H194" s="247">
        <v>170</v>
      </c>
      <c r="I194" s="248"/>
      <c r="J194" s="249">
        <f>ROUND(I194*H194,2)</f>
        <v>0</v>
      </c>
      <c r="K194" s="245" t="s">
        <v>1</v>
      </c>
      <c r="L194" s="250"/>
      <c r="M194" s="251" t="s">
        <v>1</v>
      </c>
      <c r="N194" s="252" t="s">
        <v>43</v>
      </c>
      <c r="O194" s="72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206</v>
      </c>
      <c r="AT194" s="203" t="s">
        <v>341</v>
      </c>
      <c r="AU194" s="203" t="s">
        <v>87</v>
      </c>
      <c r="AY194" s="18" t="s">
        <v>153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8" t="s">
        <v>85</v>
      </c>
      <c r="BK194" s="204">
        <f>ROUND(I194*H194,2)</f>
        <v>0</v>
      </c>
      <c r="BL194" s="18" t="s">
        <v>160</v>
      </c>
      <c r="BM194" s="203" t="s">
        <v>1101</v>
      </c>
    </row>
    <row r="195" spans="1:65" s="2" customFormat="1" ht="11.25">
      <c r="A195" s="35"/>
      <c r="B195" s="36"/>
      <c r="C195" s="37"/>
      <c r="D195" s="205" t="s">
        <v>162</v>
      </c>
      <c r="E195" s="37"/>
      <c r="F195" s="206" t="s">
        <v>1100</v>
      </c>
      <c r="G195" s="37"/>
      <c r="H195" s="37"/>
      <c r="I195" s="207"/>
      <c r="J195" s="37"/>
      <c r="K195" s="37"/>
      <c r="L195" s="40"/>
      <c r="M195" s="208"/>
      <c r="N195" s="209"/>
      <c r="O195" s="72"/>
      <c r="P195" s="72"/>
      <c r="Q195" s="72"/>
      <c r="R195" s="72"/>
      <c r="S195" s="72"/>
      <c r="T195" s="73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162</v>
      </c>
      <c r="AU195" s="18" t="s">
        <v>87</v>
      </c>
    </row>
    <row r="196" spans="1:65" s="2" customFormat="1" ht="16.5" customHeight="1">
      <c r="A196" s="35"/>
      <c r="B196" s="36"/>
      <c r="C196" s="243" t="s">
        <v>366</v>
      </c>
      <c r="D196" s="243" t="s">
        <v>341</v>
      </c>
      <c r="E196" s="244" t="s">
        <v>1102</v>
      </c>
      <c r="F196" s="245" t="s">
        <v>1103</v>
      </c>
      <c r="G196" s="246" t="s">
        <v>1000</v>
      </c>
      <c r="H196" s="247">
        <v>6</v>
      </c>
      <c r="I196" s="248"/>
      <c r="J196" s="249">
        <f>ROUND(I196*H196,2)</f>
        <v>0</v>
      </c>
      <c r="K196" s="245" t="s">
        <v>1</v>
      </c>
      <c r="L196" s="250"/>
      <c r="M196" s="251" t="s">
        <v>1</v>
      </c>
      <c r="N196" s="252" t="s">
        <v>43</v>
      </c>
      <c r="O196" s="7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206</v>
      </c>
      <c r="AT196" s="203" t="s">
        <v>341</v>
      </c>
      <c r="AU196" s="203" t="s">
        <v>87</v>
      </c>
      <c r="AY196" s="18" t="s">
        <v>153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8" t="s">
        <v>85</v>
      </c>
      <c r="BK196" s="204">
        <f>ROUND(I196*H196,2)</f>
        <v>0</v>
      </c>
      <c r="BL196" s="18" t="s">
        <v>160</v>
      </c>
      <c r="BM196" s="203" t="s">
        <v>1104</v>
      </c>
    </row>
    <row r="197" spans="1:65" s="2" customFormat="1" ht="11.25">
      <c r="A197" s="35"/>
      <c r="B197" s="36"/>
      <c r="C197" s="37"/>
      <c r="D197" s="205" t="s">
        <v>162</v>
      </c>
      <c r="E197" s="37"/>
      <c r="F197" s="206" t="s">
        <v>1103</v>
      </c>
      <c r="G197" s="37"/>
      <c r="H197" s="37"/>
      <c r="I197" s="207"/>
      <c r="J197" s="37"/>
      <c r="K197" s="37"/>
      <c r="L197" s="40"/>
      <c r="M197" s="208"/>
      <c r="N197" s="209"/>
      <c r="O197" s="72"/>
      <c r="P197" s="72"/>
      <c r="Q197" s="72"/>
      <c r="R197" s="72"/>
      <c r="S197" s="72"/>
      <c r="T197" s="73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162</v>
      </c>
      <c r="AU197" s="18" t="s">
        <v>87</v>
      </c>
    </row>
    <row r="198" spans="1:65" s="2" customFormat="1" ht="16.5" customHeight="1">
      <c r="A198" s="35"/>
      <c r="B198" s="36"/>
      <c r="C198" s="243" t="s">
        <v>372</v>
      </c>
      <c r="D198" s="243" t="s">
        <v>341</v>
      </c>
      <c r="E198" s="244" t="s">
        <v>1105</v>
      </c>
      <c r="F198" s="245" t="s">
        <v>1106</v>
      </c>
      <c r="G198" s="246" t="s">
        <v>355</v>
      </c>
      <c r="H198" s="247">
        <v>150</v>
      </c>
      <c r="I198" s="248"/>
      <c r="J198" s="249">
        <f>ROUND(I198*H198,2)</f>
        <v>0</v>
      </c>
      <c r="K198" s="245" t="s">
        <v>1</v>
      </c>
      <c r="L198" s="250"/>
      <c r="M198" s="251" t="s">
        <v>1</v>
      </c>
      <c r="N198" s="252" t="s">
        <v>43</v>
      </c>
      <c r="O198" s="7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206</v>
      </c>
      <c r="AT198" s="203" t="s">
        <v>341</v>
      </c>
      <c r="AU198" s="203" t="s">
        <v>87</v>
      </c>
      <c r="AY198" s="18" t="s">
        <v>153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8" t="s">
        <v>85</v>
      </c>
      <c r="BK198" s="204">
        <f>ROUND(I198*H198,2)</f>
        <v>0</v>
      </c>
      <c r="BL198" s="18" t="s">
        <v>160</v>
      </c>
      <c r="BM198" s="203" t="s">
        <v>1107</v>
      </c>
    </row>
    <row r="199" spans="1:65" s="2" customFormat="1" ht="11.25">
      <c r="A199" s="35"/>
      <c r="B199" s="36"/>
      <c r="C199" s="37"/>
      <c r="D199" s="205" t="s">
        <v>162</v>
      </c>
      <c r="E199" s="37"/>
      <c r="F199" s="206" t="s">
        <v>1106</v>
      </c>
      <c r="G199" s="37"/>
      <c r="H199" s="37"/>
      <c r="I199" s="207"/>
      <c r="J199" s="37"/>
      <c r="K199" s="37"/>
      <c r="L199" s="40"/>
      <c r="M199" s="208"/>
      <c r="N199" s="209"/>
      <c r="O199" s="72"/>
      <c r="P199" s="72"/>
      <c r="Q199" s="72"/>
      <c r="R199" s="72"/>
      <c r="S199" s="72"/>
      <c r="T199" s="73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162</v>
      </c>
      <c r="AU199" s="18" t="s">
        <v>87</v>
      </c>
    </row>
    <row r="200" spans="1:65" s="2" customFormat="1" ht="16.5" customHeight="1">
      <c r="A200" s="35"/>
      <c r="B200" s="36"/>
      <c r="C200" s="243" t="s">
        <v>378</v>
      </c>
      <c r="D200" s="243" t="s">
        <v>341</v>
      </c>
      <c r="E200" s="244" t="s">
        <v>1108</v>
      </c>
      <c r="F200" s="245" t="s">
        <v>1109</v>
      </c>
      <c r="G200" s="246" t="s">
        <v>355</v>
      </c>
      <c r="H200" s="247">
        <v>21</v>
      </c>
      <c r="I200" s="248"/>
      <c r="J200" s="249">
        <f>ROUND(I200*H200,2)</f>
        <v>0</v>
      </c>
      <c r="K200" s="245" t="s">
        <v>1</v>
      </c>
      <c r="L200" s="250"/>
      <c r="M200" s="251" t="s">
        <v>1</v>
      </c>
      <c r="N200" s="252" t="s">
        <v>43</v>
      </c>
      <c r="O200" s="72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206</v>
      </c>
      <c r="AT200" s="203" t="s">
        <v>341</v>
      </c>
      <c r="AU200" s="203" t="s">
        <v>87</v>
      </c>
      <c r="AY200" s="18" t="s">
        <v>153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8" t="s">
        <v>85</v>
      </c>
      <c r="BK200" s="204">
        <f>ROUND(I200*H200,2)</f>
        <v>0</v>
      </c>
      <c r="BL200" s="18" t="s">
        <v>160</v>
      </c>
      <c r="BM200" s="203" t="s">
        <v>1110</v>
      </c>
    </row>
    <row r="201" spans="1:65" s="2" customFormat="1" ht="11.25">
      <c r="A201" s="35"/>
      <c r="B201" s="36"/>
      <c r="C201" s="37"/>
      <c r="D201" s="205" t="s">
        <v>162</v>
      </c>
      <c r="E201" s="37"/>
      <c r="F201" s="206" t="s">
        <v>1109</v>
      </c>
      <c r="G201" s="37"/>
      <c r="H201" s="37"/>
      <c r="I201" s="207"/>
      <c r="J201" s="37"/>
      <c r="K201" s="37"/>
      <c r="L201" s="40"/>
      <c r="M201" s="208"/>
      <c r="N201" s="209"/>
      <c r="O201" s="72"/>
      <c r="P201" s="72"/>
      <c r="Q201" s="72"/>
      <c r="R201" s="72"/>
      <c r="S201" s="72"/>
      <c r="T201" s="73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162</v>
      </c>
      <c r="AU201" s="18" t="s">
        <v>87</v>
      </c>
    </row>
    <row r="202" spans="1:65" s="2" customFormat="1" ht="16.5" customHeight="1">
      <c r="A202" s="35"/>
      <c r="B202" s="36"/>
      <c r="C202" s="243" t="s">
        <v>384</v>
      </c>
      <c r="D202" s="243" t="s">
        <v>341</v>
      </c>
      <c r="E202" s="244" t="s">
        <v>1111</v>
      </c>
      <c r="F202" s="245" t="s">
        <v>1112</v>
      </c>
      <c r="G202" s="246" t="s">
        <v>355</v>
      </c>
      <c r="H202" s="247">
        <v>150</v>
      </c>
      <c r="I202" s="248"/>
      <c r="J202" s="249">
        <f>ROUND(I202*H202,2)</f>
        <v>0</v>
      </c>
      <c r="K202" s="245" t="s">
        <v>1</v>
      </c>
      <c r="L202" s="250"/>
      <c r="M202" s="251" t="s">
        <v>1</v>
      </c>
      <c r="N202" s="252" t="s">
        <v>43</v>
      </c>
      <c r="O202" s="7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206</v>
      </c>
      <c r="AT202" s="203" t="s">
        <v>341</v>
      </c>
      <c r="AU202" s="203" t="s">
        <v>87</v>
      </c>
      <c r="AY202" s="18" t="s">
        <v>153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8" t="s">
        <v>85</v>
      </c>
      <c r="BK202" s="204">
        <f>ROUND(I202*H202,2)</f>
        <v>0</v>
      </c>
      <c r="BL202" s="18" t="s">
        <v>160</v>
      </c>
      <c r="BM202" s="203" t="s">
        <v>1113</v>
      </c>
    </row>
    <row r="203" spans="1:65" s="2" customFormat="1" ht="11.25">
      <c r="A203" s="35"/>
      <c r="B203" s="36"/>
      <c r="C203" s="37"/>
      <c r="D203" s="205" t="s">
        <v>162</v>
      </c>
      <c r="E203" s="37"/>
      <c r="F203" s="206" t="s">
        <v>1112</v>
      </c>
      <c r="G203" s="37"/>
      <c r="H203" s="37"/>
      <c r="I203" s="207"/>
      <c r="J203" s="37"/>
      <c r="K203" s="37"/>
      <c r="L203" s="40"/>
      <c r="M203" s="208"/>
      <c r="N203" s="209"/>
      <c r="O203" s="72"/>
      <c r="P203" s="72"/>
      <c r="Q203" s="72"/>
      <c r="R203" s="72"/>
      <c r="S203" s="72"/>
      <c r="T203" s="73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162</v>
      </c>
      <c r="AU203" s="18" t="s">
        <v>87</v>
      </c>
    </row>
    <row r="204" spans="1:65" s="2" customFormat="1" ht="16.5" customHeight="1">
      <c r="A204" s="35"/>
      <c r="B204" s="36"/>
      <c r="C204" s="243" t="s">
        <v>390</v>
      </c>
      <c r="D204" s="243" t="s">
        <v>341</v>
      </c>
      <c r="E204" s="244" t="s">
        <v>1114</v>
      </c>
      <c r="F204" s="245" t="s">
        <v>1115</v>
      </c>
      <c r="G204" s="246" t="s">
        <v>954</v>
      </c>
      <c r="H204" s="247">
        <v>1</v>
      </c>
      <c r="I204" s="248"/>
      <c r="J204" s="249">
        <f>ROUND(I204*H204,2)</f>
        <v>0</v>
      </c>
      <c r="K204" s="245" t="s">
        <v>1</v>
      </c>
      <c r="L204" s="250"/>
      <c r="M204" s="251" t="s">
        <v>1</v>
      </c>
      <c r="N204" s="252" t="s">
        <v>43</v>
      </c>
      <c r="O204" s="7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206</v>
      </c>
      <c r="AT204" s="203" t="s">
        <v>341</v>
      </c>
      <c r="AU204" s="203" t="s">
        <v>87</v>
      </c>
      <c r="AY204" s="18" t="s">
        <v>153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8" t="s">
        <v>85</v>
      </c>
      <c r="BK204" s="204">
        <f>ROUND(I204*H204,2)</f>
        <v>0</v>
      </c>
      <c r="BL204" s="18" t="s">
        <v>160</v>
      </c>
      <c r="BM204" s="203" t="s">
        <v>1116</v>
      </c>
    </row>
    <row r="205" spans="1:65" s="2" customFormat="1" ht="11.25">
      <c r="A205" s="35"/>
      <c r="B205" s="36"/>
      <c r="C205" s="37"/>
      <c r="D205" s="205" t="s">
        <v>162</v>
      </c>
      <c r="E205" s="37"/>
      <c r="F205" s="206" t="s">
        <v>1115</v>
      </c>
      <c r="G205" s="37"/>
      <c r="H205" s="37"/>
      <c r="I205" s="207"/>
      <c r="J205" s="37"/>
      <c r="K205" s="37"/>
      <c r="L205" s="40"/>
      <c r="M205" s="208"/>
      <c r="N205" s="209"/>
      <c r="O205" s="72"/>
      <c r="P205" s="72"/>
      <c r="Q205" s="72"/>
      <c r="R205" s="72"/>
      <c r="S205" s="72"/>
      <c r="T205" s="73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162</v>
      </c>
      <c r="AU205" s="18" t="s">
        <v>87</v>
      </c>
    </row>
    <row r="206" spans="1:65" s="12" customFormat="1" ht="22.9" customHeight="1">
      <c r="B206" s="176"/>
      <c r="C206" s="177"/>
      <c r="D206" s="178" t="s">
        <v>77</v>
      </c>
      <c r="E206" s="190" t="s">
        <v>931</v>
      </c>
      <c r="F206" s="190" t="s">
        <v>932</v>
      </c>
      <c r="G206" s="177"/>
      <c r="H206" s="177"/>
      <c r="I206" s="180"/>
      <c r="J206" s="191">
        <f>BK206</f>
        <v>0</v>
      </c>
      <c r="K206" s="177"/>
      <c r="L206" s="182"/>
      <c r="M206" s="183"/>
      <c r="N206" s="184"/>
      <c r="O206" s="184"/>
      <c r="P206" s="185">
        <f>SUM(P207:P244)</f>
        <v>0</v>
      </c>
      <c r="Q206" s="184"/>
      <c r="R206" s="185">
        <f>SUM(R207:R244)</f>
        <v>0</v>
      </c>
      <c r="S206" s="184"/>
      <c r="T206" s="186">
        <f>SUM(T207:T244)</f>
        <v>0</v>
      </c>
      <c r="AR206" s="187" t="s">
        <v>165</v>
      </c>
      <c r="AT206" s="188" t="s">
        <v>77</v>
      </c>
      <c r="AU206" s="188" t="s">
        <v>85</v>
      </c>
      <c r="AY206" s="187" t="s">
        <v>153</v>
      </c>
      <c r="BK206" s="189">
        <f>SUM(BK207:BK244)</f>
        <v>0</v>
      </c>
    </row>
    <row r="207" spans="1:65" s="2" customFormat="1" ht="16.5" customHeight="1">
      <c r="A207" s="35"/>
      <c r="B207" s="36"/>
      <c r="C207" s="192" t="s">
        <v>396</v>
      </c>
      <c r="D207" s="192" t="s">
        <v>155</v>
      </c>
      <c r="E207" s="193" t="s">
        <v>1117</v>
      </c>
      <c r="F207" s="194" t="s">
        <v>1118</v>
      </c>
      <c r="G207" s="195" t="s">
        <v>355</v>
      </c>
      <c r="H207" s="196">
        <v>160</v>
      </c>
      <c r="I207" s="197"/>
      <c r="J207" s="198">
        <f>ROUND(I207*H207,2)</f>
        <v>0</v>
      </c>
      <c r="K207" s="194" t="s">
        <v>1</v>
      </c>
      <c r="L207" s="40"/>
      <c r="M207" s="199" t="s">
        <v>1</v>
      </c>
      <c r="N207" s="200" t="s">
        <v>43</v>
      </c>
      <c r="O207" s="7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160</v>
      </c>
      <c r="AT207" s="203" t="s">
        <v>155</v>
      </c>
      <c r="AU207" s="203" t="s">
        <v>87</v>
      </c>
      <c r="AY207" s="18" t="s">
        <v>153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8" t="s">
        <v>85</v>
      </c>
      <c r="BK207" s="204">
        <f>ROUND(I207*H207,2)</f>
        <v>0</v>
      </c>
      <c r="BL207" s="18" t="s">
        <v>160</v>
      </c>
      <c r="BM207" s="203" t="s">
        <v>1119</v>
      </c>
    </row>
    <row r="208" spans="1:65" s="2" customFormat="1" ht="11.25">
      <c r="A208" s="35"/>
      <c r="B208" s="36"/>
      <c r="C208" s="37"/>
      <c r="D208" s="205" t="s">
        <v>162</v>
      </c>
      <c r="E208" s="37"/>
      <c r="F208" s="206" t="s">
        <v>1118</v>
      </c>
      <c r="G208" s="37"/>
      <c r="H208" s="37"/>
      <c r="I208" s="207"/>
      <c r="J208" s="37"/>
      <c r="K208" s="37"/>
      <c r="L208" s="40"/>
      <c r="M208" s="208"/>
      <c r="N208" s="209"/>
      <c r="O208" s="72"/>
      <c r="P208" s="72"/>
      <c r="Q208" s="72"/>
      <c r="R208" s="72"/>
      <c r="S208" s="72"/>
      <c r="T208" s="73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162</v>
      </c>
      <c r="AU208" s="18" t="s">
        <v>87</v>
      </c>
    </row>
    <row r="209" spans="1:65" s="2" customFormat="1" ht="16.5" customHeight="1">
      <c r="A209" s="35"/>
      <c r="B209" s="36"/>
      <c r="C209" s="192" t="s">
        <v>402</v>
      </c>
      <c r="D209" s="192" t="s">
        <v>155</v>
      </c>
      <c r="E209" s="193" t="s">
        <v>1120</v>
      </c>
      <c r="F209" s="194" t="s">
        <v>1121</v>
      </c>
      <c r="G209" s="195" t="s">
        <v>181</v>
      </c>
      <c r="H209" s="196">
        <v>4</v>
      </c>
      <c r="I209" s="197"/>
      <c r="J209" s="198">
        <f>ROUND(I209*H209,2)</f>
        <v>0</v>
      </c>
      <c r="K209" s="194" t="s">
        <v>1</v>
      </c>
      <c r="L209" s="40"/>
      <c r="M209" s="199" t="s">
        <v>1</v>
      </c>
      <c r="N209" s="200" t="s">
        <v>43</v>
      </c>
      <c r="O209" s="7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3" t="s">
        <v>160</v>
      </c>
      <c r="AT209" s="203" t="s">
        <v>155</v>
      </c>
      <c r="AU209" s="203" t="s">
        <v>87</v>
      </c>
      <c r="AY209" s="18" t="s">
        <v>153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8" t="s">
        <v>85</v>
      </c>
      <c r="BK209" s="204">
        <f>ROUND(I209*H209,2)</f>
        <v>0</v>
      </c>
      <c r="BL209" s="18" t="s">
        <v>160</v>
      </c>
      <c r="BM209" s="203" t="s">
        <v>1122</v>
      </c>
    </row>
    <row r="210" spans="1:65" s="2" customFormat="1" ht="11.25">
      <c r="A210" s="35"/>
      <c r="B210" s="36"/>
      <c r="C210" s="37"/>
      <c r="D210" s="205" t="s">
        <v>162</v>
      </c>
      <c r="E210" s="37"/>
      <c r="F210" s="206" t="s">
        <v>1121</v>
      </c>
      <c r="G210" s="37"/>
      <c r="H210" s="37"/>
      <c r="I210" s="207"/>
      <c r="J210" s="37"/>
      <c r="K210" s="37"/>
      <c r="L210" s="40"/>
      <c r="M210" s="208"/>
      <c r="N210" s="209"/>
      <c r="O210" s="72"/>
      <c r="P210" s="72"/>
      <c r="Q210" s="72"/>
      <c r="R210" s="72"/>
      <c r="S210" s="72"/>
      <c r="T210" s="73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162</v>
      </c>
      <c r="AU210" s="18" t="s">
        <v>87</v>
      </c>
    </row>
    <row r="211" spans="1:65" s="2" customFormat="1" ht="16.5" customHeight="1">
      <c r="A211" s="35"/>
      <c r="B211" s="36"/>
      <c r="C211" s="192" t="s">
        <v>408</v>
      </c>
      <c r="D211" s="192" t="s">
        <v>155</v>
      </c>
      <c r="E211" s="193" t="s">
        <v>1123</v>
      </c>
      <c r="F211" s="194" t="s">
        <v>1124</v>
      </c>
      <c r="G211" s="195" t="s">
        <v>181</v>
      </c>
      <c r="H211" s="196">
        <v>1</v>
      </c>
      <c r="I211" s="197"/>
      <c r="J211" s="198">
        <f>ROUND(I211*H211,2)</f>
        <v>0</v>
      </c>
      <c r="K211" s="194" t="s">
        <v>1</v>
      </c>
      <c r="L211" s="40"/>
      <c r="M211" s="199" t="s">
        <v>1</v>
      </c>
      <c r="N211" s="200" t="s">
        <v>43</v>
      </c>
      <c r="O211" s="7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3" t="s">
        <v>160</v>
      </c>
      <c r="AT211" s="203" t="s">
        <v>155</v>
      </c>
      <c r="AU211" s="203" t="s">
        <v>87</v>
      </c>
      <c r="AY211" s="18" t="s">
        <v>153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8" t="s">
        <v>85</v>
      </c>
      <c r="BK211" s="204">
        <f>ROUND(I211*H211,2)</f>
        <v>0</v>
      </c>
      <c r="BL211" s="18" t="s">
        <v>160</v>
      </c>
      <c r="BM211" s="203" t="s">
        <v>1125</v>
      </c>
    </row>
    <row r="212" spans="1:65" s="2" customFormat="1" ht="11.25">
      <c r="A212" s="35"/>
      <c r="B212" s="36"/>
      <c r="C212" s="37"/>
      <c r="D212" s="205" t="s">
        <v>162</v>
      </c>
      <c r="E212" s="37"/>
      <c r="F212" s="206" t="s">
        <v>1124</v>
      </c>
      <c r="G212" s="37"/>
      <c r="H212" s="37"/>
      <c r="I212" s="207"/>
      <c r="J212" s="37"/>
      <c r="K212" s="37"/>
      <c r="L212" s="40"/>
      <c r="M212" s="208"/>
      <c r="N212" s="209"/>
      <c r="O212" s="72"/>
      <c r="P212" s="72"/>
      <c r="Q212" s="72"/>
      <c r="R212" s="72"/>
      <c r="S212" s="72"/>
      <c r="T212" s="73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162</v>
      </c>
      <c r="AU212" s="18" t="s">
        <v>87</v>
      </c>
    </row>
    <row r="213" spans="1:65" s="2" customFormat="1" ht="16.5" customHeight="1">
      <c r="A213" s="35"/>
      <c r="B213" s="36"/>
      <c r="C213" s="192" t="s">
        <v>416</v>
      </c>
      <c r="D213" s="192" t="s">
        <v>155</v>
      </c>
      <c r="E213" s="193" t="s">
        <v>1126</v>
      </c>
      <c r="F213" s="194" t="s">
        <v>1127</v>
      </c>
      <c r="G213" s="195" t="s">
        <v>355</v>
      </c>
      <c r="H213" s="196">
        <v>100</v>
      </c>
      <c r="I213" s="197"/>
      <c r="J213" s="198">
        <f>ROUND(I213*H213,2)</f>
        <v>0</v>
      </c>
      <c r="K213" s="194" t="s">
        <v>1</v>
      </c>
      <c r="L213" s="40"/>
      <c r="M213" s="199" t="s">
        <v>1</v>
      </c>
      <c r="N213" s="200" t="s">
        <v>43</v>
      </c>
      <c r="O213" s="7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3" t="s">
        <v>160</v>
      </c>
      <c r="AT213" s="203" t="s">
        <v>155</v>
      </c>
      <c r="AU213" s="203" t="s">
        <v>87</v>
      </c>
      <c r="AY213" s="18" t="s">
        <v>153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8" t="s">
        <v>85</v>
      </c>
      <c r="BK213" s="204">
        <f>ROUND(I213*H213,2)</f>
        <v>0</v>
      </c>
      <c r="BL213" s="18" t="s">
        <v>160</v>
      </c>
      <c r="BM213" s="203" t="s">
        <v>1128</v>
      </c>
    </row>
    <row r="214" spans="1:65" s="2" customFormat="1" ht="11.25">
      <c r="A214" s="35"/>
      <c r="B214" s="36"/>
      <c r="C214" s="37"/>
      <c r="D214" s="205" t="s">
        <v>162</v>
      </c>
      <c r="E214" s="37"/>
      <c r="F214" s="206" t="s">
        <v>1127</v>
      </c>
      <c r="G214" s="37"/>
      <c r="H214" s="37"/>
      <c r="I214" s="207"/>
      <c r="J214" s="37"/>
      <c r="K214" s="37"/>
      <c r="L214" s="40"/>
      <c r="M214" s="208"/>
      <c r="N214" s="209"/>
      <c r="O214" s="72"/>
      <c r="P214" s="72"/>
      <c r="Q214" s="72"/>
      <c r="R214" s="72"/>
      <c r="S214" s="72"/>
      <c r="T214" s="73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162</v>
      </c>
      <c r="AU214" s="18" t="s">
        <v>87</v>
      </c>
    </row>
    <row r="215" spans="1:65" s="2" customFormat="1" ht="16.5" customHeight="1">
      <c r="A215" s="35"/>
      <c r="B215" s="36"/>
      <c r="C215" s="192" t="s">
        <v>423</v>
      </c>
      <c r="D215" s="192" t="s">
        <v>155</v>
      </c>
      <c r="E215" s="193" t="s">
        <v>1129</v>
      </c>
      <c r="F215" s="194" t="s">
        <v>1130</v>
      </c>
      <c r="G215" s="195" t="s">
        <v>355</v>
      </c>
      <c r="H215" s="196">
        <v>40</v>
      </c>
      <c r="I215" s="197"/>
      <c r="J215" s="198">
        <f>ROUND(I215*H215,2)</f>
        <v>0</v>
      </c>
      <c r="K215" s="194" t="s">
        <v>1</v>
      </c>
      <c r="L215" s="40"/>
      <c r="M215" s="199" t="s">
        <v>1</v>
      </c>
      <c r="N215" s="200" t="s">
        <v>43</v>
      </c>
      <c r="O215" s="7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3" t="s">
        <v>160</v>
      </c>
      <c r="AT215" s="203" t="s">
        <v>155</v>
      </c>
      <c r="AU215" s="203" t="s">
        <v>87</v>
      </c>
      <c r="AY215" s="18" t="s">
        <v>153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8" t="s">
        <v>85</v>
      </c>
      <c r="BK215" s="204">
        <f>ROUND(I215*H215,2)</f>
        <v>0</v>
      </c>
      <c r="BL215" s="18" t="s">
        <v>160</v>
      </c>
      <c r="BM215" s="203" t="s">
        <v>1131</v>
      </c>
    </row>
    <row r="216" spans="1:65" s="2" customFormat="1" ht="11.25">
      <c r="A216" s="35"/>
      <c r="B216" s="36"/>
      <c r="C216" s="37"/>
      <c r="D216" s="205" t="s">
        <v>162</v>
      </c>
      <c r="E216" s="37"/>
      <c r="F216" s="206" t="s">
        <v>1130</v>
      </c>
      <c r="G216" s="37"/>
      <c r="H216" s="37"/>
      <c r="I216" s="207"/>
      <c r="J216" s="37"/>
      <c r="K216" s="37"/>
      <c r="L216" s="40"/>
      <c r="M216" s="208"/>
      <c r="N216" s="209"/>
      <c r="O216" s="72"/>
      <c r="P216" s="72"/>
      <c r="Q216" s="72"/>
      <c r="R216" s="72"/>
      <c r="S216" s="72"/>
      <c r="T216" s="73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162</v>
      </c>
      <c r="AU216" s="18" t="s">
        <v>87</v>
      </c>
    </row>
    <row r="217" spans="1:65" s="2" customFormat="1" ht="16.5" customHeight="1">
      <c r="A217" s="35"/>
      <c r="B217" s="36"/>
      <c r="C217" s="192" t="s">
        <v>430</v>
      </c>
      <c r="D217" s="192" t="s">
        <v>155</v>
      </c>
      <c r="E217" s="193" t="s">
        <v>1132</v>
      </c>
      <c r="F217" s="194" t="s">
        <v>1133</v>
      </c>
      <c r="G217" s="195" t="s">
        <v>355</v>
      </c>
      <c r="H217" s="196">
        <v>150</v>
      </c>
      <c r="I217" s="197"/>
      <c r="J217" s="198">
        <f>ROUND(I217*H217,2)</f>
        <v>0</v>
      </c>
      <c r="K217" s="194" t="s">
        <v>1</v>
      </c>
      <c r="L217" s="40"/>
      <c r="M217" s="199" t="s">
        <v>1</v>
      </c>
      <c r="N217" s="200" t="s">
        <v>43</v>
      </c>
      <c r="O217" s="72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3" t="s">
        <v>160</v>
      </c>
      <c r="AT217" s="203" t="s">
        <v>155</v>
      </c>
      <c r="AU217" s="203" t="s">
        <v>87</v>
      </c>
      <c r="AY217" s="18" t="s">
        <v>153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8" t="s">
        <v>85</v>
      </c>
      <c r="BK217" s="204">
        <f>ROUND(I217*H217,2)</f>
        <v>0</v>
      </c>
      <c r="BL217" s="18" t="s">
        <v>160</v>
      </c>
      <c r="BM217" s="203" t="s">
        <v>1134</v>
      </c>
    </row>
    <row r="218" spans="1:65" s="2" customFormat="1" ht="11.25">
      <c r="A218" s="35"/>
      <c r="B218" s="36"/>
      <c r="C218" s="37"/>
      <c r="D218" s="205" t="s">
        <v>162</v>
      </c>
      <c r="E218" s="37"/>
      <c r="F218" s="206" t="s">
        <v>1133</v>
      </c>
      <c r="G218" s="37"/>
      <c r="H218" s="37"/>
      <c r="I218" s="207"/>
      <c r="J218" s="37"/>
      <c r="K218" s="37"/>
      <c r="L218" s="40"/>
      <c r="M218" s="208"/>
      <c r="N218" s="209"/>
      <c r="O218" s="72"/>
      <c r="P218" s="72"/>
      <c r="Q218" s="72"/>
      <c r="R218" s="72"/>
      <c r="S218" s="72"/>
      <c r="T218" s="73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162</v>
      </c>
      <c r="AU218" s="18" t="s">
        <v>87</v>
      </c>
    </row>
    <row r="219" spans="1:65" s="2" customFormat="1" ht="16.5" customHeight="1">
      <c r="A219" s="35"/>
      <c r="B219" s="36"/>
      <c r="C219" s="192" t="s">
        <v>436</v>
      </c>
      <c r="D219" s="192" t="s">
        <v>155</v>
      </c>
      <c r="E219" s="193" t="s">
        <v>1135</v>
      </c>
      <c r="F219" s="194" t="s">
        <v>1136</v>
      </c>
      <c r="G219" s="195" t="s">
        <v>355</v>
      </c>
      <c r="H219" s="196">
        <v>21</v>
      </c>
      <c r="I219" s="197"/>
      <c r="J219" s="198">
        <f>ROUND(I219*H219,2)</f>
        <v>0</v>
      </c>
      <c r="K219" s="194" t="s">
        <v>1</v>
      </c>
      <c r="L219" s="40"/>
      <c r="M219" s="199" t="s">
        <v>1</v>
      </c>
      <c r="N219" s="200" t="s">
        <v>43</v>
      </c>
      <c r="O219" s="7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3" t="s">
        <v>160</v>
      </c>
      <c r="AT219" s="203" t="s">
        <v>155</v>
      </c>
      <c r="AU219" s="203" t="s">
        <v>87</v>
      </c>
      <c r="AY219" s="18" t="s">
        <v>153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8" t="s">
        <v>85</v>
      </c>
      <c r="BK219" s="204">
        <f>ROUND(I219*H219,2)</f>
        <v>0</v>
      </c>
      <c r="BL219" s="18" t="s">
        <v>160</v>
      </c>
      <c r="BM219" s="203" t="s">
        <v>1137</v>
      </c>
    </row>
    <row r="220" spans="1:65" s="2" customFormat="1" ht="11.25">
      <c r="A220" s="35"/>
      <c r="B220" s="36"/>
      <c r="C220" s="37"/>
      <c r="D220" s="205" t="s">
        <v>162</v>
      </c>
      <c r="E220" s="37"/>
      <c r="F220" s="206" t="s">
        <v>1136</v>
      </c>
      <c r="G220" s="37"/>
      <c r="H220" s="37"/>
      <c r="I220" s="207"/>
      <c r="J220" s="37"/>
      <c r="K220" s="37"/>
      <c r="L220" s="40"/>
      <c r="M220" s="208"/>
      <c r="N220" s="209"/>
      <c r="O220" s="72"/>
      <c r="P220" s="72"/>
      <c r="Q220" s="72"/>
      <c r="R220" s="72"/>
      <c r="S220" s="72"/>
      <c r="T220" s="73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162</v>
      </c>
      <c r="AU220" s="18" t="s">
        <v>87</v>
      </c>
    </row>
    <row r="221" spans="1:65" s="2" customFormat="1" ht="16.5" customHeight="1">
      <c r="A221" s="35"/>
      <c r="B221" s="36"/>
      <c r="C221" s="192" t="s">
        <v>441</v>
      </c>
      <c r="D221" s="192" t="s">
        <v>155</v>
      </c>
      <c r="E221" s="193" t="s">
        <v>1138</v>
      </c>
      <c r="F221" s="194" t="s">
        <v>1139</v>
      </c>
      <c r="G221" s="195" t="s">
        <v>355</v>
      </c>
      <c r="H221" s="196">
        <v>120</v>
      </c>
      <c r="I221" s="197"/>
      <c r="J221" s="198">
        <f>ROUND(I221*H221,2)</f>
        <v>0</v>
      </c>
      <c r="K221" s="194" t="s">
        <v>1</v>
      </c>
      <c r="L221" s="40"/>
      <c r="M221" s="199" t="s">
        <v>1</v>
      </c>
      <c r="N221" s="200" t="s">
        <v>43</v>
      </c>
      <c r="O221" s="72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3" t="s">
        <v>160</v>
      </c>
      <c r="AT221" s="203" t="s">
        <v>155</v>
      </c>
      <c r="AU221" s="203" t="s">
        <v>87</v>
      </c>
      <c r="AY221" s="18" t="s">
        <v>153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18" t="s">
        <v>85</v>
      </c>
      <c r="BK221" s="204">
        <f>ROUND(I221*H221,2)</f>
        <v>0</v>
      </c>
      <c r="BL221" s="18" t="s">
        <v>160</v>
      </c>
      <c r="BM221" s="203" t="s">
        <v>1140</v>
      </c>
    </row>
    <row r="222" spans="1:65" s="2" customFormat="1" ht="11.25">
      <c r="A222" s="35"/>
      <c r="B222" s="36"/>
      <c r="C222" s="37"/>
      <c r="D222" s="205" t="s">
        <v>162</v>
      </c>
      <c r="E222" s="37"/>
      <c r="F222" s="206" t="s">
        <v>1139</v>
      </c>
      <c r="G222" s="37"/>
      <c r="H222" s="37"/>
      <c r="I222" s="207"/>
      <c r="J222" s="37"/>
      <c r="K222" s="37"/>
      <c r="L222" s="40"/>
      <c r="M222" s="208"/>
      <c r="N222" s="209"/>
      <c r="O222" s="72"/>
      <c r="P222" s="72"/>
      <c r="Q222" s="72"/>
      <c r="R222" s="72"/>
      <c r="S222" s="72"/>
      <c r="T222" s="73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162</v>
      </c>
      <c r="AU222" s="18" t="s">
        <v>87</v>
      </c>
    </row>
    <row r="223" spans="1:65" s="2" customFormat="1" ht="21.75" customHeight="1">
      <c r="A223" s="35"/>
      <c r="B223" s="36"/>
      <c r="C223" s="192" t="s">
        <v>448</v>
      </c>
      <c r="D223" s="192" t="s">
        <v>155</v>
      </c>
      <c r="E223" s="193" t="s">
        <v>1141</v>
      </c>
      <c r="F223" s="194" t="s">
        <v>1142</v>
      </c>
      <c r="G223" s="195" t="s">
        <v>355</v>
      </c>
      <c r="H223" s="196">
        <v>120</v>
      </c>
      <c r="I223" s="197"/>
      <c r="J223" s="198">
        <f>ROUND(I223*H223,2)</f>
        <v>0</v>
      </c>
      <c r="K223" s="194" t="s">
        <v>1</v>
      </c>
      <c r="L223" s="40"/>
      <c r="M223" s="199" t="s">
        <v>1</v>
      </c>
      <c r="N223" s="200" t="s">
        <v>43</v>
      </c>
      <c r="O223" s="7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3" t="s">
        <v>160</v>
      </c>
      <c r="AT223" s="203" t="s">
        <v>155</v>
      </c>
      <c r="AU223" s="203" t="s">
        <v>87</v>
      </c>
      <c r="AY223" s="18" t="s">
        <v>153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8" t="s">
        <v>85</v>
      </c>
      <c r="BK223" s="204">
        <f>ROUND(I223*H223,2)</f>
        <v>0</v>
      </c>
      <c r="BL223" s="18" t="s">
        <v>160</v>
      </c>
      <c r="BM223" s="203" t="s">
        <v>1143</v>
      </c>
    </row>
    <row r="224" spans="1:65" s="2" customFormat="1" ht="11.25">
      <c r="A224" s="35"/>
      <c r="B224" s="36"/>
      <c r="C224" s="37"/>
      <c r="D224" s="205" t="s">
        <v>162</v>
      </c>
      <c r="E224" s="37"/>
      <c r="F224" s="206" t="s">
        <v>1142</v>
      </c>
      <c r="G224" s="37"/>
      <c r="H224" s="37"/>
      <c r="I224" s="207"/>
      <c r="J224" s="37"/>
      <c r="K224" s="37"/>
      <c r="L224" s="40"/>
      <c r="M224" s="208"/>
      <c r="N224" s="209"/>
      <c r="O224" s="72"/>
      <c r="P224" s="72"/>
      <c r="Q224" s="72"/>
      <c r="R224" s="72"/>
      <c r="S224" s="72"/>
      <c r="T224" s="73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162</v>
      </c>
      <c r="AU224" s="18" t="s">
        <v>87</v>
      </c>
    </row>
    <row r="225" spans="1:65" s="2" customFormat="1" ht="21.75" customHeight="1">
      <c r="A225" s="35"/>
      <c r="B225" s="36"/>
      <c r="C225" s="192" t="s">
        <v>453</v>
      </c>
      <c r="D225" s="192" t="s">
        <v>155</v>
      </c>
      <c r="E225" s="193" t="s">
        <v>1144</v>
      </c>
      <c r="F225" s="194" t="s">
        <v>1145</v>
      </c>
      <c r="G225" s="195" t="s">
        <v>181</v>
      </c>
      <c r="H225" s="196">
        <v>3.84</v>
      </c>
      <c r="I225" s="197"/>
      <c r="J225" s="198">
        <f>ROUND(I225*H225,2)</f>
        <v>0</v>
      </c>
      <c r="K225" s="194" t="s">
        <v>1</v>
      </c>
      <c r="L225" s="40"/>
      <c r="M225" s="199" t="s">
        <v>1</v>
      </c>
      <c r="N225" s="200" t="s">
        <v>43</v>
      </c>
      <c r="O225" s="72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3" t="s">
        <v>160</v>
      </c>
      <c r="AT225" s="203" t="s">
        <v>155</v>
      </c>
      <c r="AU225" s="203" t="s">
        <v>87</v>
      </c>
      <c r="AY225" s="18" t="s">
        <v>153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18" t="s">
        <v>85</v>
      </c>
      <c r="BK225" s="204">
        <f>ROUND(I225*H225,2)</f>
        <v>0</v>
      </c>
      <c r="BL225" s="18" t="s">
        <v>160</v>
      </c>
      <c r="BM225" s="203" t="s">
        <v>1146</v>
      </c>
    </row>
    <row r="226" spans="1:65" s="2" customFormat="1" ht="11.25">
      <c r="A226" s="35"/>
      <c r="B226" s="36"/>
      <c r="C226" s="37"/>
      <c r="D226" s="205" t="s">
        <v>162</v>
      </c>
      <c r="E226" s="37"/>
      <c r="F226" s="206" t="s">
        <v>1145</v>
      </c>
      <c r="G226" s="37"/>
      <c r="H226" s="37"/>
      <c r="I226" s="207"/>
      <c r="J226" s="37"/>
      <c r="K226" s="37"/>
      <c r="L226" s="40"/>
      <c r="M226" s="208"/>
      <c r="N226" s="209"/>
      <c r="O226" s="72"/>
      <c r="P226" s="72"/>
      <c r="Q226" s="72"/>
      <c r="R226" s="72"/>
      <c r="S226" s="72"/>
      <c r="T226" s="73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162</v>
      </c>
      <c r="AU226" s="18" t="s">
        <v>87</v>
      </c>
    </row>
    <row r="227" spans="1:65" s="2" customFormat="1" ht="21.75" customHeight="1">
      <c r="A227" s="35"/>
      <c r="B227" s="36"/>
      <c r="C227" s="192" t="s">
        <v>460</v>
      </c>
      <c r="D227" s="192" t="s">
        <v>155</v>
      </c>
      <c r="E227" s="193" t="s">
        <v>1147</v>
      </c>
      <c r="F227" s="194" t="s">
        <v>1148</v>
      </c>
      <c r="G227" s="195" t="s">
        <v>181</v>
      </c>
      <c r="H227" s="196">
        <v>0.64800000000000002</v>
      </c>
      <c r="I227" s="197"/>
      <c r="J227" s="198">
        <f>ROUND(I227*H227,2)</f>
        <v>0</v>
      </c>
      <c r="K227" s="194" t="s">
        <v>1</v>
      </c>
      <c r="L227" s="40"/>
      <c r="M227" s="199" t="s">
        <v>1</v>
      </c>
      <c r="N227" s="200" t="s">
        <v>43</v>
      </c>
      <c r="O227" s="7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3" t="s">
        <v>160</v>
      </c>
      <c r="AT227" s="203" t="s">
        <v>155</v>
      </c>
      <c r="AU227" s="203" t="s">
        <v>87</v>
      </c>
      <c r="AY227" s="18" t="s">
        <v>153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8" t="s">
        <v>85</v>
      </c>
      <c r="BK227" s="204">
        <f>ROUND(I227*H227,2)</f>
        <v>0</v>
      </c>
      <c r="BL227" s="18" t="s">
        <v>160</v>
      </c>
      <c r="BM227" s="203" t="s">
        <v>1149</v>
      </c>
    </row>
    <row r="228" spans="1:65" s="2" customFormat="1" ht="11.25">
      <c r="A228" s="35"/>
      <c r="B228" s="36"/>
      <c r="C228" s="37"/>
      <c r="D228" s="205" t="s">
        <v>162</v>
      </c>
      <c r="E228" s="37"/>
      <c r="F228" s="206" t="s">
        <v>1148</v>
      </c>
      <c r="G228" s="37"/>
      <c r="H228" s="37"/>
      <c r="I228" s="207"/>
      <c r="J228" s="37"/>
      <c r="K228" s="37"/>
      <c r="L228" s="40"/>
      <c r="M228" s="208"/>
      <c r="N228" s="209"/>
      <c r="O228" s="72"/>
      <c r="P228" s="72"/>
      <c r="Q228" s="72"/>
      <c r="R228" s="72"/>
      <c r="S228" s="72"/>
      <c r="T228" s="73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162</v>
      </c>
      <c r="AU228" s="18" t="s">
        <v>87</v>
      </c>
    </row>
    <row r="229" spans="1:65" s="2" customFormat="1" ht="16.5" customHeight="1">
      <c r="A229" s="35"/>
      <c r="B229" s="36"/>
      <c r="C229" s="192" t="s">
        <v>465</v>
      </c>
      <c r="D229" s="192" t="s">
        <v>155</v>
      </c>
      <c r="E229" s="193" t="s">
        <v>1150</v>
      </c>
      <c r="F229" s="194" t="s">
        <v>1151</v>
      </c>
      <c r="G229" s="195" t="s">
        <v>355</v>
      </c>
      <c r="H229" s="196">
        <v>40</v>
      </c>
      <c r="I229" s="197"/>
      <c r="J229" s="198">
        <f>ROUND(I229*H229,2)</f>
        <v>0</v>
      </c>
      <c r="K229" s="194" t="s">
        <v>1</v>
      </c>
      <c r="L229" s="40"/>
      <c r="M229" s="199" t="s">
        <v>1</v>
      </c>
      <c r="N229" s="200" t="s">
        <v>43</v>
      </c>
      <c r="O229" s="7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3" t="s">
        <v>160</v>
      </c>
      <c r="AT229" s="203" t="s">
        <v>155</v>
      </c>
      <c r="AU229" s="203" t="s">
        <v>87</v>
      </c>
      <c r="AY229" s="18" t="s">
        <v>153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8" t="s">
        <v>85</v>
      </c>
      <c r="BK229" s="204">
        <f>ROUND(I229*H229,2)</f>
        <v>0</v>
      </c>
      <c r="BL229" s="18" t="s">
        <v>160</v>
      </c>
      <c r="BM229" s="203" t="s">
        <v>1152</v>
      </c>
    </row>
    <row r="230" spans="1:65" s="2" customFormat="1" ht="11.25">
      <c r="A230" s="35"/>
      <c r="B230" s="36"/>
      <c r="C230" s="37"/>
      <c r="D230" s="205" t="s">
        <v>162</v>
      </c>
      <c r="E230" s="37"/>
      <c r="F230" s="206" t="s">
        <v>1151</v>
      </c>
      <c r="G230" s="37"/>
      <c r="H230" s="37"/>
      <c r="I230" s="207"/>
      <c r="J230" s="37"/>
      <c r="K230" s="37"/>
      <c r="L230" s="40"/>
      <c r="M230" s="208"/>
      <c r="N230" s="209"/>
      <c r="O230" s="72"/>
      <c r="P230" s="72"/>
      <c r="Q230" s="72"/>
      <c r="R230" s="72"/>
      <c r="S230" s="72"/>
      <c r="T230" s="73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162</v>
      </c>
      <c r="AU230" s="18" t="s">
        <v>87</v>
      </c>
    </row>
    <row r="231" spans="1:65" s="2" customFormat="1" ht="21.75" customHeight="1">
      <c r="A231" s="35"/>
      <c r="B231" s="36"/>
      <c r="C231" s="192" t="s">
        <v>471</v>
      </c>
      <c r="D231" s="192" t="s">
        <v>155</v>
      </c>
      <c r="E231" s="193" t="s">
        <v>1153</v>
      </c>
      <c r="F231" s="194" t="s">
        <v>1154</v>
      </c>
      <c r="G231" s="195" t="s">
        <v>355</v>
      </c>
      <c r="H231" s="196">
        <v>21</v>
      </c>
      <c r="I231" s="197"/>
      <c r="J231" s="198">
        <f>ROUND(I231*H231,2)</f>
        <v>0</v>
      </c>
      <c r="K231" s="194" t="s">
        <v>1</v>
      </c>
      <c r="L231" s="40"/>
      <c r="M231" s="199" t="s">
        <v>1</v>
      </c>
      <c r="N231" s="200" t="s">
        <v>43</v>
      </c>
      <c r="O231" s="72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3" t="s">
        <v>160</v>
      </c>
      <c r="AT231" s="203" t="s">
        <v>155</v>
      </c>
      <c r="AU231" s="203" t="s">
        <v>87</v>
      </c>
      <c r="AY231" s="18" t="s">
        <v>153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8" t="s">
        <v>85</v>
      </c>
      <c r="BK231" s="204">
        <f>ROUND(I231*H231,2)</f>
        <v>0</v>
      </c>
      <c r="BL231" s="18" t="s">
        <v>160</v>
      </c>
      <c r="BM231" s="203" t="s">
        <v>1155</v>
      </c>
    </row>
    <row r="232" spans="1:65" s="2" customFormat="1" ht="11.25">
      <c r="A232" s="35"/>
      <c r="B232" s="36"/>
      <c r="C232" s="37"/>
      <c r="D232" s="205" t="s">
        <v>162</v>
      </c>
      <c r="E232" s="37"/>
      <c r="F232" s="206" t="s">
        <v>1154</v>
      </c>
      <c r="G232" s="37"/>
      <c r="H232" s="37"/>
      <c r="I232" s="207"/>
      <c r="J232" s="37"/>
      <c r="K232" s="37"/>
      <c r="L232" s="40"/>
      <c r="M232" s="208"/>
      <c r="N232" s="209"/>
      <c r="O232" s="72"/>
      <c r="P232" s="72"/>
      <c r="Q232" s="72"/>
      <c r="R232" s="72"/>
      <c r="S232" s="72"/>
      <c r="T232" s="73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162</v>
      </c>
      <c r="AU232" s="18" t="s">
        <v>87</v>
      </c>
    </row>
    <row r="233" spans="1:65" s="2" customFormat="1" ht="24.2" customHeight="1">
      <c r="A233" s="35"/>
      <c r="B233" s="36"/>
      <c r="C233" s="192" t="s">
        <v>476</v>
      </c>
      <c r="D233" s="192" t="s">
        <v>155</v>
      </c>
      <c r="E233" s="193" t="s">
        <v>1156</v>
      </c>
      <c r="F233" s="194" t="s">
        <v>1157</v>
      </c>
      <c r="G233" s="195" t="s">
        <v>1000</v>
      </c>
      <c r="H233" s="196">
        <v>2</v>
      </c>
      <c r="I233" s="197"/>
      <c r="J233" s="198">
        <f>ROUND(I233*H233,2)</f>
        <v>0</v>
      </c>
      <c r="K233" s="194" t="s">
        <v>1</v>
      </c>
      <c r="L233" s="40"/>
      <c r="M233" s="199" t="s">
        <v>1</v>
      </c>
      <c r="N233" s="200" t="s">
        <v>43</v>
      </c>
      <c r="O233" s="72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3" t="s">
        <v>160</v>
      </c>
      <c r="AT233" s="203" t="s">
        <v>155</v>
      </c>
      <c r="AU233" s="203" t="s">
        <v>87</v>
      </c>
      <c r="AY233" s="18" t="s">
        <v>153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8" t="s">
        <v>85</v>
      </c>
      <c r="BK233" s="204">
        <f>ROUND(I233*H233,2)</f>
        <v>0</v>
      </c>
      <c r="BL233" s="18" t="s">
        <v>160</v>
      </c>
      <c r="BM233" s="203" t="s">
        <v>1158</v>
      </c>
    </row>
    <row r="234" spans="1:65" s="2" customFormat="1" ht="11.25">
      <c r="A234" s="35"/>
      <c r="B234" s="36"/>
      <c r="C234" s="37"/>
      <c r="D234" s="205" t="s">
        <v>162</v>
      </c>
      <c r="E234" s="37"/>
      <c r="F234" s="206" t="s">
        <v>1157</v>
      </c>
      <c r="G234" s="37"/>
      <c r="H234" s="37"/>
      <c r="I234" s="207"/>
      <c r="J234" s="37"/>
      <c r="K234" s="37"/>
      <c r="L234" s="40"/>
      <c r="M234" s="208"/>
      <c r="N234" s="209"/>
      <c r="O234" s="72"/>
      <c r="P234" s="72"/>
      <c r="Q234" s="72"/>
      <c r="R234" s="72"/>
      <c r="S234" s="72"/>
      <c r="T234" s="73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162</v>
      </c>
      <c r="AU234" s="18" t="s">
        <v>87</v>
      </c>
    </row>
    <row r="235" spans="1:65" s="2" customFormat="1" ht="24.2" customHeight="1">
      <c r="A235" s="35"/>
      <c r="B235" s="36"/>
      <c r="C235" s="192" t="s">
        <v>481</v>
      </c>
      <c r="D235" s="192" t="s">
        <v>155</v>
      </c>
      <c r="E235" s="193" t="s">
        <v>1159</v>
      </c>
      <c r="F235" s="194" t="s">
        <v>1160</v>
      </c>
      <c r="G235" s="195" t="s">
        <v>1000</v>
      </c>
      <c r="H235" s="196">
        <v>2</v>
      </c>
      <c r="I235" s="197"/>
      <c r="J235" s="198">
        <f>ROUND(I235*H235,2)</f>
        <v>0</v>
      </c>
      <c r="K235" s="194" t="s">
        <v>1</v>
      </c>
      <c r="L235" s="40"/>
      <c r="M235" s="199" t="s">
        <v>1</v>
      </c>
      <c r="N235" s="200" t="s">
        <v>43</v>
      </c>
      <c r="O235" s="72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3" t="s">
        <v>160</v>
      </c>
      <c r="AT235" s="203" t="s">
        <v>155</v>
      </c>
      <c r="AU235" s="203" t="s">
        <v>87</v>
      </c>
      <c r="AY235" s="18" t="s">
        <v>153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8" t="s">
        <v>85</v>
      </c>
      <c r="BK235" s="204">
        <f>ROUND(I235*H235,2)</f>
        <v>0</v>
      </c>
      <c r="BL235" s="18" t="s">
        <v>160</v>
      </c>
      <c r="BM235" s="203" t="s">
        <v>1161</v>
      </c>
    </row>
    <row r="236" spans="1:65" s="2" customFormat="1" ht="11.25">
      <c r="A236" s="35"/>
      <c r="B236" s="36"/>
      <c r="C236" s="37"/>
      <c r="D236" s="205" t="s">
        <v>162</v>
      </c>
      <c r="E236" s="37"/>
      <c r="F236" s="206" t="s">
        <v>1160</v>
      </c>
      <c r="G236" s="37"/>
      <c r="H236" s="37"/>
      <c r="I236" s="207"/>
      <c r="J236" s="37"/>
      <c r="K236" s="37"/>
      <c r="L236" s="40"/>
      <c r="M236" s="208"/>
      <c r="N236" s="209"/>
      <c r="O236" s="72"/>
      <c r="P236" s="72"/>
      <c r="Q236" s="72"/>
      <c r="R236" s="72"/>
      <c r="S236" s="72"/>
      <c r="T236" s="73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162</v>
      </c>
      <c r="AU236" s="18" t="s">
        <v>87</v>
      </c>
    </row>
    <row r="237" spans="1:65" s="2" customFormat="1" ht="16.5" customHeight="1">
      <c r="A237" s="35"/>
      <c r="B237" s="36"/>
      <c r="C237" s="192" t="s">
        <v>488</v>
      </c>
      <c r="D237" s="192" t="s">
        <v>155</v>
      </c>
      <c r="E237" s="193" t="s">
        <v>1162</v>
      </c>
      <c r="F237" s="194" t="s">
        <v>1163</v>
      </c>
      <c r="G237" s="195" t="s">
        <v>355</v>
      </c>
      <c r="H237" s="196">
        <v>120</v>
      </c>
      <c r="I237" s="197"/>
      <c r="J237" s="198">
        <f>ROUND(I237*H237,2)</f>
        <v>0</v>
      </c>
      <c r="K237" s="194" t="s">
        <v>1</v>
      </c>
      <c r="L237" s="40"/>
      <c r="M237" s="199" t="s">
        <v>1</v>
      </c>
      <c r="N237" s="200" t="s">
        <v>43</v>
      </c>
      <c r="O237" s="72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3" t="s">
        <v>160</v>
      </c>
      <c r="AT237" s="203" t="s">
        <v>155</v>
      </c>
      <c r="AU237" s="203" t="s">
        <v>87</v>
      </c>
      <c r="AY237" s="18" t="s">
        <v>153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8" t="s">
        <v>85</v>
      </c>
      <c r="BK237" s="204">
        <f>ROUND(I237*H237,2)</f>
        <v>0</v>
      </c>
      <c r="BL237" s="18" t="s">
        <v>160</v>
      </c>
      <c r="BM237" s="203" t="s">
        <v>1164</v>
      </c>
    </row>
    <row r="238" spans="1:65" s="2" customFormat="1" ht="11.25">
      <c r="A238" s="35"/>
      <c r="B238" s="36"/>
      <c r="C238" s="37"/>
      <c r="D238" s="205" t="s">
        <v>162</v>
      </c>
      <c r="E238" s="37"/>
      <c r="F238" s="206" t="s">
        <v>1163</v>
      </c>
      <c r="G238" s="37"/>
      <c r="H238" s="37"/>
      <c r="I238" s="207"/>
      <c r="J238" s="37"/>
      <c r="K238" s="37"/>
      <c r="L238" s="40"/>
      <c r="M238" s="208"/>
      <c r="N238" s="209"/>
      <c r="O238" s="72"/>
      <c r="P238" s="72"/>
      <c r="Q238" s="72"/>
      <c r="R238" s="72"/>
      <c r="S238" s="72"/>
      <c r="T238" s="73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162</v>
      </c>
      <c r="AU238" s="18" t="s">
        <v>87</v>
      </c>
    </row>
    <row r="239" spans="1:65" s="2" customFormat="1" ht="16.5" customHeight="1">
      <c r="A239" s="35"/>
      <c r="B239" s="36"/>
      <c r="C239" s="192" t="s">
        <v>493</v>
      </c>
      <c r="D239" s="192" t="s">
        <v>155</v>
      </c>
      <c r="E239" s="193" t="s">
        <v>1165</v>
      </c>
      <c r="F239" s="194" t="s">
        <v>1166</v>
      </c>
      <c r="G239" s="195" t="s">
        <v>323</v>
      </c>
      <c r="H239" s="196">
        <v>42</v>
      </c>
      <c r="I239" s="197"/>
      <c r="J239" s="198">
        <f>ROUND(I239*H239,2)</f>
        <v>0</v>
      </c>
      <c r="K239" s="194" t="s">
        <v>1</v>
      </c>
      <c r="L239" s="40"/>
      <c r="M239" s="199" t="s">
        <v>1</v>
      </c>
      <c r="N239" s="200" t="s">
        <v>43</v>
      </c>
      <c r="O239" s="72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3" t="s">
        <v>160</v>
      </c>
      <c r="AT239" s="203" t="s">
        <v>155</v>
      </c>
      <c r="AU239" s="203" t="s">
        <v>87</v>
      </c>
      <c r="AY239" s="18" t="s">
        <v>153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8" t="s">
        <v>85</v>
      </c>
      <c r="BK239" s="204">
        <f>ROUND(I239*H239,2)</f>
        <v>0</v>
      </c>
      <c r="BL239" s="18" t="s">
        <v>160</v>
      </c>
      <c r="BM239" s="203" t="s">
        <v>1167</v>
      </c>
    </row>
    <row r="240" spans="1:65" s="2" customFormat="1" ht="11.25">
      <c r="A240" s="35"/>
      <c r="B240" s="36"/>
      <c r="C240" s="37"/>
      <c r="D240" s="205" t="s">
        <v>162</v>
      </c>
      <c r="E240" s="37"/>
      <c r="F240" s="206" t="s">
        <v>1166</v>
      </c>
      <c r="G240" s="37"/>
      <c r="H240" s="37"/>
      <c r="I240" s="207"/>
      <c r="J240" s="37"/>
      <c r="K240" s="37"/>
      <c r="L240" s="40"/>
      <c r="M240" s="208"/>
      <c r="N240" s="209"/>
      <c r="O240" s="72"/>
      <c r="P240" s="72"/>
      <c r="Q240" s="72"/>
      <c r="R240" s="72"/>
      <c r="S240" s="72"/>
      <c r="T240" s="73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162</v>
      </c>
      <c r="AU240" s="18" t="s">
        <v>87</v>
      </c>
    </row>
    <row r="241" spans="1:65" s="2" customFormat="1" ht="16.5" customHeight="1">
      <c r="A241" s="35"/>
      <c r="B241" s="36"/>
      <c r="C241" s="192" t="s">
        <v>500</v>
      </c>
      <c r="D241" s="192" t="s">
        <v>155</v>
      </c>
      <c r="E241" s="193" t="s">
        <v>1168</v>
      </c>
      <c r="F241" s="194" t="s">
        <v>1169</v>
      </c>
      <c r="G241" s="195" t="s">
        <v>181</v>
      </c>
      <c r="H241" s="196">
        <v>5.88</v>
      </c>
      <c r="I241" s="197"/>
      <c r="J241" s="198">
        <f>ROUND(I241*H241,2)</f>
        <v>0</v>
      </c>
      <c r="K241" s="194" t="s">
        <v>1</v>
      </c>
      <c r="L241" s="40"/>
      <c r="M241" s="199" t="s">
        <v>1</v>
      </c>
      <c r="N241" s="200" t="s">
        <v>43</v>
      </c>
      <c r="O241" s="72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3" t="s">
        <v>160</v>
      </c>
      <c r="AT241" s="203" t="s">
        <v>155</v>
      </c>
      <c r="AU241" s="203" t="s">
        <v>87</v>
      </c>
      <c r="AY241" s="18" t="s">
        <v>153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8" t="s">
        <v>85</v>
      </c>
      <c r="BK241" s="204">
        <f>ROUND(I241*H241,2)</f>
        <v>0</v>
      </c>
      <c r="BL241" s="18" t="s">
        <v>160</v>
      </c>
      <c r="BM241" s="203" t="s">
        <v>1170</v>
      </c>
    </row>
    <row r="242" spans="1:65" s="2" customFormat="1" ht="11.25">
      <c r="A242" s="35"/>
      <c r="B242" s="36"/>
      <c r="C242" s="37"/>
      <c r="D242" s="205" t="s">
        <v>162</v>
      </c>
      <c r="E242" s="37"/>
      <c r="F242" s="206" t="s">
        <v>1169</v>
      </c>
      <c r="G242" s="37"/>
      <c r="H242" s="37"/>
      <c r="I242" s="207"/>
      <c r="J242" s="37"/>
      <c r="K242" s="37"/>
      <c r="L242" s="40"/>
      <c r="M242" s="208"/>
      <c r="N242" s="209"/>
      <c r="O242" s="72"/>
      <c r="P242" s="72"/>
      <c r="Q242" s="72"/>
      <c r="R242" s="72"/>
      <c r="S242" s="72"/>
      <c r="T242" s="73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162</v>
      </c>
      <c r="AU242" s="18" t="s">
        <v>87</v>
      </c>
    </row>
    <row r="243" spans="1:65" s="2" customFormat="1" ht="16.5" customHeight="1">
      <c r="A243" s="35"/>
      <c r="B243" s="36"/>
      <c r="C243" s="192" t="s">
        <v>505</v>
      </c>
      <c r="D243" s="192" t="s">
        <v>155</v>
      </c>
      <c r="E243" s="193" t="s">
        <v>1171</v>
      </c>
      <c r="F243" s="194" t="s">
        <v>1172</v>
      </c>
      <c r="G243" s="195" t="s">
        <v>954</v>
      </c>
      <c r="H243" s="196">
        <v>1</v>
      </c>
      <c r="I243" s="197"/>
      <c r="J243" s="198">
        <f>ROUND(I243*H243,2)</f>
        <v>0</v>
      </c>
      <c r="K243" s="194" t="s">
        <v>1</v>
      </c>
      <c r="L243" s="40"/>
      <c r="M243" s="199" t="s">
        <v>1</v>
      </c>
      <c r="N243" s="200" t="s">
        <v>43</v>
      </c>
      <c r="O243" s="72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3" t="s">
        <v>160</v>
      </c>
      <c r="AT243" s="203" t="s">
        <v>155</v>
      </c>
      <c r="AU243" s="203" t="s">
        <v>87</v>
      </c>
      <c r="AY243" s="18" t="s">
        <v>153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18" t="s">
        <v>85</v>
      </c>
      <c r="BK243" s="204">
        <f>ROUND(I243*H243,2)</f>
        <v>0</v>
      </c>
      <c r="BL243" s="18" t="s">
        <v>160</v>
      </c>
      <c r="BM243" s="203" t="s">
        <v>1173</v>
      </c>
    </row>
    <row r="244" spans="1:65" s="2" customFormat="1" ht="11.25">
      <c r="A244" s="35"/>
      <c r="B244" s="36"/>
      <c r="C244" s="37"/>
      <c r="D244" s="205" t="s">
        <v>162</v>
      </c>
      <c r="E244" s="37"/>
      <c r="F244" s="206" t="s">
        <v>1172</v>
      </c>
      <c r="G244" s="37"/>
      <c r="H244" s="37"/>
      <c r="I244" s="207"/>
      <c r="J244" s="37"/>
      <c r="K244" s="37"/>
      <c r="L244" s="40"/>
      <c r="M244" s="267"/>
      <c r="N244" s="268"/>
      <c r="O244" s="269"/>
      <c r="P244" s="269"/>
      <c r="Q244" s="269"/>
      <c r="R244" s="269"/>
      <c r="S244" s="269"/>
      <c r="T244" s="270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162</v>
      </c>
      <c r="AU244" s="18" t="s">
        <v>87</v>
      </c>
    </row>
    <row r="245" spans="1:65" s="2" customFormat="1" ht="6.95" customHeight="1">
      <c r="A245" s="35"/>
      <c r="B245" s="55"/>
      <c r="C245" s="56"/>
      <c r="D245" s="56"/>
      <c r="E245" s="56"/>
      <c r="F245" s="56"/>
      <c r="G245" s="56"/>
      <c r="H245" s="56"/>
      <c r="I245" s="56"/>
      <c r="J245" s="56"/>
      <c r="K245" s="56"/>
      <c r="L245" s="40"/>
      <c r="M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</row>
  </sheetData>
  <sheetProtection algorithmName="SHA-512" hashValue="wapf6YwBc+nidVs/c48QYCvmIAx/jOS11N77T3m0RCUezA6I5rFj8DdLMaqhxrj5iFBzZXRnBiC5pE4c5QT4CA==" saltValue="9i80OtHTDLn7NEb/2ybmRrfRFtwCUt4i1QOHKEHXzdW0RVu+BpAyYyN0ZRbdgFjeUpInJ6K5z/hePBJ2jeio0A==" spinCount="100000" sheet="1" objects="1" scenarios="1" formatColumns="0" formatRows="0" autoFilter="0"/>
  <autoFilter ref="C124:K24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101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1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9" t="str">
        <f>'Rekapitulace stavby'!K6</f>
        <v>Teplice - přechod pro chodce a chodníky Hudcov</v>
      </c>
      <c r="F7" s="320"/>
      <c r="G7" s="320"/>
      <c r="H7" s="320"/>
      <c r="L7" s="21"/>
    </row>
    <row r="8" spans="1:46" s="1" customFormat="1" ht="12" customHeight="1">
      <c r="B8" s="21"/>
      <c r="D8" s="120" t="s">
        <v>112</v>
      </c>
      <c r="L8" s="21"/>
    </row>
    <row r="9" spans="1:46" s="2" customFormat="1" ht="16.5" customHeight="1">
      <c r="A9" s="35"/>
      <c r="B9" s="40"/>
      <c r="C9" s="35"/>
      <c r="D9" s="35"/>
      <c r="E9" s="319" t="s">
        <v>113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2" t="s">
        <v>1174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19</v>
      </c>
      <c r="G13" s="35"/>
      <c r="H13" s="35"/>
      <c r="I13" s="120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3. 3. 2023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26</v>
      </c>
      <c r="E16" s="35"/>
      <c r="F16" s="35"/>
      <c r="G16" s="35"/>
      <c r="H16" s="35"/>
      <c r="I16" s="120" t="s">
        <v>27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29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27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0" t="s">
        <v>29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27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33</v>
      </c>
      <c r="F23" s="35"/>
      <c r="G23" s="35"/>
      <c r="H23" s="35"/>
      <c r="I23" s="120" t="s">
        <v>29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27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29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38</v>
      </c>
      <c r="E32" s="35"/>
      <c r="F32" s="35"/>
      <c r="G32" s="35"/>
      <c r="H32" s="35"/>
      <c r="I32" s="35"/>
      <c r="J32" s="127">
        <f>ROUND(J124,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40</v>
      </c>
      <c r="G34" s="35"/>
      <c r="H34" s="35"/>
      <c r="I34" s="128" t="s">
        <v>39</v>
      </c>
      <c r="J34" s="128" t="s">
        <v>41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42</v>
      </c>
      <c r="E35" s="120" t="s">
        <v>43</v>
      </c>
      <c r="F35" s="130">
        <f>ROUND((SUM(BE124:BE142)),  2)</f>
        <v>0</v>
      </c>
      <c r="G35" s="35"/>
      <c r="H35" s="35"/>
      <c r="I35" s="131">
        <v>0.21</v>
      </c>
      <c r="J35" s="130">
        <f>ROUND(((SUM(BE124:BE142))*I35),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44</v>
      </c>
      <c r="F36" s="130">
        <f>ROUND((SUM(BF124:BF142)),  2)</f>
        <v>0</v>
      </c>
      <c r="G36" s="35"/>
      <c r="H36" s="35"/>
      <c r="I36" s="131">
        <v>0.15</v>
      </c>
      <c r="J36" s="130">
        <f>ROUND(((SUM(BF124:BF142))*I36),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45</v>
      </c>
      <c r="F37" s="130">
        <f>ROUND((SUM(BG124:BG142)),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46</v>
      </c>
      <c r="F38" s="130">
        <f>ROUND((SUM(BH124:BH142)),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47</v>
      </c>
      <c r="F39" s="130">
        <f>ROUND((SUM(BI124:BI142)),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48</v>
      </c>
      <c r="E41" s="134"/>
      <c r="F41" s="134"/>
      <c r="G41" s="135" t="s">
        <v>49</v>
      </c>
      <c r="H41" s="136" t="s">
        <v>50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51</v>
      </c>
      <c r="E50" s="140"/>
      <c r="F50" s="140"/>
      <c r="G50" s="139" t="s">
        <v>52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53</v>
      </c>
      <c r="E61" s="142"/>
      <c r="F61" s="143" t="s">
        <v>54</v>
      </c>
      <c r="G61" s="141" t="s">
        <v>53</v>
      </c>
      <c r="H61" s="142"/>
      <c r="I61" s="142"/>
      <c r="J61" s="144" t="s">
        <v>54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55</v>
      </c>
      <c r="E65" s="145"/>
      <c r="F65" s="145"/>
      <c r="G65" s="139" t="s">
        <v>56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53</v>
      </c>
      <c r="E76" s="142"/>
      <c r="F76" s="143" t="s">
        <v>54</v>
      </c>
      <c r="G76" s="141" t="s">
        <v>53</v>
      </c>
      <c r="H76" s="142"/>
      <c r="I76" s="142"/>
      <c r="J76" s="144" t="s">
        <v>54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hidden="1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hidden="1" customHeight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hidden="1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hidden="1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hidden="1" customHeight="1">
      <c r="A85" s="35"/>
      <c r="B85" s="36"/>
      <c r="C85" s="37"/>
      <c r="D85" s="37"/>
      <c r="E85" s="326" t="str">
        <f>E7</f>
        <v>Teplice - přechod pro chodce a chodníky Hudcov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hidden="1" customHeight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hidden="1" customHeight="1">
      <c r="A87" s="35"/>
      <c r="B87" s="36"/>
      <c r="C87" s="37"/>
      <c r="D87" s="37"/>
      <c r="E87" s="326" t="s">
        <v>113</v>
      </c>
      <c r="F87" s="328"/>
      <c r="G87" s="328"/>
      <c r="H87" s="32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hidden="1" customHeight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hidden="1" customHeight="1">
      <c r="A89" s="35"/>
      <c r="B89" s="36"/>
      <c r="C89" s="37"/>
      <c r="D89" s="37"/>
      <c r="E89" s="279" t="str">
        <f>E11</f>
        <v>VRN - Vedlejší rozpočtové nákaldy</v>
      </c>
      <c r="F89" s="328"/>
      <c r="G89" s="328"/>
      <c r="H89" s="32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hidden="1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hidden="1" customHeight="1">
      <c r="A91" s="35"/>
      <c r="B91" s="36"/>
      <c r="C91" s="30" t="s">
        <v>22</v>
      </c>
      <c r="D91" s="37"/>
      <c r="E91" s="37"/>
      <c r="F91" s="28" t="str">
        <f>F14</f>
        <v>Hudcov</v>
      </c>
      <c r="G91" s="37"/>
      <c r="H91" s="37"/>
      <c r="I91" s="30" t="s">
        <v>24</v>
      </c>
      <c r="J91" s="67" t="str">
        <f>IF(J14="","",J14)</f>
        <v>3. 3. 2023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hidden="1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hidden="1" customHeight="1">
      <c r="A93" s="35"/>
      <c r="B93" s="36"/>
      <c r="C93" s="30" t="s">
        <v>26</v>
      </c>
      <c r="D93" s="37"/>
      <c r="E93" s="37"/>
      <c r="F93" s="28" t="str">
        <f>E17</f>
        <v xml:space="preserve"> </v>
      </c>
      <c r="G93" s="37"/>
      <c r="H93" s="37"/>
      <c r="I93" s="30" t="s">
        <v>32</v>
      </c>
      <c r="J93" s="33" t="str">
        <f>E23</f>
        <v>Projekce dopravní Filip,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hidden="1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hidden="1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hidden="1" customHeight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hidden="1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hidden="1" customHeight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J124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1:47" s="9" customFormat="1" ht="24.95" hidden="1" customHeight="1">
      <c r="B99" s="154"/>
      <c r="C99" s="155"/>
      <c r="D99" s="156" t="s">
        <v>1175</v>
      </c>
      <c r="E99" s="157"/>
      <c r="F99" s="157"/>
      <c r="G99" s="157"/>
      <c r="H99" s="157"/>
      <c r="I99" s="157"/>
      <c r="J99" s="158">
        <f>J125</f>
        <v>0</v>
      </c>
      <c r="K99" s="155"/>
      <c r="L99" s="159"/>
    </row>
    <row r="100" spans="1:47" s="10" customFormat="1" ht="19.899999999999999" hidden="1" customHeight="1">
      <c r="B100" s="160"/>
      <c r="C100" s="105"/>
      <c r="D100" s="161" t="s">
        <v>1176</v>
      </c>
      <c r="E100" s="162"/>
      <c r="F100" s="162"/>
      <c r="G100" s="162"/>
      <c r="H100" s="162"/>
      <c r="I100" s="162"/>
      <c r="J100" s="163">
        <f>J126</f>
        <v>0</v>
      </c>
      <c r="K100" s="105"/>
      <c r="L100" s="164"/>
    </row>
    <row r="101" spans="1:47" s="10" customFormat="1" ht="19.899999999999999" hidden="1" customHeight="1">
      <c r="B101" s="160"/>
      <c r="C101" s="105"/>
      <c r="D101" s="161" t="s">
        <v>1177</v>
      </c>
      <c r="E101" s="162"/>
      <c r="F101" s="162"/>
      <c r="G101" s="162"/>
      <c r="H101" s="162"/>
      <c r="I101" s="162"/>
      <c r="J101" s="163">
        <f>J129</f>
        <v>0</v>
      </c>
      <c r="K101" s="105"/>
      <c r="L101" s="164"/>
    </row>
    <row r="102" spans="1:47" s="9" customFormat="1" ht="24.95" hidden="1" customHeight="1">
      <c r="B102" s="154"/>
      <c r="C102" s="155"/>
      <c r="D102" s="156" t="s">
        <v>1178</v>
      </c>
      <c r="E102" s="157"/>
      <c r="F102" s="157"/>
      <c r="G102" s="157"/>
      <c r="H102" s="157"/>
      <c r="I102" s="157"/>
      <c r="J102" s="158">
        <f>J138</f>
        <v>0</v>
      </c>
      <c r="K102" s="155"/>
      <c r="L102" s="159"/>
    </row>
    <row r="103" spans="1:47" s="2" customFormat="1" ht="21.75" hidden="1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47" s="2" customFormat="1" ht="6.95" hidden="1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47" ht="11.25" hidden="1"/>
    <row r="106" spans="1:47" ht="11.25" hidden="1"/>
    <row r="107" spans="1:47" ht="11.25" hidden="1"/>
    <row r="108" spans="1:47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24.95" customHeight="1">
      <c r="A109" s="35"/>
      <c r="B109" s="36"/>
      <c r="C109" s="24" t="s">
        <v>138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16.5" customHeight="1">
      <c r="A112" s="35"/>
      <c r="B112" s="36"/>
      <c r="C112" s="37"/>
      <c r="D112" s="37"/>
      <c r="E112" s="326" t="str">
        <f>E7</f>
        <v>Teplice - přechod pro chodce a chodníky Hudcov</v>
      </c>
      <c r="F112" s="327"/>
      <c r="G112" s="327"/>
      <c r="H112" s="32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1" customFormat="1" ht="12" customHeight="1">
      <c r="B113" s="22"/>
      <c r="C113" s="30" t="s">
        <v>112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65" s="2" customFormat="1" ht="16.5" customHeight="1">
      <c r="A114" s="35"/>
      <c r="B114" s="36"/>
      <c r="C114" s="37"/>
      <c r="D114" s="37"/>
      <c r="E114" s="326" t="s">
        <v>113</v>
      </c>
      <c r="F114" s="328"/>
      <c r="G114" s="328"/>
      <c r="H114" s="328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279" t="str">
        <f>E11</f>
        <v>VRN - Vedlejší rozpočtové nákaldy</v>
      </c>
      <c r="F116" s="328"/>
      <c r="G116" s="328"/>
      <c r="H116" s="328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22</v>
      </c>
      <c r="D118" s="37"/>
      <c r="E118" s="37"/>
      <c r="F118" s="28" t="str">
        <f>F14</f>
        <v>Hudcov</v>
      </c>
      <c r="G118" s="37"/>
      <c r="H118" s="37"/>
      <c r="I118" s="30" t="s">
        <v>24</v>
      </c>
      <c r="J118" s="67" t="str">
        <f>IF(J14="","",J14)</f>
        <v>3. 3. 2023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25.7" customHeight="1">
      <c r="A120" s="35"/>
      <c r="B120" s="36"/>
      <c r="C120" s="30" t="s">
        <v>26</v>
      </c>
      <c r="D120" s="37"/>
      <c r="E120" s="37"/>
      <c r="F120" s="28" t="str">
        <f>E17</f>
        <v xml:space="preserve"> </v>
      </c>
      <c r="G120" s="37"/>
      <c r="H120" s="37"/>
      <c r="I120" s="30" t="s">
        <v>32</v>
      </c>
      <c r="J120" s="33" t="str">
        <f>E23</f>
        <v>Projekce dopravní Filip, s.r.o.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30</v>
      </c>
      <c r="D121" s="37"/>
      <c r="E121" s="37"/>
      <c r="F121" s="28" t="str">
        <f>IF(E20="","",E20)</f>
        <v>Vyplň údaj</v>
      </c>
      <c r="G121" s="37"/>
      <c r="H121" s="37"/>
      <c r="I121" s="30" t="s">
        <v>35</v>
      </c>
      <c r="J121" s="33" t="str">
        <f>E26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5"/>
      <c r="B123" s="166"/>
      <c r="C123" s="167" t="s">
        <v>139</v>
      </c>
      <c r="D123" s="168" t="s">
        <v>63</v>
      </c>
      <c r="E123" s="168" t="s">
        <v>59</v>
      </c>
      <c r="F123" s="168" t="s">
        <v>60</v>
      </c>
      <c r="G123" s="168" t="s">
        <v>140</v>
      </c>
      <c r="H123" s="168" t="s">
        <v>141</v>
      </c>
      <c r="I123" s="168" t="s">
        <v>142</v>
      </c>
      <c r="J123" s="168" t="s">
        <v>118</v>
      </c>
      <c r="K123" s="169" t="s">
        <v>143</v>
      </c>
      <c r="L123" s="170"/>
      <c r="M123" s="76" t="s">
        <v>1</v>
      </c>
      <c r="N123" s="77" t="s">
        <v>42</v>
      </c>
      <c r="O123" s="77" t="s">
        <v>144</v>
      </c>
      <c r="P123" s="77" t="s">
        <v>145</v>
      </c>
      <c r="Q123" s="77" t="s">
        <v>146</v>
      </c>
      <c r="R123" s="77" t="s">
        <v>147</v>
      </c>
      <c r="S123" s="77" t="s">
        <v>148</v>
      </c>
      <c r="T123" s="78" t="s">
        <v>149</v>
      </c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</row>
    <row r="124" spans="1:65" s="2" customFormat="1" ht="22.9" customHeight="1">
      <c r="A124" s="35"/>
      <c r="B124" s="36"/>
      <c r="C124" s="83" t="s">
        <v>150</v>
      </c>
      <c r="D124" s="37"/>
      <c r="E124" s="37"/>
      <c r="F124" s="37"/>
      <c r="G124" s="37"/>
      <c r="H124" s="37"/>
      <c r="I124" s="37"/>
      <c r="J124" s="171">
        <f>BK124</f>
        <v>0</v>
      </c>
      <c r="K124" s="37"/>
      <c r="L124" s="40"/>
      <c r="M124" s="79"/>
      <c r="N124" s="172"/>
      <c r="O124" s="80"/>
      <c r="P124" s="173">
        <f>P125+P138</f>
        <v>0</v>
      </c>
      <c r="Q124" s="80"/>
      <c r="R124" s="173">
        <f>R125+R138</f>
        <v>0</v>
      </c>
      <c r="S124" s="80"/>
      <c r="T124" s="174">
        <f>T125+T138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77</v>
      </c>
      <c r="AU124" s="18" t="s">
        <v>120</v>
      </c>
      <c r="BK124" s="175">
        <f>BK125+BK138</f>
        <v>0</v>
      </c>
    </row>
    <row r="125" spans="1:65" s="12" customFormat="1" ht="25.9" customHeight="1">
      <c r="B125" s="176"/>
      <c r="C125" s="177"/>
      <c r="D125" s="178" t="s">
        <v>77</v>
      </c>
      <c r="E125" s="179" t="s">
        <v>99</v>
      </c>
      <c r="F125" s="179" t="s">
        <v>1179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P126+P129</f>
        <v>0</v>
      </c>
      <c r="Q125" s="184"/>
      <c r="R125" s="185">
        <f>R126+R129</f>
        <v>0</v>
      </c>
      <c r="S125" s="184"/>
      <c r="T125" s="186">
        <f>T126+T129</f>
        <v>0</v>
      </c>
      <c r="AR125" s="187" t="s">
        <v>178</v>
      </c>
      <c r="AT125" s="188" t="s">
        <v>77</v>
      </c>
      <c r="AU125" s="188" t="s">
        <v>78</v>
      </c>
      <c r="AY125" s="187" t="s">
        <v>153</v>
      </c>
      <c r="BK125" s="189">
        <f>BK126+BK129</f>
        <v>0</v>
      </c>
    </row>
    <row r="126" spans="1:65" s="12" customFormat="1" ht="22.9" customHeight="1">
      <c r="B126" s="176"/>
      <c r="C126" s="177"/>
      <c r="D126" s="178" t="s">
        <v>77</v>
      </c>
      <c r="E126" s="190" t="s">
        <v>1180</v>
      </c>
      <c r="F126" s="190" t="s">
        <v>1181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SUM(P127:P128)</f>
        <v>0</v>
      </c>
      <c r="Q126" s="184"/>
      <c r="R126" s="185">
        <f>SUM(R127:R128)</f>
        <v>0</v>
      </c>
      <c r="S126" s="184"/>
      <c r="T126" s="186">
        <f>SUM(T127:T128)</f>
        <v>0</v>
      </c>
      <c r="AR126" s="187" t="s">
        <v>178</v>
      </c>
      <c r="AT126" s="188" t="s">
        <v>77</v>
      </c>
      <c r="AU126" s="188" t="s">
        <v>85</v>
      </c>
      <c r="AY126" s="187" t="s">
        <v>153</v>
      </c>
      <c r="BK126" s="189">
        <f>SUM(BK127:BK128)</f>
        <v>0</v>
      </c>
    </row>
    <row r="127" spans="1:65" s="2" customFormat="1" ht="24.2" customHeight="1">
      <c r="A127" s="35"/>
      <c r="B127" s="36"/>
      <c r="C127" s="192" t="s">
        <v>85</v>
      </c>
      <c r="D127" s="192" t="s">
        <v>155</v>
      </c>
      <c r="E127" s="193" t="s">
        <v>1182</v>
      </c>
      <c r="F127" s="194" t="s">
        <v>1183</v>
      </c>
      <c r="G127" s="195" t="s">
        <v>954</v>
      </c>
      <c r="H127" s="196">
        <v>1</v>
      </c>
      <c r="I127" s="197"/>
      <c r="J127" s="198">
        <f>ROUND(I127*H127,2)</f>
        <v>0</v>
      </c>
      <c r="K127" s="194" t="s">
        <v>159</v>
      </c>
      <c r="L127" s="40"/>
      <c r="M127" s="199" t="s">
        <v>1</v>
      </c>
      <c r="N127" s="200" t="s">
        <v>43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1184</v>
      </c>
      <c r="AT127" s="203" t="s">
        <v>155</v>
      </c>
      <c r="AU127" s="203" t="s">
        <v>87</v>
      </c>
      <c r="AY127" s="18" t="s">
        <v>153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85</v>
      </c>
      <c r="BK127" s="204">
        <f>ROUND(I127*H127,2)</f>
        <v>0</v>
      </c>
      <c r="BL127" s="18" t="s">
        <v>1184</v>
      </c>
      <c r="BM127" s="203" t="s">
        <v>1185</v>
      </c>
    </row>
    <row r="128" spans="1:65" s="2" customFormat="1" ht="11.25">
      <c r="A128" s="35"/>
      <c r="B128" s="36"/>
      <c r="C128" s="37"/>
      <c r="D128" s="205" t="s">
        <v>162</v>
      </c>
      <c r="E128" s="37"/>
      <c r="F128" s="206" t="s">
        <v>1186</v>
      </c>
      <c r="G128" s="37"/>
      <c r="H128" s="37"/>
      <c r="I128" s="207"/>
      <c r="J128" s="37"/>
      <c r="K128" s="37"/>
      <c r="L128" s="40"/>
      <c r="M128" s="208"/>
      <c r="N128" s="209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162</v>
      </c>
      <c r="AU128" s="18" t="s">
        <v>87</v>
      </c>
    </row>
    <row r="129" spans="1:65" s="12" customFormat="1" ht="22.9" customHeight="1">
      <c r="B129" s="176"/>
      <c r="C129" s="177"/>
      <c r="D129" s="178" t="s">
        <v>77</v>
      </c>
      <c r="E129" s="190" t="s">
        <v>1187</v>
      </c>
      <c r="F129" s="190" t="s">
        <v>1188</v>
      </c>
      <c r="G129" s="177"/>
      <c r="H129" s="177"/>
      <c r="I129" s="180"/>
      <c r="J129" s="191">
        <f>BK129</f>
        <v>0</v>
      </c>
      <c r="K129" s="177"/>
      <c r="L129" s="182"/>
      <c r="M129" s="183"/>
      <c r="N129" s="184"/>
      <c r="O129" s="184"/>
      <c r="P129" s="185">
        <f>SUM(P130:P137)</f>
        <v>0</v>
      </c>
      <c r="Q129" s="184"/>
      <c r="R129" s="185">
        <f>SUM(R130:R137)</f>
        <v>0</v>
      </c>
      <c r="S129" s="184"/>
      <c r="T129" s="186">
        <f>SUM(T130:T137)</f>
        <v>0</v>
      </c>
      <c r="AR129" s="187" t="s">
        <v>178</v>
      </c>
      <c r="AT129" s="188" t="s">
        <v>77</v>
      </c>
      <c r="AU129" s="188" t="s">
        <v>85</v>
      </c>
      <c r="AY129" s="187" t="s">
        <v>153</v>
      </c>
      <c r="BK129" s="189">
        <f>SUM(BK130:BK137)</f>
        <v>0</v>
      </c>
    </row>
    <row r="130" spans="1:65" s="2" customFormat="1" ht="16.5" customHeight="1">
      <c r="A130" s="35"/>
      <c r="B130" s="36"/>
      <c r="C130" s="192" t="s">
        <v>87</v>
      </c>
      <c r="D130" s="192" t="s">
        <v>155</v>
      </c>
      <c r="E130" s="193" t="s">
        <v>1189</v>
      </c>
      <c r="F130" s="194" t="s">
        <v>1188</v>
      </c>
      <c r="G130" s="195" t="s">
        <v>954</v>
      </c>
      <c r="H130" s="196">
        <v>1</v>
      </c>
      <c r="I130" s="197"/>
      <c r="J130" s="198">
        <f>ROUND(I130*H130,2)</f>
        <v>0</v>
      </c>
      <c r="K130" s="194" t="s">
        <v>159</v>
      </c>
      <c r="L130" s="40"/>
      <c r="M130" s="199" t="s">
        <v>1</v>
      </c>
      <c r="N130" s="200" t="s">
        <v>43</v>
      </c>
      <c r="O130" s="7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1184</v>
      </c>
      <c r="AT130" s="203" t="s">
        <v>155</v>
      </c>
      <c r="AU130" s="203" t="s">
        <v>87</v>
      </c>
      <c r="AY130" s="18" t="s">
        <v>153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85</v>
      </c>
      <c r="BK130" s="204">
        <f>ROUND(I130*H130,2)</f>
        <v>0</v>
      </c>
      <c r="BL130" s="18" t="s">
        <v>1184</v>
      </c>
      <c r="BM130" s="203" t="s">
        <v>1190</v>
      </c>
    </row>
    <row r="131" spans="1:65" s="2" customFormat="1" ht="11.25">
      <c r="A131" s="35"/>
      <c r="B131" s="36"/>
      <c r="C131" s="37"/>
      <c r="D131" s="205" t="s">
        <v>162</v>
      </c>
      <c r="E131" s="37"/>
      <c r="F131" s="206" t="s">
        <v>1188</v>
      </c>
      <c r="G131" s="37"/>
      <c r="H131" s="37"/>
      <c r="I131" s="207"/>
      <c r="J131" s="37"/>
      <c r="K131" s="37"/>
      <c r="L131" s="40"/>
      <c r="M131" s="208"/>
      <c r="N131" s="209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162</v>
      </c>
      <c r="AU131" s="18" t="s">
        <v>87</v>
      </c>
    </row>
    <row r="132" spans="1:65" s="2" customFormat="1" ht="16.5" customHeight="1">
      <c r="A132" s="35"/>
      <c r="B132" s="36"/>
      <c r="C132" s="192" t="s">
        <v>165</v>
      </c>
      <c r="D132" s="192" t="s">
        <v>155</v>
      </c>
      <c r="E132" s="193" t="s">
        <v>1191</v>
      </c>
      <c r="F132" s="194" t="s">
        <v>1192</v>
      </c>
      <c r="G132" s="195" t="s">
        <v>954</v>
      </c>
      <c r="H132" s="196">
        <v>2</v>
      </c>
      <c r="I132" s="197"/>
      <c r="J132" s="198">
        <f>ROUND(I132*H132,2)</f>
        <v>0</v>
      </c>
      <c r="K132" s="194" t="s">
        <v>159</v>
      </c>
      <c r="L132" s="40"/>
      <c r="M132" s="199" t="s">
        <v>1</v>
      </c>
      <c r="N132" s="200" t="s">
        <v>43</v>
      </c>
      <c r="O132" s="7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1184</v>
      </c>
      <c r="AT132" s="203" t="s">
        <v>155</v>
      </c>
      <c r="AU132" s="203" t="s">
        <v>87</v>
      </c>
      <c r="AY132" s="18" t="s">
        <v>153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85</v>
      </c>
      <c r="BK132" s="204">
        <f>ROUND(I132*H132,2)</f>
        <v>0</v>
      </c>
      <c r="BL132" s="18" t="s">
        <v>1184</v>
      </c>
      <c r="BM132" s="203" t="s">
        <v>1193</v>
      </c>
    </row>
    <row r="133" spans="1:65" s="2" customFormat="1" ht="19.5">
      <c r="A133" s="35"/>
      <c r="B133" s="36"/>
      <c r="C133" s="37"/>
      <c r="D133" s="205" t="s">
        <v>162</v>
      </c>
      <c r="E133" s="37"/>
      <c r="F133" s="206" t="s">
        <v>1194</v>
      </c>
      <c r="G133" s="37"/>
      <c r="H133" s="37"/>
      <c r="I133" s="207"/>
      <c r="J133" s="37"/>
      <c r="K133" s="37"/>
      <c r="L133" s="40"/>
      <c r="M133" s="208"/>
      <c r="N133" s="209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162</v>
      </c>
      <c r="AU133" s="18" t="s">
        <v>87</v>
      </c>
    </row>
    <row r="134" spans="1:65" s="13" customFormat="1" ht="11.25">
      <c r="B134" s="210"/>
      <c r="C134" s="211"/>
      <c r="D134" s="205" t="s">
        <v>164</v>
      </c>
      <c r="E134" s="212" t="s">
        <v>1</v>
      </c>
      <c r="F134" s="213" t="s">
        <v>87</v>
      </c>
      <c r="G134" s="211"/>
      <c r="H134" s="214">
        <v>2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164</v>
      </c>
      <c r="AU134" s="220" t="s">
        <v>87</v>
      </c>
      <c r="AV134" s="13" t="s">
        <v>87</v>
      </c>
      <c r="AW134" s="13" t="s">
        <v>34</v>
      </c>
      <c r="AX134" s="13" t="s">
        <v>85</v>
      </c>
      <c r="AY134" s="220" t="s">
        <v>153</v>
      </c>
    </row>
    <row r="135" spans="1:65" s="2" customFormat="1" ht="16.5" customHeight="1">
      <c r="A135" s="35"/>
      <c r="B135" s="36"/>
      <c r="C135" s="192" t="s">
        <v>160</v>
      </c>
      <c r="D135" s="192" t="s">
        <v>155</v>
      </c>
      <c r="E135" s="193" t="s">
        <v>1195</v>
      </c>
      <c r="F135" s="194" t="s">
        <v>1196</v>
      </c>
      <c r="G135" s="195" t="s">
        <v>954</v>
      </c>
      <c r="H135" s="196">
        <v>1</v>
      </c>
      <c r="I135" s="197"/>
      <c r="J135" s="198">
        <f>ROUND(I135*H135,2)</f>
        <v>0</v>
      </c>
      <c r="K135" s="194" t="s">
        <v>159</v>
      </c>
      <c r="L135" s="40"/>
      <c r="M135" s="199" t="s">
        <v>1</v>
      </c>
      <c r="N135" s="200" t="s">
        <v>43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1184</v>
      </c>
      <c r="AT135" s="203" t="s">
        <v>155</v>
      </c>
      <c r="AU135" s="203" t="s">
        <v>87</v>
      </c>
      <c r="AY135" s="18" t="s">
        <v>153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85</v>
      </c>
      <c r="BK135" s="204">
        <f>ROUND(I135*H135,2)</f>
        <v>0</v>
      </c>
      <c r="BL135" s="18" t="s">
        <v>1184</v>
      </c>
      <c r="BM135" s="203" t="s">
        <v>1197</v>
      </c>
    </row>
    <row r="136" spans="1:65" s="2" customFormat="1" ht="11.25">
      <c r="A136" s="35"/>
      <c r="B136" s="36"/>
      <c r="C136" s="37"/>
      <c r="D136" s="205" t="s">
        <v>162</v>
      </c>
      <c r="E136" s="37"/>
      <c r="F136" s="206" t="s">
        <v>1196</v>
      </c>
      <c r="G136" s="37"/>
      <c r="H136" s="37"/>
      <c r="I136" s="207"/>
      <c r="J136" s="37"/>
      <c r="K136" s="37"/>
      <c r="L136" s="40"/>
      <c r="M136" s="208"/>
      <c r="N136" s="209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162</v>
      </c>
      <c r="AU136" s="18" t="s">
        <v>87</v>
      </c>
    </row>
    <row r="137" spans="1:65" s="2" customFormat="1" ht="19.5">
      <c r="A137" s="35"/>
      <c r="B137" s="36"/>
      <c r="C137" s="37"/>
      <c r="D137" s="205" t="s">
        <v>218</v>
      </c>
      <c r="E137" s="37"/>
      <c r="F137" s="242" t="s">
        <v>1198</v>
      </c>
      <c r="G137" s="37"/>
      <c r="H137" s="37"/>
      <c r="I137" s="207"/>
      <c r="J137" s="37"/>
      <c r="K137" s="37"/>
      <c r="L137" s="40"/>
      <c r="M137" s="208"/>
      <c r="N137" s="209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218</v>
      </c>
      <c r="AU137" s="18" t="s">
        <v>87</v>
      </c>
    </row>
    <row r="138" spans="1:65" s="12" customFormat="1" ht="25.9" customHeight="1">
      <c r="B138" s="176"/>
      <c r="C138" s="177"/>
      <c r="D138" s="178" t="s">
        <v>77</v>
      </c>
      <c r="E138" s="179" t="s">
        <v>1199</v>
      </c>
      <c r="F138" s="179" t="s">
        <v>1200</v>
      </c>
      <c r="G138" s="177"/>
      <c r="H138" s="177"/>
      <c r="I138" s="180"/>
      <c r="J138" s="181">
        <f>BK138</f>
        <v>0</v>
      </c>
      <c r="K138" s="177"/>
      <c r="L138" s="182"/>
      <c r="M138" s="183"/>
      <c r="N138" s="184"/>
      <c r="O138" s="184"/>
      <c r="P138" s="185">
        <f>SUM(P139:P142)</f>
        <v>0</v>
      </c>
      <c r="Q138" s="184"/>
      <c r="R138" s="185">
        <f>SUM(R139:R142)</f>
        <v>0</v>
      </c>
      <c r="S138" s="184"/>
      <c r="T138" s="186">
        <f>SUM(T139:T142)</f>
        <v>0</v>
      </c>
      <c r="AR138" s="187" t="s">
        <v>178</v>
      </c>
      <c r="AT138" s="188" t="s">
        <v>77</v>
      </c>
      <c r="AU138" s="188" t="s">
        <v>78</v>
      </c>
      <c r="AY138" s="187" t="s">
        <v>153</v>
      </c>
      <c r="BK138" s="189">
        <f>SUM(BK139:BK142)</f>
        <v>0</v>
      </c>
    </row>
    <row r="139" spans="1:65" s="2" customFormat="1" ht="16.5" customHeight="1">
      <c r="A139" s="35"/>
      <c r="B139" s="36"/>
      <c r="C139" s="192" t="s">
        <v>178</v>
      </c>
      <c r="D139" s="192" t="s">
        <v>155</v>
      </c>
      <c r="E139" s="193" t="s">
        <v>1201</v>
      </c>
      <c r="F139" s="194" t="s">
        <v>1202</v>
      </c>
      <c r="G139" s="195" t="s">
        <v>954</v>
      </c>
      <c r="H139" s="196">
        <v>1</v>
      </c>
      <c r="I139" s="197"/>
      <c r="J139" s="198">
        <f>ROUND(I139*H139,2)</f>
        <v>0</v>
      </c>
      <c r="K139" s="194" t="s">
        <v>1</v>
      </c>
      <c r="L139" s="40"/>
      <c r="M139" s="199" t="s">
        <v>1</v>
      </c>
      <c r="N139" s="200" t="s">
        <v>43</v>
      </c>
      <c r="O139" s="7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160</v>
      </c>
      <c r="AT139" s="203" t="s">
        <v>155</v>
      </c>
      <c r="AU139" s="203" t="s">
        <v>85</v>
      </c>
      <c r="AY139" s="18" t="s">
        <v>153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85</v>
      </c>
      <c r="BK139" s="204">
        <f>ROUND(I139*H139,2)</f>
        <v>0</v>
      </c>
      <c r="BL139" s="18" t="s">
        <v>160</v>
      </c>
      <c r="BM139" s="203" t="s">
        <v>1203</v>
      </c>
    </row>
    <row r="140" spans="1:65" s="2" customFormat="1" ht="11.25">
      <c r="A140" s="35"/>
      <c r="B140" s="36"/>
      <c r="C140" s="37"/>
      <c r="D140" s="205" t="s">
        <v>162</v>
      </c>
      <c r="E140" s="37"/>
      <c r="F140" s="206" t="s">
        <v>1202</v>
      </c>
      <c r="G140" s="37"/>
      <c r="H140" s="37"/>
      <c r="I140" s="207"/>
      <c r="J140" s="37"/>
      <c r="K140" s="37"/>
      <c r="L140" s="40"/>
      <c r="M140" s="208"/>
      <c r="N140" s="209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162</v>
      </c>
      <c r="AU140" s="18" t="s">
        <v>85</v>
      </c>
    </row>
    <row r="141" spans="1:65" s="2" customFormat="1" ht="24.2" customHeight="1">
      <c r="A141" s="35"/>
      <c r="B141" s="36"/>
      <c r="C141" s="192" t="s">
        <v>185</v>
      </c>
      <c r="D141" s="192" t="s">
        <v>155</v>
      </c>
      <c r="E141" s="193" t="s">
        <v>1204</v>
      </c>
      <c r="F141" s="194" t="s">
        <v>1205</v>
      </c>
      <c r="G141" s="195" t="s">
        <v>954</v>
      </c>
      <c r="H141" s="196">
        <v>1</v>
      </c>
      <c r="I141" s="197"/>
      <c r="J141" s="198">
        <f>ROUND(I141*H141,2)</f>
        <v>0</v>
      </c>
      <c r="K141" s="194" t="s">
        <v>1</v>
      </c>
      <c r="L141" s="40"/>
      <c r="M141" s="199" t="s">
        <v>1</v>
      </c>
      <c r="N141" s="200" t="s">
        <v>43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160</v>
      </c>
      <c r="AT141" s="203" t="s">
        <v>155</v>
      </c>
      <c r="AU141" s="203" t="s">
        <v>85</v>
      </c>
      <c r="AY141" s="18" t="s">
        <v>153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85</v>
      </c>
      <c r="BK141" s="204">
        <f>ROUND(I141*H141,2)</f>
        <v>0</v>
      </c>
      <c r="BL141" s="18" t="s">
        <v>160</v>
      </c>
      <c r="BM141" s="203" t="s">
        <v>1206</v>
      </c>
    </row>
    <row r="142" spans="1:65" s="2" customFormat="1" ht="19.5">
      <c r="A142" s="35"/>
      <c r="B142" s="36"/>
      <c r="C142" s="37"/>
      <c r="D142" s="205" t="s">
        <v>162</v>
      </c>
      <c r="E142" s="37"/>
      <c r="F142" s="206" t="s">
        <v>1205</v>
      </c>
      <c r="G142" s="37"/>
      <c r="H142" s="37"/>
      <c r="I142" s="207"/>
      <c r="J142" s="37"/>
      <c r="K142" s="37"/>
      <c r="L142" s="40"/>
      <c r="M142" s="267"/>
      <c r="N142" s="268"/>
      <c r="O142" s="269"/>
      <c r="P142" s="269"/>
      <c r="Q142" s="269"/>
      <c r="R142" s="269"/>
      <c r="S142" s="269"/>
      <c r="T142" s="270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162</v>
      </c>
      <c r="AU142" s="18" t="s">
        <v>85</v>
      </c>
    </row>
    <row r="143" spans="1:65" s="2" customFormat="1" ht="6.95" customHeight="1">
      <c r="A143" s="35"/>
      <c r="B143" s="55"/>
      <c r="C143" s="56"/>
      <c r="D143" s="56"/>
      <c r="E143" s="56"/>
      <c r="F143" s="56"/>
      <c r="G143" s="56"/>
      <c r="H143" s="56"/>
      <c r="I143" s="56"/>
      <c r="J143" s="56"/>
      <c r="K143" s="56"/>
      <c r="L143" s="40"/>
      <c r="M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</sheetData>
  <sheetProtection algorithmName="SHA-512" hashValue="tfj4ATvfzKtzkWtNICCRE77SB+0kymyli3TKgaYz5v+csTrzxsIUyWJygoYSuM0o8RR7k5vl8mOqr1DrcmDJFw==" saltValue="0X+epYdBaT6eL2MeDLpF/UPm1QNItj3qk+cQWhvgffLNpcO71Cr716beIzfKHMKdfC8cPqdvGxsEzk5UgbuvJw==" spinCount="100000" sheet="1" objects="1" scenarios="1" formatColumns="0" formatRows="0" autoFilter="0"/>
  <autoFilter ref="C123:K142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105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1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9" t="str">
        <f>'Rekapitulace stavby'!K6</f>
        <v>Teplice - přechod pro chodce a chodníky Hudcov</v>
      </c>
      <c r="F7" s="320"/>
      <c r="G7" s="320"/>
      <c r="H7" s="320"/>
      <c r="L7" s="21"/>
    </row>
    <row r="8" spans="1:46" s="1" customFormat="1" ht="12" customHeight="1">
      <c r="B8" s="21"/>
      <c r="D8" s="120" t="s">
        <v>112</v>
      </c>
      <c r="L8" s="21"/>
    </row>
    <row r="9" spans="1:46" s="2" customFormat="1" ht="16.5" customHeight="1">
      <c r="A9" s="35"/>
      <c r="B9" s="40"/>
      <c r="C9" s="35"/>
      <c r="D9" s="35"/>
      <c r="E9" s="319" t="s">
        <v>1207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2" t="s">
        <v>115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19</v>
      </c>
      <c r="G13" s="35"/>
      <c r="H13" s="35"/>
      <c r="I13" s="120" t="s">
        <v>20</v>
      </c>
      <c r="J13" s="111" t="s">
        <v>21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3. 3. 2023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26</v>
      </c>
      <c r="E16" s="35"/>
      <c r="F16" s="35"/>
      <c r="G16" s="35"/>
      <c r="H16" s="35"/>
      <c r="I16" s="120" t="s">
        <v>27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29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27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0" t="s">
        <v>29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27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33</v>
      </c>
      <c r="F23" s="35"/>
      <c r="G23" s="35"/>
      <c r="H23" s="35"/>
      <c r="I23" s="120" t="s">
        <v>29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27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29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38</v>
      </c>
      <c r="E32" s="35"/>
      <c r="F32" s="35"/>
      <c r="G32" s="35"/>
      <c r="H32" s="35"/>
      <c r="I32" s="35"/>
      <c r="J32" s="127">
        <f>ROUND(J127,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40</v>
      </c>
      <c r="G34" s="35"/>
      <c r="H34" s="35"/>
      <c r="I34" s="128" t="s">
        <v>39</v>
      </c>
      <c r="J34" s="128" t="s">
        <v>41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42</v>
      </c>
      <c r="E35" s="120" t="s">
        <v>43</v>
      </c>
      <c r="F35" s="130">
        <f>ROUND((SUM(BE127:BE349)),  2)</f>
        <v>0</v>
      </c>
      <c r="G35" s="35"/>
      <c r="H35" s="35"/>
      <c r="I35" s="131">
        <v>0.21</v>
      </c>
      <c r="J35" s="130">
        <f>ROUND(((SUM(BE127:BE349))*I35),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44</v>
      </c>
      <c r="F36" s="130">
        <f>ROUND((SUM(BF127:BF349)),  2)</f>
        <v>0</v>
      </c>
      <c r="G36" s="35"/>
      <c r="H36" s="35"/>
      <c r="I36" s="131">
        <v>0.15</v>
      </c>
      <c r="J36" s="130">
        <f>ROUND(((SUM(BF127:BF349))*I36),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45</v>
      </c>
      <c r="F37" s="130">
        <f>ROUND((SUM(BG127:BG349)),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46</v>
      </c>
      <c r="F38" s="130">
        <f>ROUND((SUM(BH127:BH349)),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47</v>
      </c>
      <c r="F39" s="130">
        <f>ROUND((SUM(BI127:BI349)),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48</v>
      </c>
      <c r="E41" s="134"/>
      <c r="F41" s="134"/>
      <c r="G41" s="135" t="s">
        <v>49</v>
      </c>
      <c r="H41" s="136" t="s">
        <v>50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51</v>
      </c>
      <c r="E50" s="140"/>
      <c r="F50" s="140"/>
      <c r="G50" s="139" t="s">
        <v>52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53</v>
      </c>
      <c r="E61" s="142"/>
      <c r="F61" s="143" t="s">
        <v>54</v>
      </c>
      <c r="G61" s="141" t="s">
        <v>53</v>
      </c>
      <c r="H61" s="142"/>
      <c r="I61" s="142"/>
      <c r="J61" s="144" t="s">
        <v>54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55</v>
      </c>
      <c r="E65" s="145"/>
      <c r="F65" s="145"/>
      <c r="G65" s="139" t="s">
        <v>56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53</v>
      </c>
      <c r="E76" s="142"/>
      <c r="F76" s="143" t="s">
        <v>54</v>
      </c>
      <c r="G76" s="141" t="s">
        <v>53</v>
      </c>
      <c r="H76" s="142"/>
      <c r="I76" s="142"/>
      <c r="J76" s="144" t="s">
        <v>54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hidden="1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hidden="1" customHeight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hidden="1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hidden="1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hidden="1" customHeight="1">
      <c r="A85" s="35"/>
      <c r="B85" s="36"/>
      <c r="C85" s="37"/>
      <c r="D85" s="37"/>
      <c r="E85" s="326" t="str">
        <f>E7</f>
        <v>Teplice - přechod pro chodce a chodníky Hudcov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hidden="1" customHeight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hidden="1" customHeight="1">
      <c r="A87" s="35"/>
      <c r="B87" s="36"/>
      <c r="C87" s="37"/>
      <c r="D87" s="37"/>
      <c r="E87" s="326" t="s">
        <v>1207</v>
      </c>
      <c r="F87" s="328"/>
      <c r="G87" s="328"/>
      <c r="H87" s="32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hidden="1" customHeight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hidden="1" customHeight="1">
      <c r="A89" s="35"/>
      <c r="B89" s="36"/>
      <c r="C89" s="37"/>
      <c r="D89" s="37"/>
      <c r="E89" s="279" t="str">
        <f>E11</f>
        <v>SO 101 - Komunikace a zpevněné plochy</v>
      </c>
      <c r="F89" s="328"/>
      <c r="G89" s="328"/>
      <c r="H89" s="32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hidden="1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hidden="1" customHeight="1">
      <c r="A91" s="35"/>
      <c r="B91" s="36"/>
      <c r="C91" s="30" t="s">
        <v>22</v>
      </c>
      <c r="D91" s="37"/>
      <c r="E91" s="37"/>
      <c r="F91" s="28" t="str">
        <f>F14</f>
        <v>Hudcov</v>
      </c>
      <c r="G91" s="37"/>
      <c r="H91" s="37"/>
      <c r="I91" s="30" t="s">
        <v>24</v>
      </c>
      <c r="J91" s="67" t="str">
        <f>IF(J14="","",J14)</f>
        <v>3. 3. 2023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hidden="1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hidden="1" customHeight="1">
      <c r="A93" s="35"/>
      <c r="B93" s="36"/>
      <c r="C93" s="30" t="s">
        <v>26</v>
      </c>
      <c r="D93" s="37"/>
      <c r="E93" s="37"/>
      <c r="F93" s="28" t="str">
        <f>E17</f>
        <v xml:space="preserve"> </v>
      </c>
      <c r="G93" s="37"/>
      <c r="H93" s="37"/>
      <c r="I93" s="30" t="s">
        <v>32</v>
      </c>
      <c r="J93" s="33" t="str">
        <f>E23</f>
        <v>Projekce dopravní Filip,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hidden="1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hidden="1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hidden="1" customHeight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hidden="1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hidden="1" customHeight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J127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1:47" s="9" customFormat="1" ht="24.95" hidden="1" customHeight="1">
      <c r="B99" s="154"/>
      <c r="C99" s="155"/>
      <c r="D99" s="156" t="s">
        <v>121</v>
      </c>
      <c r="E99" s="157"/>
      <c r="F99" s="157"/>
      <c r="G99" s="157"/>
      <c r="H99" s="157"/>
      <c r="I99" s="157"/>
      <c r="J99" s="158">
        <f>J128</f>
        <v>0</v>
      </c>
      <c r="K99" s="155"/>
      <c r="L99" s="159"/>
    </row>
    <row r="100" spans="1:47" s="10" customFormat="1" ht="19.899999999999999" hidden="1" customHeight="1">
      <c r="B100" s="160"/>
      <c r="C100" s="105"/>
      <c r="D100" s="161" t="s">
        <v>122</v>
      </c>
      <c r="E100" s="162"/>
      <c r="F100" s="162"/>
      <c r="G100" s="162"/>
      <c r="H100" s="162"/>
      <c r="I100" s="162"/>
      <c r="J100" s="163">
        <f>J129</f>
        <v>0</v>
      </c>
      <c r="K100" s="105"/>
      <c r="L100" s="164"/>
    </row>
    <row r="101" spans="1:47" s="10" customFormat="1" ht="19.899999999999999" hidden="1" customHeight="1">
      <c r="B101" s="160"/>
      <c r="C101" s="105"/>
      <c r="D101" s="161" t="s">
        <v>126</v>
      </c>
      <c r="E101" s="162"/>
      <c r="F101" s="162"/>
      <c r="G101" s="162"/>
      <c r="H101" s="162"/>
      <c r="I101" s="162"/>
      <c r="J101" s="163">
        <f>J226</f>
        <v>0</v>
      </c>
      <c r="K101" s="105"/>
      <c r="L101" s="164"/>
    </row>
    <row r="102" spans="1:47" s="10" customFormat="1" ht="19.899999999999999" hidden="1" customHeight="1">
      <c r="B102" s="160"/>
      <c r="C102" s="105"/>
      <c r="D102" s="161" t="s">
        <v>128</v>
      </c>
      <c r="E102" s="162"/>
      <c r="F102" s="162"/>
      <c r="G102" s="162"/>
      <c r="H102" s="162"/>
      <c r="I102" s="162"/>
      <c r="J102" s="163">
        <f>J252</f>
        <v>0</v>
      </c>
      <c r="K102" s="105"/>
      <c r="L102" s="164"/>
    </row>
    <row r="103" spans="1:47" s="10" customFormat="1" ht="14.85" hidden="1" customHeight="1">
      <c r="B103" s="160"/>
      <c r="C103" s="105"/>
      <c r="D103" s="161" t="s">
        <v>129</v>
      </c>
      <c r="E103" s="162"/>
      <c r="F103" s="162"/>
      <c r="G103" s="162"/>
      <c r="H103" s="162"/>
      <c r="I103" s="162"/>
      <c r="J103" s="163">
        <f>J320</f>
        <v>0</v>
      </c>
      <c r="K103" s="105"/>
      <c r="L103" s="164"/>
    </row>
    <row r="104" spans="1:47" s="10" customFormat="1" ht="19.899999999999999" hidden="1" customHeight="1">
      <c r="B104" s="160"/>
      <c r="C104" s="105"/>
      <c r="D104" s="161" t="s">
        <v>130</v>
      </c>
      <c r="E104" s="162"/>
      <c r="F104" s="162"/>
      <c r="G104" s="162"/>
      <c r="H104" s="162"/>
      <c r="I104" s="162"/>
      <c r="J104" s="163">
        <f>J328</f>
        <v>0</v>
      </c>
      <c r="K104" s="105"/>
      <c r="L104" s="164"/>
    </row>
    <row r="105" spans="1:47" s="10" customFormat="1" ht="19.899999999999999" hidden="1" customHeight="1">
      <c r="B105" s="160"/>
      <c r="C105" s="105"/>
      <c r="D105" s="161" t="s">
        <v>131</v>
      </c>
      <c r="E105" s="162"/>
      <c r="F105" s="162"/>
      <c r="G105" s="162"/>
      <c r="H105" s="162"/>
      <c r="I105" s="162"/>
      <c r="J105" s="163">
        <f>J347</f>
        <v>0</v>
      </c>
      <c r="K105" s="105"/>
      <c r="L105" s="164"/>
    </row>
    <row r="106" spans="1:47" s="2" customFormat="1" ht="21.75" hidden="1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47" s="2" customFormat="1" ht="6.95" hidden="1" customHeight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ht="11.25" hidden="1"/>
    <row r="109" spans="1:47" ht="11.25" hidden="1"/>
    <row r="110" spans="1:47" ht="11.25" hidden="1"/>
    <row r="111" spans="1:47" s="2" customFormat="1" ht="6.95" customHeight="1">
      <c r="A111" s="35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24.95" customHeight="1">
      <c r="A112" s="35"/>
      <c r="B112" s="36"/>
      <c r="C112" s="24" t="s">
        <v>138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3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12" customHeight="1">
      <c r="A114" s="35"/>
      <c r="B114" s="36"/>
      <c r="C114" s="30" t="s">
        <v>16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16.5" customHeight="1">
      <c r="A115" s="35"/>
      <c r="B115" s="36"/>
      <c r="C115" s="37"/>
      <c r="D115" s="37"/>
      <c r="E115" s="326" t="str">
        <f>E7</f>
        <v>Teplice - přechod pro chodce a chodníky Hudcov</v>
      </c>
      <c r="F115" s="327"/>
      <c r="G115" s="327"/>
      <c r="H115" s="32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1" customFormat="1" ht="12" customHeight="1">
      <c r="B116" s="22"/>
      <c r="C116" s="30" t="s">
        <v>112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1:63" s="2" customFormat="1" ht="16.5" customHeight="1">
      <c r="A117" s="35"/>
      <c r="B117" s="36"/>
      <c r="C117" s="37"/>
      <c r="D117" s="37"/>
      <c r="E117" s="326" t="s">
        <v>1207</v>
      </c>
      <c r="F117" s="328"/>
      <c r="G117" s="328"/>
      <c r="H117" s="328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2" customHeight="1">
      <c r="A118" s="35"/>
      <c r="B118" s="36"/>
      <c r="C118" s="30" t="s">
        <v>114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6.5" customHeight="1">
      <c r="A119" s="35"/>
      <c r="B119" s="36"/>
      <c r="C119" s="37"/>
      <c r="D119" s="37"/>
      <c r="E119" s="279" t="str">
        <f>E11</f>
        <v>SO 101 - Komunikace a zpevněné plochy</v>
      </c>
      <c r="F119" s="328"/>
      <c r="G119" s="328"/>
      <c r="H119" s="328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12" customHeight="1">
      <c r="A121" s="35"/>
      <c r="B121" s="36"/>
      <c r="C121" s="30" t="s">
        <v>22</v>
      </c>
      <c r="D121" s="37"/>
      <c r="E121" s="37"/>
      <c r="F121" s="28" t="str">
        <f>F14</f>
        <v>Hudcov</v>
      </c>
      <c r="G121" s="37"/>
      <c r="H121" s="37"/>
      <c r="I121" s="30" t="s">
        <v>24</v>
      </c>
      <c r="J121" s="67" t="str">
        <f>IF(J14="","",J14)</f>
        <v>3. 3. 2023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25.7" customHeight="1">
      <c r="A123" s="35"/>
      <c r="B123" s="36"/>
      <c r="C123" s="30" t="s">
        <v>26</v>
      </c>
      <c r="D123" s="37"/>
      <c r="E123" s="37"/>
      <c r="F123" s="28" t="str">
        <f>E17</f>
        <v xml:space="preserve"> </v>
      </c>
      <c r="G123" s="37"/>
      <c r="H123" s="37"/>
      <c r="I123" s="30" t="s">
        <v>32</v>
      </c>
      <c r="J123" s="33" t="str">
        <f>E23</f>
        <v>Projekce dopravní Filip,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30" t="s">
        <v>30</v>
      </c>
      <c r="D124" s="37"/>
      <c r="E124" s="37"/>
      <c r="F124" s="28" t="str">
        <f>IF(E20="","",E20)</f>
        <v>Vyplň údaj</v>
      </c>
      <c r="G124" s="37"/>
      <c r="H124" s="37"/>
      <c r="I124" s="30" t="s">
        <v>35</v>
      </c>
      <c r="J124" s="33" t="str">
        <f>E26</f>
        <v xml:space="preserve"> 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11" customFormat="1" ht="29.25" customHeight="1">
      <c r="A126" s="165"/>
      <c r="B126" s="166"/>
      <c r="C126" s="167" t="s">
        <v>139</v>
      </c>
      <c r="D126" s="168" t="s">
        <v>63</v>
      </c>
      <c r="E126" s="168" t="s">
        <v>59</v>
      </c>
      <c r="F126" s="168" t="s">
        <v>60</v>
      </c>
      <c r="G126" s="168" t="s">
        <v>140</v>
      </c>
      <c r="H126" s="168" t="s">
        <v>141</v>
      </c>
      <c r="I126" s="168" t="s">
        <v>142</v>
      </c>
      <c r="J126" s="168" t="s">
        <v>118</v>
      </c>
      <c r="K126" s="169" t="s">
        <v>143</v>
      </c>
      <c r="L126" s="170"/>
      <c r="M126" s="76" t="s">
        <v>1</v>
      </c>
      <c r="N126" s="77" t="s">
        <v>42</v>
      </c>
      <c r="O126" s="77" t="s">
        <v>144</v>
      </c>
      <c r="P126" s="77" t="s">
        <v>145</v>
      </c>
      <c r="Q126" s="77" t="s">
        <v>146</v>
      </c>
      <c r="R126" s="77" t="s">
        <v>147</v>
      </c>
      <c r="S126" s="77" t="s">
        <v>148</v>
      </c>
      <c r="T126" s="78" t="s">
        <v>149</v>
      </c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</row>
    <row r="127" spans="1:63" s="2" customFormat="1" ht="22.9" customHeight="1">
      <c r="A127" s="35"/>
      <c r="B127" s="36"/>
      <c r="C127" s="83" t="s">
        <v>150</v>
      </c>
      <c r="D127" s="37"/>
      <c r="E127" s="37"/>
      <c r="F127" s="37"/>
      <c r="G127" s="37"/>
      <c r="H127" s="37"/>
      <c r="I127" s="37"/>
      <c r="J127" s="171">
        <f>BK127</f>
        <v>0</v>
      </c>
      <c r="K127" s="37"/>
      <c r="L127" s="40"/>
      <c r="M127" s="79"/>
      <c r="N127" s="172"/>
      <c r="O127" s="80"/>
      <c r="P127" s="173">
        <f>P128</f>
        <v>0</v>
      </c>
      <c r="Q127" s="80"/>
      <c r="R127" s="173">
        <f>R128</f>
        <v>67.952886400000011</v>
      </c>
      <c r="S127" s="80"/>
      <c r="T127" s="174">
        <f>T128</f>
        <v>10.045000000000002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77</v>
      </c>
      <c r="AU127" s="18" t="s">
        <v>120</v>
      </c>
      <c r="BK127" s="175">
        <f>BK128</f>
        <v>0</v>
      </c>
    </row>
    <row r="128" spans="1:63" s="12" customFormat="1" ht="25.9" customHeight="1">
      <c r="B128" s="176"/>
      <c r="C128" s="177"/>
      <c r="D128" s="178" t="s">
        <v>77</v>
      </c>
      <c r="E128" s="179" t="s">
        <v>151</v>
      </c>
      <c r="F128" s="179" t="s">
        <v>152</v>
      </c>
      <c r="G128" s="177"/>
      <c r="H128" s="177"/>
      <c r="I128" s="180"/>
      <c r="J128" s="181">
        <f>BK128</f>
        <v>0</v>
      </c>
      <c r="K128" s="177"/>
      <c r="L128" s="182"/>
      <c r="M128" s="183"/>
      <c r="N128" s="184"/>
      <c r="O128" s="184"/>
      <c r="P128" s="185">
        <f>P129+P226+P252+P328+P347</f>
        <v>0</v>
      </c>
      <c r="Q128" s="184"/>
      <c r="R128" s="185">
        <f>R129+R226+R252+R328+R347</f>
        <v>67.952886400000011</v>
      </c>
      <c r="S128" s="184"/>
      <c r="T128" s="186">
        <f>T129+T226+T252+T328+T347</f>
        <v>10.045000000000002</v>
      </c>
      <c r="AR128" s="187" t="s">
        <v>85</v>
      </c>
      <c r="AT128" s="188" t="s">
        <v>77</v>
      </c>
      <c r="AU128" s="188" t="s">
        <v>78</v>
      </c>
      <c r="AY128" s="187" t="s">
        <v>153</v>
      </c>
      <c r="BK128" s="189">
        <f>BK129+BK226+BK252+BK328+BK347</f>
        <v>0</v>
      </c>
    </row>
    <row r="129" spans="1:65" s="12" customFormat="1" ht="22.9" customHeight="1">
      <c r="B129" s="176"/>
      <c r="C129" s="177"/>
      <c r="D129" s="178" t="s">
        <v>77</v>
      </c>
      <c r="E129" s="190" t="s">
        <v>85</v>
      </c>
      <c r="F129" s="190" t="s">
        <v>154</v>
      </c>
      <c r="G129" s="177"/>
      <c r="H129" s="177"/>
      <c r="I129" s="180"/>
      <c r="J129" s="191">
        <f>BK129</f>
        <v>0</v>
      </c>
      <c r="K129" s="177"/>
      <c r="L129" s="182"/>
      <c r="M129" s="183"/>
      <c r="N129" s="184"/>
      <c r="O129" s="184"/>
      <c r="P129" s="185">
        <f>SUM(P130:P225)</f>
        <v>0</v>
      </c>
      <c r="Q129" s="184"/>
      <c r="R129" s="185">
        <f>SUM(R130:R225)</f>
        <v>29.426743000000002</v>
      </c>
      <c r="S129" s="184"/>
      <c r="T129" s="186">
        <f>SUM(T130:T225)</f>
        <v>0</v>
      </c>
      <c r="AR129" s="187" t="s">
        <v>85</v>
      </c>
      <c r="AT129" s="188" t="s">
        <v>77</v>
      </c>
      <c r="AU129" s="188" t="s">
        <v>85</v>
      </c>
      <c r="AY129" s="187" t="s">
        <v>153</v>
      </c>
      <c r="BK129" s="189">
        <f>SUM(BK130:BK225)</f>
        <v>0</v>
      </c>
    </row>
    <row r="130" spans="1:65" s="2" customFormat="1" ht="33" customHeight="1">
      <c r="A130" s="35"/>
      <c r="B130" s="36"/>
      <c r="C130" s="192" t="s">
        <v>85</v>
      </c>
      <c r="D130" s="192" t="s">
        <v>155</v>
      </c>
      <c r="E130" s="193" t="s">
        <v>179</v>
      </c>
      <c r="F130" s="194" t="s">
        <v>180</v>
      </c>
      <c r="G130" s="195" t="s">
        <v>181</v>
      </c>
      <c r="H130" s="196">
        <v>1.1850000000000001</v>
      </c>
      <c r="I130" s="197"/>
      <c r="J130" s="198">
        <f>ROUND(I130*H130,2)</f>
        <v>0</v>
      </c>
      <c r="K130" s="194" t="s">
        <v>159</v>
      </c>
      <c r="L130" s="40"/>
      <c r="M130" s="199" t="s">
        <v>1</v>
      </c>
      <c r="N130" s="200" t="s">
        <v>43</v>
      </c>
      <c r="O130" s="7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160</v>
      </c>
      <c r="AT130" s="203" t="s">
        <v>155</v>
      </c>
      <c r="AU130" s="203" t="s">
        <v>87</v>
      </c>
      <c r="AY130" s="18" t="s">
        <v>153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85</v>
      </c>
      <c r="BK130" s="204">
        <f>ROUND(I130*H130,2)</f>
        <v>0</v>
      </c>
      <c r="BL130" s="18" t="s">
        <v>160</v>
      </c>
      <c r="BM130" s="203" t="s">
        <v>182</v>
      </c>
    </row>
    <row r="131" spans="1:65" s="2" customFormat="1" ht="19.5">
      <c r="A131" s="35"/>
      <c r="B131" s="36"/>
      <c r="C131" s="37"/>
      <c r="D131" s="205" t="s">
        <v>162</v>
      </c>
      <c r="E131" s="37"/>
      <c r="F131" s="206" t="s">
        <v>183</v>
      </c>
      <c r="G131" s="37"/>
      <c r="H131" s="37"/>
      <c r="I131" s="207"/>
      <c r="J131" s="37"/>
      <c r="K131" s="37"/>
      <c r="L131" s="40"/>
      <c r="M131" s="208"/>
      <c r="N131" s="209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162</v>
      </c>
      <c r="AU131" s="18" t="s">
        <v>87</v>
      </c>
    </row>
    <row r="132" spans="1:65" s="13" customFormat="1" ht="11.25">
      <c r="B132" s="210"/>
      <c r="C132" s="211"/>
      <c r="D132" s="205" t="s">
        <v>164</v>
      </c>
      <c r="E132" s="212" t="s">
        <v>1</v>
      </c>
      <c r="F132" s="213" t="s">
        <v>1208</v>
      </c>
      <c r="G132" s="211"/>
      <c r="H132" s="214">
        <v>1.1850000000000001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164</v>
      </c>
      <c r="AU132" s="220" t="s">
        <v>87</v>
      </c>
      <c r="AV132" s="13" t="s">
        <v>87</v>
      </c>
      <c r="AW132" s="13" t="s">
        <v>34</v>
      </c>
      <c r="AX132" s="13" t="s">
        <v>85</v>
      </c>
      <c r="AY132" s="220" t="s">
        <v>153</v>
      </c>
    </row>
    <row r="133" spans="1:65" s="2" customFormat="1" ht="33" customHeight="1">
      <c r="A133" s="35"/>
      <c r="B133" s="36"/>
      <c r="C133" s="192" t="s">
        <v>87</v>
      </c>
      <c r="D133" s="192" t="s">
        <v>155</v>
      </c>
      <c r="E133" s="193" t="s">
        <v>186</v>
      </c>
      <c r="F133" s="194" t="s">
        <v>187</v>
      </c>
      <c r="G133" s="195" t="s">
        <v>181</v>
      </c>
      <c r="H133" s="196">
        <v>16.196000000000002</v>
      </c>
      <c r="I133" s="197"/>
      <c r="J133" s="198">
        <f>ROUND(I133*H133,2)</f>
        <v>0</v>
      </c>
      <c r="K133" s="194" t="s">
        <v>159</v>
      </c>
      <c r="L133" s="40"/>
      <c r="M133" s="199" t="s">
        <v>1</v>
      </c>
      <c r="N133" s="200" t="s">
        <v>43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160</v>
      </c>
      <c r="AT133" s="203" t="s">
        <v>155</v>
      </c>
      <c r="AU133" s="203" t="s">
        <v>87</v>
      </c>
      <c r="AY133" s="18" t="s">
        <v>153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85</v>
      </c>
      <c r="BK133" s="204">
        <f>ROUND(I133*H133,2)</f>
        <v>0</v>
      </c>
      <c r="BL133" s="18" t="s">
        <v>160</v>
      </c>
      <c r="BM133" s="203" t="s">
        <v>188</v>
      </c>
    </row>
    <row r="134" spans="1:65" s="2" customFormat="1" ht="19.5">
      <c r="A134" s="35"/>
      <c r="B134" s="36"/>
      <c r="C134" s="37"/>
      <c r="D134" s="205" t="s">
        <v>162</v>
      </c>
      <c r="E134" s="37"/>
      <c r="F134" s="206" t="s">
        <v>189</v>
      </c>
      <c r="G134" s="37"/>
      <c r="H134" s="37"/>
      <c r="I134" s="207"/>
      <c r="J134" s="37"/>
      <c r="K134" s="37"/>
      <c r="L134" s="40"/>
      <c r="M134" s="208"/>
      <c r="N134" s="209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162</v>
      </c>
      <c r="AU134" s="18" t="s">
        <v>87</v>
      </c>
    </row>
    <row r="135" spans="1:65" s="14" customFormat="1" ht="11.25">
      <c r="B135" s="221"/>
      <c r="C135" s="222"/>
      <c r="D135" s="205" t="s">
        <v>164</v>
      </c>
      <c r="E135" s="223" t="s">
        <v>1</v>
      </c>
      <c r="F135" s="224" t="s">
        <v>192</v>
      </c>
      <c r="G135" s="222"/>
      <c r="H135" s="223" t="s">
        <v>1</v>
      </c>
      <c r="I135" s="225"/>
      <c r="J135" s="222"/>
      <c r="K135" s="222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164</v>
      </c>
      <c r="AU135" s="230" t="s">
        <v>87</v>
      </c>
      <c r="AV135" s="14" t="s">
        <v>85</v>
      </c>
      <c r="AW135" s="14" t="s">
        <v>34</v>
      </c>
      <c r="AX135" s="14" t="s">
        <v>78</v>
      </c>
      <c r="AY135" s="230" t="s">
        <v>153</v>
      </c>
    </row>
    <row r="136" spans="1:65" s="13" customFormat="1" ht="11.25">
      <c r="B136" s="210"/>
      <c r="C136" s="211"/>
      <c r="D136" s="205" t="s">
        <v>164</v>
      </c>
      <c r="E136" s="212" t="s">
        <v>1</v>
      </c>
      <c r="F136" s="213" t="s">
        <v>1209</v>
      </c>
      <c r="G136" s="211"/>
      <c r="H136" s="214">
        <v>11.686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164</v>
      </c>
      <c r="AU136" s="220" t="s">
        <v>87</v>
      </c>
      <c r="AV136" s="13" t="s">
        <v>87</v>
      </c>
      <c r="AW136" s="13" t="s">
        <v>34</v>
      </c>
      <c r="AX136" s="13" t="s">
        <v>78</v>
      </c>
      <c r="AY136" s="220" t="s">
        <v>153</v>
      </c>
    </row>
    <row r="137" spans="1:65" s="14" customFormat="1" ht="11.25">
      <c r="B137" s="221"/>
      <c r="C137" s="222"/>
      <c r="D137" s="205" t="s">
        <v>164</v>
      </c>
      <c r="E137" s="223" t="s">
        <v>1</v>
      </c>
      <c r="F137" s="224" t="s">
        <v>194</v>
      </c>
      <c r="G137" s="222"/>
      <c r="H137" s="223" t="s">
        <v>1</v>
      </c>
      <c r="I137" s="225"/>
      <c r="J137" s="222"/>
      <c r="K137" s="222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164</v>
      </c>
      <c r="AU137" s="230" t="s">
        <v>87</v>
      </c>
      <c r="AV137" s="14" t="s">
        <v>85</v>
      </c>
      <c r="AW137" s="14" t="s">
        <v>34</v>
      </c>
      <c r="AX137" s="14" t="s">
        <v>78</v>
      </c>
      <c r="AY137" s="230" t="s">
        <v>153</v>
      </c>
    </row>
    <row r="138" spans="1:65" s="13" customFormat="1" ht="11.25">
      <c r="B138" s="210"/>
      <c r="C138" s="211"/>
      <c r="D138" s="205" t="s">
        <v>164</v>
      </c>
      <c r="E138" s="212" t="s">
        <v>1</v>
      </c>
      <c r="F138" s="213" t="s">
        <v>1210</v>
      </c>
      <c r="G138" s="211"/>
      <c r="H138" s="214">
        <v>4.51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164</v>
      </c>
      <c r="AU138" s="220" t="s">
        <v>87</v>
      </c>
      <c r="AV138" s="13" t="s">
        <v>87</v>
      </c>
      <c r="AW138" s="13" t="s">
        <v>34</v>
      </c>
      <c r="AX138" s="13" t="s">
        <v>78</v>
      </c>
      <c r="AY138" s="220" t="s">
        <v>153</v>
      </c>
    </row>
    <row r="139" spans="1:65" s="15" customFormat="1" ht="11.25">
      <c r="B139" s="231"/>
      <c r="C139" s="232"/>
      <c r="D139" s="205" t="s">
        <v>164</v>
      </c>
      <c r="E139" s="233" t="s">
        <v>1</v>
      </c>
      <c r="F139" s="234" t="s">
        <v>198</v>
      </c>
      <c r="G139" s="232"/>
      <c r="H139" s="235">
        <v>16.195999999999998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164</v>
      </c>
      <c r="AU139" s="241" t="s">
        <v>87</v>
      </c>
      <c r="AV139" s="15" t="s">
        <v>160</v>
      </c>
      <c r="AW139" s="15" t="s">
        <v>34</v>
      </c>
      <c r="AX139" s="15" t="s">
        <v>85</v>
      </c>
      <c r="AY139" s="241" t="s">
        <v>153</v>
      </c>
    </row>
    <row r="140" spans="1:65" s="2" customFormat="1" ht="37.9" customHeight="1">
      <c r="A140" s="35"/>
      <c r="B140" s="36"/>
      <c r="C140" s="192" t="s">
        <v>165</v>
      </c>
      <c r="D140" s="192" t="s">
        <v>155</v>
      </c>
      <c r="E140" s="193" t="s">
        <v>277</v>
      </c>
      <c r="F140" s="194" t="s">
        <v>278</v>
      </c>
      <c r="G140" s="195" t="s">
        <v>181</v>
      </c>
      <c r="H140" s="196">
        <v>36.255000000000003</v>
      </c>
      <c r="I140" s="197"/>
      <c r="J140" s="198">
        <f>ROUND(I140*H140,2)</f>
        <v>0</v>
      </c>
      <c r="K140" s="194" t="s">
        <v>159</v>
      </c>
      <c r="L140" s="40"/>
      <c r="M140" s="199" t="s">
        <v>1</v>
      </c>
      <c r="N140" s="200" t="s">
        <v>43</v>
      </c>
      <c r="O140" s="7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160</v>
      </c>
      <c r="AT140" s="203" t="s">
        <v>155</v>
      </c>
      <c r="AU140" s="203" t="s">
        <v>87</v>
      </c>
      <c r="AY140" s="18" t="s">
        <v>153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85</v>
      </c>
      <c r="BK140" s="204">
        <f>ROUND(I140*H140,2)</f>
        <v>0</v>
      </c>
      <c r="BL140" s="18" t="s">
        <v>160</v>
      </c>
      <c r="BM140" s="203" t="s">
        <v>279</v>
      </c>
    </row>
    <row r="141" spans="1:65" s="2" customFormat="1" ht="39">
      <c r="A141" s="35"/>
      <c r="B141" s="36"/>
      <c r="C141" s="37"/>
      <c r="D141" s="205" t="s">
        <v>162</v>
      </c>
      <c r="E141" s="37"/>
      <c r="F141" s="206" t="s">
        <v>280</v>
      </c>
      <c r="G141" s="37"/>
      <c r="H141" s="37"/>
      <c r="I141" s="207"/>
      <c r="J141" s="37"/>
      <c r="K141" s="37"/>
      <c r="L141" s="40"/>
      <c r="M141" s="208"/>
      <c r="N141" s="209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162</v>
      </c>
      <c r="AU141" s="18" t="s">
        <v>87</v>
      </c>
    </row>
    <row r="142" spans="1:65" s="13" customFormat="1" ht="22.5">
      <c r="B142" s="210"/>
      <c r="C142" s="211"/>
      <c r="D142" s="205" t="s">
        <v>164</v>
      </c>
      <c r="E142" s="212" t="s">
        <v>1</v>
      </c>
      <c r="F142" s="213" t="s">
        <v>1211</v>
      </c>
      <c r="G142" s="211"/>
      <c r="H142" s="214">
        <v>1.1850000000000001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164</v>
      </c>
      <c r="AU142" s="220" t="s">
        <v>87</v>
      </c>
      <c r="AV142" s="13" t="s">
        <v>87</v>
      </c>
      <c r="AW142" s="13" t="s">
        <v>34</v>
      </c>
      <c r="AX142" s="13" t="s">
        <v>78</v>
      </c>
      <c r="AY142" s="220" t="s">
        <v>153</v>
      </c>
    </row>
    <row r="143" spans="1:65" s="13" customFormat="1" ht="22.5">
      <c r="B143" s="210"/>
      <c r="C143" s="211"/>
      <c r="D143" s="205" t="s">
        <v>164</v>
      </c>
      <c r="E143" s="212" t="s">
        <v>1</v>
      </c>
      <c r="F143" s="213" t="s">
        <v>1212</v>
      </c>
      <c r="G143" s="211"/>
      <c r="H143" s="214">
        <v>35.07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164</v>
      </c>
      <c r="AU143" s="220" t="s">
        <v>87</v>
      </c>
      <c r="AV143" s="13" t="s">
        <v>87</v>
      </c>
      <c r="AW143" s="13" t="s">
        <v>34</v>
      </c>
      <c r="AX143" s="13" t="s">
        <v>78</v>
      </c>
      <c r="AY143" s="220" t="s">
        <v>153</v>
      </c>
    </row>
    <row r="144" spans="1:65" s="15" customFormat="1" ht="11.25">
      <c r="B144" s="231"/>
      <c r="C144" s="232"/>
      <c r="D144" s="205" t="s">
        <v>164</v>
      </c>
      <c r="E144" s="233" t="s">
        <v>1</v>
      </c>
      <c r="F144" s="234" t="s">
        <v>198</v>
      </c>
      <c r="G144" s="232"/>
      <c r="H144" s="235">
        <v>36.255000000000003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164</v>
      </c>
      <c r="AU144" s="241" t="s">
        <v>87</v>
      </c>
      <c r="AV144" s="15" t="s">
        <v>160</v>
      </c>
      <c r="AW144" s="15" t="s">
        <v>34</v>
      </c>
      <c r="AX144" s="15" t="s">
        <v>85</v>
      </c>
      <c r="AY144" s="241" t="s">
        <v>153</v>
      </c>
    </row>
    <row r="145" spans="1:65" s="2" customFormat="1" ht="37.9" customHeight="1">
      <c r="A145" s="35"/>
      <c r="B145" s="36"/>
      <c r="C145" s="192" t="s">
        <v>160</v>
      </c>
      <c r="D145" s="192" t="s">
        <v>155</v>
      </c>
      <c r="E145" s="193" t="s">
        <v>285</v>
      </c>
      <c r="F145" s="194" t="s">
        <v>286</v>
      </c>
      <c r="G145" s="195" t="s">
        <v>181</v>
      </c>
      <c r="H145" s="196">
        <v>16.545999999999999</v>
      </c>
      <c r="I145" s="197"/>
      <c r="J145" s="198">
        <f>ROUND(I145*H145,2)</f>
        <v>0</v>
      </c>
      <c r="K145" s="194" t="s">
        <v>159</v>
      </c>
      <c r="L145" s="40"/>
      <c r="M145" s="199" t="s">
        <v>1</v>
      </c>
      <c r="N145" s="200" t="s">
        <v>43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160</v>
      </c>
      <c r="AT145" s="203" t="s">
        <v>155</v>
      </c>
      <c r="AU145" s="203" t="s">
        <v>87</v>
      </c>
      <c r="AY145" s="18" t="s">
        <v>153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85</v>
      </c>
      <c r="BK145" s="204">
        <f>ROUND(I145*H145,2)</f>
        <v>0</v>
      </c>
      <c r="BL145" s="18" t="s">
        <v>160</v>
      </c>
      <c r="BM145" s="203" t="s">
        <v>287</v>
      </c>
    </row>
    <row r="146" spans="1:65" s="2" customFormat="1" ht="39">
      <c r="A146" s="35"/>
      <c r="B146" s="36"/>
      <c r="C146" s="37"/>
      <c r="D146" s="205" t="s">
        <v>162</v>
      </c>
      <c r="E146" s="37"/>
      <c r="F146" s="206" t="s">
        <v>288</v>
      </c>
      <c r="G146" s="37"/>
      <c r="H146" s="37"/>
      <c r="I146" s="207"/>
      <c r="J146" s="37"/>
      <c r="K146" s="37"/>
      <c r="L146" s="40"/>
      <c r="M146" s="208"/>
      <c r="N146" s="209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162</v>
      </c>
      <c r="AU146" s="18" t="s">
        <v>87</v>
      </c>
    </row>
    <row r="147" spans="1:65" s="2" customFormat="1" ht="19.5">
      <c r="A147" s="35"/>
      <c r="B147" s="36"/>
      <c r="C147" s="37"/>
      <c r="D147" s="205" t="s">
        <v>218</v>
      </c>
      <c r="E147" s="37"/>
      <c r="F147" s="242" t="s">
        <v>289</v>
      </c>
      <c r="G147" s="37"/>
      <c r="H147" s="37"/>
      <c r="I147" s="207"/>
      <c r="J147" s="37"/>
      <c r="K147" s="37"/>
      <c r="L147" s="40"/>
      <c r="M147" s="208"/>
      <c r="N147" s="209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218</v>
      </c>
      <c r="AU147" s="18" t="s">
        <v>87</v>
      </c>
    </row>
    <row r="148" spans="1:65" s="13" customFormat="1" ht="11.25">
      <c r="B148" s="210"/>
      <c r="C148" s="211"/>
      <c r="D148" s="205" t="s">
        <v>164</v>
      </c>
      <c r="E148" s="212" t="s">
        <v>1</v>
      </c>
      <c r="F148" s="213" t="s">
        <v>1213</v>
      </c>
      <c r="G148" s="211"/>
      <c r="H148" s="214">
        <v>16.545999999999999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164</v>
      </c>
      <c r="AU148" s="220" t="s">
        <v>87</v>
      </c>
      <c r="AV148" s="13" t="s">
        <v>87</v>
      </c>
      <c r="AW148" s="13" t="s">
        <v>34</v>
      </c>
      <c r="AX148" s="13" t="s">
        <v>85</v>
      </c>
      <c r="AY148" s="220" t="s">
        <v>153</v>
      </c>
    </row>
    <row r="149" spans="1:65" s="2" customFormat="1" ht="24.2" customHeight="1">
      <c r="A149" s="35"/>
      <c r="B149" s="36"/>
      <c r="C149" s="192" t="s">
        <v>178</v>
      </c>
      <c r="D149" s="192" t="s">
        <v>155</v>
      </c>
      <c r="E149" s="193" t="s">
        <v>293</v>
      </c>
      <c r="F149" s="194" t="s">
        <v>294</v>
      </c>
      <c r="G149" s="195" t="s">
        <v>181</v>
      </c>
      <c r="H149" s="196">
        <v>35.07</v>
      </c>
      <c r="I149" s="197"/>
      <c r="J149" s="198">
        <f>ROUND(I149*H149,2)</f>
        <v>0</v>
      </c>
      <c r="K149" s="194" t="s">
        <v>159</v>
      </c>
      <c r="L149" s="40"/>
      <c r="M149" s="199" t="s">
        <v>1</v>
      </c>
      <c r="N149" s="200" t="s">
        <v>43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160</v>
      </c>
      <c r="AT149" s="203" t="s">
        <v>155</v>
      </c>
      <c r="AU149" s="203" t="s">
        <v>87</v>
      </c>
      <c r="AY149" s="18" t="s">
        <v>153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85</v>
      </c>
      <c r="BK149" s="204">
        <f>ROUND(I149*H149,2)</f>
        <v>0</v>
      </c>
      <c r="BL149" s="18" t="s">
        <v>160</v>
      </c>
      <c r="BM149" s="203" t="s">
        <v>1214</v>
      </c>
    </row>
    <row r="150" spans="1:65" s="2" customFormat="1" ht="29.25">
      <c r="A150" s="35"/>
      <c r="B150" s="36"/>
      <c r="C150" s="37"/>
      <c r="D150" s="205" t="s">
        <v>162</v>
      </c>
      <c r="E150" s="37"/>
      <c r="F150" s="206" t="s">
        <v>296</v>
      </c>
      <c r="G150" s="37"/>
      <c r="H150" s="37"/>
      <c r="I150" s="207"/>
      <c r="J150" s="37"/>
      <c r="K150" s="37"/>
      <c r="L150" s="40"/>
      <c r="M150" s="208"/>
      <c r="N150" s="209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162</v>
      </c>
      <c r="AU150" s="18" t="s">
        <v>87</v>
      </c>
    </row>
    <row r="151" spans="1:65" s="13" customFormat="1" ht="11.25">
      <c r="B151" s="210"/>
      <c r="C151" s="211"/>
      <c r="D151" s="205" t="s">
        <v>164</v>
      </c>
      <c r="E151" s="212" t="s">
        <v>1</v>
      </c>
      <c r="F151" s="213" t="s">
        <v>1215</v>
      </c>
      <c r="G151" s="211"/>
      <c r="H151" s="214">
        <v>35.07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164</v>
      </c>
      <c r="AU151" s="220" t="s">
        <v>87</v>
      </c>
      <c r="AV151" s="13" t="s">
        <v>87</v>
      </c>
      <c r="AW151" s="13" t="s">
        <v>34</v>
      </c>
      <c r="AX151" s="13" t="s">
        <v>78</v>
      </c>
      <c r="AY151" s="220" t="s">
        <v>153</v>
      </c>
    </row>
    <row r="152" spans="1:65" s="15" customFormat="1" ht="11.25">
      <c r="B152" s="231"/>
      <c r="C152" s="232"/>
      <c r="D152" s="205" t="s">
        <v>164</v>
      </c>
      <c r="E152" s="233" t="s">
        <v>1</v>
      </c>
      <c r="F152" s="234" t="s">
        <v>198</v>
      </c>
      <c r="G152" s="232"/>
      <c r="H152" s="235">
        <v>35.07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164</v>
      </c>
      <c r="AU152" s="241" t="s">
        <v>87</v>
      </c>
      <c r="AV152" s="15" t="s">
        <v>160</v>
      </c>
      <c r="AW152" s="15" t="s">
        <v>34</v>
      </c>
      <c r="AX152" s="15" t="s">
        <v>85</v>
      </c>
      <c r="AY152" s="241" t="s">
        <v>153</v>
      </c>
    </row>
    <row r="153" spans="1:65" s="2" customFormat="1" ht="33" customHeight="1">
      <c r="A153" s="35"/>
      <c r="B153" s="36"/>
      <c r="C153" s="192" t="s">
        <v>185</v>
      </c>
      <c r="D153" s="192" t="s">
        <v>155</v>
      </c>
      <c r="E153" s="193" t="s">
        <v>300</v>
      </c>
      <c r="F153" s="194" t="s">
        <v>301</v>
      </c>
      <c r="G153" s="195" t="s">
        <v>302</v>
      </c>
      <c r="H153" s="196">
        <v>29.783000000000001</v>
      </c>
      <c r="I153" s="197"/>
      <c r="J153" s="198">
        <f>ROUND(I153*H153,2)</f>
        <v>0</v>
      </c>
      <c r="K153" s="194" t="s">
        <v>159</v>
      </c>
      <c r="L153" s="40"/>
      <c r="M153" s="199" t="s">
        <v>1</v>
      </c>
      <c r="N153" s="200" t="s">
        <v>43</v>
      </c>
      <c r="O153" s="7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160</v>
      </c>
      <c r="AT153" s="203" t="s">
        <v>155</v>
      </c>
      <c r="AU153" s="203" t="s">
        <v>87</v>
      </c>
      <c r="AY153" s="18" t="s">
        <v>153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85</v>
      </c>
      <c r="BK153" s="204">
        <f>ROUND(I153*H153,2)</f>
        <v>0</v>
      </c>
      <c r="BL153" s="18" t="s">
        <v>160</v>
      </c>
      <c r="BM153" s="203" t="s">
        <v>303</v>
      </c>
    </row>
    <row r="154" spans="1:65" s="2" customFormat="1" ht="29.25">
      <c r="A154" s="35"/>
      <c r="B154" s="36"/>
      <c r="C154" s="37"/>
      <c r="D154" s="205" t="s">
        <v>162</v>
      </c>
      <c r="E154" s="37"/>
      <c r="F154" s="206" t="s">
        <v>304</v>
      </c>
      <c r="G154" s="37"/>
      <c r="H154" s="37"/>
      <c r="I154" s="207"/>
      <c r="J154" s="37"/>
      <c r="K154" s="37"/>
      <c r="L154" s="40"/>
      <c r="M154" s="208"/>
      <c r="N154" s="209"/>
      <c r="O154" s="72"/>
      <c r="P154" s="72"/>
      <c r="Q154" s="72"/>
      <c r="R154" s="72"/>
      <c r="S154" s="72"/>
      <c r="T154" s="73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162</v>
      </c>
      <c r="AU154" s="18" t="s">
        <v>87</v>
      </c>
    </row>
    <row r="155" spans="1:65" s="13" customFormat="1" ht="11.25">
      <c r="B155" s="210"/>
      <c r="C155" s="211"/>
      <c r="D155" s="205" t="s">
        <v>164</v>
      </c>
      <c r="E155" s="212" t="s">
        <v>1</v>
      </c>
      <c r="F155" s="213" t="s">
        <v>1216</v>
      </c>
      <c r="G155" s="211"/>
      <c r="H155" s="214">
        <v>16.545999999999999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164</v>
      </c>
      <c r="AU155" s="220" t="s">
        <v>87</v>
      </c>
      <c r="AV155" s="13" t="s">
        <v>87</v>
      </c>
      <c r="AW155" s="13" t="s">
        <v>34</v>
      </c>
      <c r="AX155" s="13" t="s">
        <v>85</v>
      </c>
      <c r="AY155" s="220" t="s">
        <v>153</v>
      </c>
    </row>
    <row r="156" spans="1:65" s="13" customFormat="1" ht="11.25">
      <c r="B156" s="210"/>
      <c r="C156" s="211"/>
      <c r="D156" s="205" t="s">
        <v>164</v>
      </c>
      <c r="E156" s="211"/>
      <c r="F156" s="213" t="s">
        <v>1217</v>
      </c>
      <c r="G156" s="211"/>
      <c r="H156" s="214">
        <v>29.783000000000001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164</v>
      </c>
      <c r="AU156" s="220" t="s">
        <v>87</v>
      </c>
      <c r="AV156" s="13" t="s">
        <v>87</v>
      </c>
      <c r="AW156" s="13" t="s">
        <v>4</v>
      </c>
      <c r="AX156" s="13" t="s">
        <v>85</v>
      </c>
      <c r="AY156" s="220" t="s">
        <v>153</v>
      </c>
    </row>
    <row r="157" spans="1:65" s="2" customFormat="1" ht="16.5" customHeight="1">
      <c r="A157" s="35"/>
      <c r="B157" s="36"/>
      <c r="C157" s="192" t="s">
        <v>199</v>
      </c>
      <c r="D157" s="192" t="s">
        <v>155</v>
      </c>
      <c r="E157" s="193" t="s">
        <v>308</v>
      </c>
      <c r="F157" s="194" t="s">
        <v>309</v>
      </c>
      <c r="G157" s="195" t="s">
        <v>181</v>
      </c>
      <c r="H157" s="196">
        <v>1.1850000000000001</v>
      </c>
      <c r="I157" s="197"/>
      <c r="J157" s="198">
        <f>ROUND(I157*H157,2)</f>
        <v>0</v>
      </c>
      <c r="K157" s="194" t="s">
        <v>159</v>
      </c>
      <c r="L157" s="40"/>
      <c r="M157" s="199" t="s">
        <v>1</v>
      </c>
      <c r="N157" s="200" t="s">
        <v>43</v>
      </c>
      <c r="O157" s="7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160</v>
      </c>
      <c r="AT157" s="203" t="s">
        <v>155</v>
      </c>
      <c r="AU157" s="203" t="s">
        <v>87</v>
      </c>
      <c r="AY157" s="18" t="s">
        <v>153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8" t="s">
        <v>85</v>
      </c>
      <c r="BK157" s="204">
        <f>ROUND(I157*H157,2)</f>
        <v>0</v>
      </c>
      <c r="BL157" s="18" t="s">
        <v>160</v>
      </c>
      <c r="BM157" s="203" t="s">
        <v>1218</v>
      </c>
    </row>
    <row r="158" spans="1:65" s="2" customFormat="1" ht="19.5">
      <c r="A158" s="35"/>
      <c r="B158" s="36"/>
      <c r="C158" s="37"/>
      <c r="D158" s="205" t="s">
        <v>162</v>
      </c>
      <c r="E158" s="37"/>
      <c r="F158" s="206" t="s">
        <v>311</v>
      </c>
      <c r="G158" s="37"/>
      <c r="H158" s="37"/>
      <c r="I158" s="207"/>
      <c r="J158" s="37"/>
      <c r="K158" s="37"/>
      <c r="L158" s="40"/>
      <c r="M158" s="208"/>
      <c r="N158" s="209"/>
      <c r="O158" s="72"/>
      <c r="P158" s="72"/>
      <c r="Q158" s="72"/>
      <c r="R158" s="72"/>
      <c r="S158" s="72"/>
      <c r="T158" s="73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162</v>
      </c>
      <c r="AU158" s="18" t="s">
        <v>87</v>
      </c>
    </row>
    <row r="159" spans="1:65" s="13" customFormat="1" ht="11.25">
      <c r="B159" s="210"/>
      <c r="C159" s="211"/>
      <c r="D159" s="205" t="s">
        <v>164</v>
      </c>
      <c r="E159" s="212" t="s">
        <v>1</v>
      </c>
      <c r="F159" s="213" t="s">
        <v>1219</v>
      </c>
      <c r="G159" s="211"/>
      <c r="H159" s="214">
        <v>1.1850000000000001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164</v>
      </c>
      <c r="AU159" s="220" t="s">
        <v>87</v>
      </c>
      <c r="AV159" s="13" t="s">
        <v>87</v>
      </c>
      <c r="AW159" s="13" t="s">
        <v>34</v>
      </c>
      <c r="AX159" s="13" t="s">
        <v>85</v>
      </c>
      <c r="AY159" s="220" t="s">
        <v>153</v>
      </c>
    </row>
    <row r="160" spans="1:65" s="2" customFormat="1" ht="37.9" customHeight="1">
      <c r="A160" s="35"/>
      <c r="B160" s="36"/>
      <c r="C160" s="192" t="s">
        <v>206</v>
      </c>
      <c r="D160" s="192" t="s">
        <v>155</v>
      </c>
      <c r="E160" s="193" t="s">
        <v>1220</v>
      </c>
      <c r="F160" s="194" t="s">
        <v>1221</v>
      </c>
      <c r="G160" s="195" t="s">
        <v>323</v>
      </c>
      <c r="H160" s="196">
        <v>342.1</v>
      </c>
      <c r="I160" s="197"/>
      <c r="J160" s="198">
        <f>ROUND(I160*H160,2)</f>
        <v>0</v>
      </c>
      <c r="K160" s="194" t="s">
        <v>159</v>
      </c>
      <c r="L160" s="40"/>
      <c r="M160" s="199" t="s">
        <v>1</v>
      </c>
      <c r="N160" s="200" t="s">
        <v>43</v>
      </c>
      <c r="O160" s="7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160</v>
      </c>
      <c r="AT160" s="203" t="s">
        <v>155</v>
      </c>
      <c r="AU160" s="203" t="s">
        <v>87</v>
      </c>
      <c r="AY160" s="18" t="s">
        <v>153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8" t="s">
        <v>85</v>
      </c>
      <c r="BK160" s="204">
        <f>ROUND(I160*H160,2)</f>
        <v>0</v>
      </c>
      <c r="BL160" s="18" t="s">
        <v>160</v>
      </c>
      <c r="BM160" s="203" t="s">
        <v>1222</v>
      </c>
    </row>
    <row r="161" spans="1:65" s="2" customFormat="1" ht="29.25">
      <c r="A161" s="35"/>
      <c r="B161" s="36"/>
      <c r="C161" s="37"/>
      <c r="D161" s="205" t="s">
        <v>162</v>
      </c>
      <c r="E161" s="37"/>
      <c r="F161" s="206" t="s">
        <v>1223</v>
      </c>
      <c r="G161" s="37"/>
      <c r="H161" s="37"/>
      <c r="I161" s="207"/>
      <c r="J161" s="37"/>
      <c r="K161" s="37"/>
      <c r="L161" s="40"/>
      <c r="M161" s="208"/>
      <c r="N161" s="209"/>
      <c r="O161" s="72"/>
      <c r="P161" s="72"/>
      <c r="Q161" s="72"/>
      <c r="R161" s="72"/>
      <c r="S161" s="72"/>
      <c r="T161" s="7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162</v>
      </c>
      <c r="AU161" s="18" t="s">
        <v>87</v>
      </c>
    </row>
    <row r="162" spans="1:65" s="13" customFormat="1" ht="11.25">
      <c r="B162" s="210"/>
      <c r="C162" s="211"/>
      <c r="D162" s="205" t="s">
        <v>164</v>
      </c>
      <c r="E162" s="212" t="s">
        <v>1</v>
      </c>
      <c r="F162" s="213" t="s">
        <v>1224</v>
      </c>
      <c r="G162" s="211"/>
      <c r="H162" s="214">
        <v>342.1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164</v>
      </c>
      <c r="AU162" s="220" t="s">
        <v>87</v>
      </c>
      <c r="AV162" s="13" t="s">
        <v>87</v>
      </c>
      <c r="AW162" s="13" t="s">
        <v>34</v>
      </c>
      <c r="AX162" s="13" t="s">
        <v>85</v>
      </c>
      <c r="AY162" s="220" t="s">
        <v>153</v>
      </c>
    </row>
    <row r="163" spans="1:65" s="2" customFormat="1" ht="33" customHeight="1">
      <c r="A163" s="35"/>
      <c r="B163" s="36"/>
      <c r="C163" s="192" t="s">
        <v>213</v>
      </c>
      <c r="D163" s="192" t="s">
        <v>155</v>
      </c>
      <c r="E163" s="193" t="s">
        <v>1225</v>
      </c>
      <c r="F163" s="194" t="s">
        <v>1226</v>
      </c>
      <c r="G163" s="195" t="s">
        <v>323</v>
      </c>
      <c r="H163" s="196">
        <v>342.1</v>
      </c>
      <c r="I163" s="197"/>
      <c r="J163" s="198">
        <f>ROUND(I163*H163,2)</f>
        <v>0</v>
      </c>
      <c r="K163" s="194" t="s">
        <v>159</v>
      </c>
      <c r="L163" s="40"/>
      <c r="M163" s="199" t="s">
        <v>1</v>
      </c>
      <c r="N163" s="200" t="s">
        <v>43</v>
      </c>
      <c r="O163" s="7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160</v>
      </c>
      <c r="AT163" s="203" t="s">
        <v>155</v>
      </c>
      <c r="AU163" s="203" t="s">
        <v>87</v>
      </c>
      <c r="AY163" s="18" t="s">
        <v>153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8" t="s">
        <v>85</v>
      </c>
      <c r="BK163" s="204">
        <f>ROUND(I163*H163,2)</f>
        <v>0</v>
      </c>
      <c r="BL163" s="18" t="s">
        <v>160</v>
      </c>
      <c r="BM163" s="203" t="s">
        <v>1227</v>
      </c>
    </row>
    <row r="164" spans="1:65" s="2" customFormat="1" ht="29.25">
      <c r="A164" s="35"/>
      <c r="B164" s="36"/>
      <c r="C164" s="37"/>
      <c r="D164" s="205" t="s">
        <v>162</v>
      </c>
      <c r="E164" s="37"/>
      <c r="F164" s="206" t="s">
        <v>1228</v>
      </c>
      <c r="G164" s="37"/>
      <c r="H164" s="37"/>
      <c r="I164" s="207"/>
      <c r="J164" s="37"/>
      <c r="K164" s="37"/>
      <c r="L164" s="40"/>
      <c r="M164" s="208"/>
      <c r="N164" s="209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162</v>
      </c>
      <c r="AU164" s="18" t="s">
        <v>87</v>
      </c>
    </row>
    <row r="165" spans="1:65" s="13" customFormat="1" ht="11.25">
      <c r="B165" s="210"/>
      <c r="C165" s="211"/>
      <c r="D165" s="205" t="s">
        <v>164</v>
      </c>
      <c r="E165" s="212" t="s">
        <v>1</v>
      </c>
      <c r="F165" s="213" t="s">
        <v>1224</v>
      </c>
      <c r="G165" s="211"/>
      <c r="H165" s="214">
        <v>342.1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164</v>
      </c>
      <c r="AU165" s="220" t="s">
        <v>87</v>
      </c>
      <c r="AV165" s="13" t="s">
        <v>87</v>
      </c>
      <c r="AW165" s="13" t="s">
        <v>34</v>
      </c>
      <c r="AX165" s="13" t="s">
        <v>85</v>
      </c>
      <c r="AY165" s="220" t="s">
        <v>153</v>
      </c>
    </row>
    <row r="166" spans="1:65" s="2" customFormat="1" ht="16.5" customHeight="1">
      <c r="A166" s="35"/>
      <c r="B166" s="36"/>
      <c r="C166" s="243" t="s">
        <v>220</v>
      </c>
      <c r="D166" s="243" t="s">
        <v>341</v>
      </c>
      <c r="E166" s="244" t="s">
        <v>1229</v>
      </c>
      <c r="F166" s="245" t="s">
        <v>1230</v>
      </c>
      <c r="G166" s="246" t="s">
        <v>302</v>
      </c>
      <c r="H166" s="247">
        <v>29.241</v>
      </c>
      <c r="I166" s="248"/>
      <c r="J166" s="249">
        <f>ROUND(I166*H166,2)</f>
        <v>0</v>
      </c>
      <c r="K166" s="245" t="s">
        <v>159</v>
      </c>
      <c r="L166" s="250"/>
      <c r="M166" s="251" t="s">
        <v>1</v>
      </c>
      <c r="N166" s="252" t="s">
        <v>43</v>
      </c>
      <c r="O166" s="72"/>
      <c r="P166" s="201">
        <f>O166*H166</f>
        <v>0</v>
      </c>
      <c r="Q166" s="201">
        <v>1</v>
      </c>
      <c r="R166" s="201">
        <f>Q166*H166</f>
        <v>29.241</v>
      </c>
      <c r="S166" s="201">
        <v>0</v>
      </c>
      <c r="T166" s="20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206</v>
      </c>
      <c r="AT166" s="203" t="s">
        <v>341</v>
      </c>
      <c r="AU166" s="203" t="s">
        <v>87</v>
      </c>
      <c r="AY166" s="18" t="s">
        <v>153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8" t="s">
        <v>85</v>
      </c>
      <c r="BK166" s="204">
        <f>ROUND(I166*H166,2)</f>
        <v>0</v>
      </c>
      <c r="BL166" s="18" t="s">
        <v>160</v>
      </c>
      <c r="BM166" s="203" t="s">
        <v>1231</v>
      </c>
    </row>
    <row r="167" spans="1:65" s="2" customFormat="1" ht="11.25">
      <c r="A167" s="35"/>
      <c r="B167" s="36"/>
      <c r="C167" s="37"/>
      <c r="D167" s="205" t="s">
        <v>162</v>
      </c>
      <c r="E167" s="37"/>
      <c r="F167" s="206" t="s">
        <v>1230</v>
      </c>
      <c r="G167" s="37"/>
      <c r="H167" s="37"/>
      <c r="I167" s="207"/>
      <c r="J167" s="37"/>
      <c r="K167" s="37"/>
      <c r="L167" s="40"/>
      <c r="M167" s="208"/>
      <c r="N167" s="209"/>
      <c r="O167" s="72"/>
      <c r="P167" s="72"/>
      <c r="Q167" s="72"/>
      <c r="R167" s="72"/>
      <c r="S167" s="72"/>
      <c r="T167" s="7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162</v>
      </c>
      <c r="AU167" s="18" t="s">
        <v>87</v>
      </c>
    </row>
    <row r="168" spans="1:65" s="13" customFormat="1" ht="11.25">
      <c r="B168" s="210"/>
      <c r="C168" s="211"/>
      <c r="D168" s="205" t="s">
        <v>164</v>
      </c>
      <c r="E168" s="212" t="s">
        <v>1</v>
      </c>
      <c r="F168" s="213" t="s">
        <v>1232</v>
      </c>
      <c r="G168" s="211"/>
      <c r="H168" s="214">
        <v>51.314999999999998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164</v>
      </c>
      <c r="AU168" s="220" t="s">
        <v>87</v>
      </c>
      <c r="AV168" s="13" t="s">
        <v>87</v>
      </c>
      <c r="AW168" s="13" t="s">
        <v>34</v>
      </c>
      <c r="AX168" s="13" t="s">
        <v>78</v>
      </c>
      <c r="AY168" s="220" t="s">
        <v>153</v>
      </c>
    </row>
    <row r="169" spans="1:65" s="13" customFormat="1" ht="11.25">
      <c r="B169" s="210"/>
      <c r="C169" s="211"/>
      <c r="D169" s="205" t="s">
        <v>164</v>
      </c>
      <c r="E169" s="212" t="s">
        <v>1</v>
      </c>
      <c r="F169" s="213" t="s">
        <v>1233</v>
      </c>
      <c r="G169" s="211"/>
      <c r="H169" s="214">
        <v>-35.07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164</v>
      </c>
      <c r="AU169" s="220" t="s">
        <v>87</v>
      </c>
      <c r="AV169" s="13" t="s">
        <v>87</v>
      </c>
      <c r="AW169" s="13" t="s">
        <v>34</v>
      </c>
      <c r="AX169" s="13" t="s">
        <v>78</v>
      </c>
      <c r="AY169" s="220" t="s">
        <v>153</v>
      </c>
    </row>
    <row r="170" spans="1:65" s="15" customFormat="1" ht="11.25">
      <c r="B170" s="231"/>
      <c r="C170" s="232"/>
      <c r="D170" s="205" t="s">
        <v>164</v>
      </c>
      <c r="E170" s="233" t="s">
        <v>1</v>
      </c>
      <c r="F170" s="234" t="s">
        <v>198</v>
      </c>
      <c r="G170" s="232"/>
      <c r="H170" s="235">
        <v>16.244999999999997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164</v>
      </c>
      <c r="AU170" s="241" t="s">
        <v>87</v>
      </c>
      <c r="AV170" s="15" t="s">
        <v>160</v>
      </c>
      <c r="AW170" s="15" t="s">
        <v>34</v>
      </c>
      <c r="AX170" s="15" t="s">
        <v>85</v>
      </c>
      <c r="AY170" s="241" t="s">
        <v>153</v>
      </c>
    </row>
    <row r="171" spans="1:65" s="13" customFormat="1" ht="11.25">
      <c r="B171" s="210"/>
      <c r="C171" s="211"/>
      <c r="D171" s="205" t="s">
        <v>164</v>
      </c>
      <c r="E171" s="211"/>
      <c r="F171" s="213" t="s">
        <v>1234</v>
      </c>
      <c r="G171" s="211"/>
      <c r="H171" s="214">
        <v>29.241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164</v>
      </c>
      <c r="AU171" s="220" t="s">
        <v>87</v>
      </c>
      <c r="AV171" s="13" t="s">
        <v>87</v>
      </c>
      <c r="AW171" s="13" t="s">
        <v>4</v>
      </c>
      <c r="AX171" s="13" t="s">
        <v>85</v>
      </c>
      <c r="AY171" s="220" t="s">
        <v>153</v>
      </c>
    </row>
    <row r="172" spans="1:65" s="2" customFormat="1" ht="24.2" customHeight="1">
      <c r="A172" s="35"/>
      <c r="B172" s="36"/>
      <c r="C172" s="192" t="s">
        <v>225</v>
      </c>
      <c r="D172" s="192" t="s">
        <v>155</v>
      </c>
      <c r="E172" s="193" t="s">
        <v>1235</v>
      </c>
      <c r="F172" s="194" t="s">
        <v>1236</v>
      </c>
      <c r="G172" s="195" t="s">
        <v>323</v>
      </c>
      <c r="H172" s="196">
        <v>342.1</v>
      </c>
      <c r="I172" s="197"/>
      <c r="J172" s="198">
        <f>ROUND(I172*H172,2)</f>
        <v>0</v>
      </c>
      <c r="K172" s="194" t="s">
        <v>159</v>
      </c>
      <c r="L172" s="40"/>
      <c r="M172" s="199" t="s">
        <v>1</v>
      </c>
      <c r="N172" s="200" t="s">
        <v>43</v>
      </c>
      <c r="O172" s="7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160</v>
      </c>
      <c r="AT172" s="203" t="s">
        <v>155</v>
      </c>
      <c r="AU172" s="203" t="s">
        <v>87</v>
      </c>
      <c r="AY172" s="18" t="s">
        <v>153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8" t="s">
        <v>85</v>
      </c>
      <c r="BK172" s="204">
        <f>ROUND(I172*H172,2)</f>
        <v>0</v>
      </c>
      <c r="BL172" s="18" t="s">
        <v>160</v>
      </c>
      <c r="BM172" s="203" t="s">
        <v>1237</v>
      </c>
    </row>
    <row r="173" spans="1:65" s="2" customFormat="1" ht="19.5">
      <c r="A173" s="35"/>
      <c r="B173" s="36"/>
      <c r="C173" s="37"/>
      <c r="D173" s="205" t="s">
        <v>162</v>
      </c>
      <c r="E173" s="37"/>
      <c r="F173" s="206" t="s">
        <v>1238</v>
      </c>
      <c r="G173" s="37"/>
      <c r="H173" s="37"/>
      <c r="I173" s="207"/>
      <c r="J173" s="37"/>
      <c r="K173" s="37"/>
      <c r="L173" s="40"/>
      <c r="M173" s="208"/>
      <c r="N173" s="209"/>
      <c r="O173" s="72"/>
      <c r="P173" s="72"/>
      <c r="Q173" s="72"/>
      <c r="R173" s="72"/>
      <c r="S173" s="72"/>
      <c r="T173" s="73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162</v>
      </c>
      <c r="AU173" s="18" t="s">
        <v>87</v>
      </c>
    </row>
    <row r="174" spans="1:65" s="13" customFormat="1" ht="11.25">
      <c r="B174" s="210"/>
      <c r="C174" s="211"/>
      <c r="D174" s="205" t="s">
        <v>164</v>
      </c>
      <c r="E174" s="212" t="s">
        <v>1</v>
      </c>
      <c r="F174" s="213" t="s">
        <v>1224</v>
      </c>
      <c r="G174" s="211"/>
      <c r="H174" s="214">
        <v>342.1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164</v>
      </c>
      <c r="AU174" s="220" t="s">
        <v>87</v>
      </c>
      <c r="AV174" s="13" t="s">
        <v>87</v>
      </c>
      <c r="AW174" s="13" t="s">
        <v>34</v>
      </c>
      <c r="AX174" s="13" t="s">
        <v>85</v>
      </c>
      <c r="AY174" s="220" t="s">
        <v>153</v>
      </c>
    </row>
    <row r="175" spans="1:65" s="2" customFormat="1" ht="16.5" customHeight="1">
      <c r="A175" s="35"/>
      <c r="B175" s="36"/>
      <c r="C175" s="243" t="s">
        <v>230</v>
      </c>
      <c r="D175" s="243" t="s">
        <v>341</v>
      </c>
      <c r="E175" s="244" t="s">
        <v>1239</v>
      </c>
      <c r="F175" s="245" t="s">
        <v>1240</v>
      </c>
      <c r="G175" s="246" t="s">
        <v>886</v>
      </c>
      <c r="H175" s="247">
        <v>10.263</v>
      </c>
      <c r="I175" s="248"/>
      <c r="J175" s="249">
        <f>ROUND(I175*H175,2)</f>
        <v>0</v>
      </c>
      <c r="K175" s="245" t="s">
        <v>159</v>
      </c>
      <c r="L175" s="250"/>
      <c r="M175" s="251" t="s">
        <v>1</v>
      </c>
      <c r="N175" s="252" t="s">
        <v>43</v>
      </c>
      <c r="O175" s="72"/>
      <c r="P175" s="201">
        <f>O175*H175</f>
        <v>0</v>
      </c>
      <c r="Q175" s="201">
        <v>1E-3</v>
      </c>
      <c r="R175" s="201">
        <f>Q175*H175</f>
        <v>1.0263E-2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206</v>
      </c>
      <c r="AT175" s="203" t="s">
        <v>341</v>
      </c>
      <c r="AU175" s="203" t="s">
        <v>87</v>
      </c>
      <c r="AY175" s="18" t="s">
        <v>153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85</v>
      </c>
      <c r="BK175" s="204">
        <f>ROUND(I175*H175,2)</f>
        <v>0</v>
      </c>
      <c r="BL175" s="18" t="s">
        <v>160</v>
      </c>
      <c r="BM175" s="203" t="s">
        <v>1241</v>
      </c>
    </row>
    <row r="176" spans="1:65" s="2" customFormat="1" ht="11.25">
      <c r="A176" s="35"/>
      <c r="B176" s="36"/>
      <c r="C176" s="37"/>
      <c r="D176" s="205" t="s">
        <v>162</v>
      </c>
      <c r="E176" s="37"/>
      <c r="F176" s="206" t="s">
        <v>1240</v>
      </c>
      <c r="G176" s="37"/>
      <c r="H176" s="37"/>
      <c r="I176" s="207"/>
      <c r="J176" s="37"/>
      <c r="K176" s="37"/>
      <c r="L176" s="40"/>
      <c r="M176" s="208"/>
      <c r="N176" s="209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162</v>
      </c>
      <c r="AU176" s="18" t="s">
        <v>87</v>
      </c>
    </row>
    <row r="177" spans="1:65" s="13" customFormat="1" ht="11.25">
      <c r="B177" s="210"/>
      <c r="C177" s="211"/>
      <c r="D177" s="205" t="s">
        <v>164</v>
      </c>
      <c r="E177" s="212" t="s">
        <v>1</v>
      </c>
      <c r="F177" s="213" t="s">
        <v>1242</v>
      </c>
      <c r="G177" s="211"/>
      <c r="H177" s="214">
        <v>10.263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164</v>
      </c>
      <c r="AU177" s="220" t="s">
        <v>87</v>
      </c>
      <c r="AV177" s="13" t="s">
        <v>87</v>
      </c>
      <c r="AW177" s="13" t="s">
        <v>34</v>
      </c>
      <c r="AX177" s="13" t="s">
        <v>85</v>
      </c>
      <c r="AY177" s="220" t="s">
        <v>153</v>
      </c>
    </row>
    <row r="178" spans="1:65" s="2" customFormat="1" ht="24.2" customHeight="1">
      <c r="A178" s="35"/>
      <c r="B178" s="36"/>
      <c r="C178" s="192" t="s">
        <v>235</v>
      </c>
      <c r="D178" s="192" t="s">
        <v>155</v>
      </c>
      <c r="E178" s="193" t="s">
        <v>321</v>
      </c>
      <c r="F178" s="194" t="s">
        <v>322</v>
      </c>
      <c r="G178" s="195" t="s">
        <v>323</v>
      </c>
      <c r="H178" s="196">
        <v>78.930000000000007</v>
      </c>
      <c r="I178" s="197"/>
      <c r="J178" s="198">
        <f>ROUND(I178*H178,2)</f>
        <v>0</v>
      </c>
      <c r="K178" s="194" t="s">
        <v>159</v>
      </c>
      <c r="L178" s="40"/>
      <c r="M178" s="199" t="s">
        <v>1</v>
      </c>
      <c r="N178" s="200" t="s">
        <v>43</v>
      </c>
      <c r="O178" s="7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160</v>
      </c>
      <c r="AT178" s="203" t="s">
        <v>155</v>
      </c>
      <c r="AU178" s="203" t="s">
        <v>87</v>
      </c>
      <c r="AY178" s="18" t="s">
        <v>153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8" t="s">
        <v>85</v>
      </c>
      <c r="BK178" s="204">
        <f>ROUND(I178*H178,2)</f>
        <v>0</v>
      </c>
      <c r="BL178" s="18" t="s">
        <v>160</v>
      </c>
      <c r="BM178" s="203" t="s">
        <v>324</v>
      </c>
    </row>
    <row r="179" spans="1:65" s="2" customFormat="1" ht="19.5">
      <c r="A179" s="35"/>
      <c r="B179" s="36"/>
      <c r="C179" s="37"/>
      <c r="D179" s="205" t="s">
        <v>162</v>
      </c>
      <c r="E179" s="37"/>
      <c r="F179" s="206" t="s">
        <v>325</v>
      </c>
      <c r="G179" s="37"/>
      <c r="H179" s="37"/>
      <c r="I179" s="207"/>
      <c r="J179" s="37"/>
      <c r="K179" s="37"/>
      <c r="L179" s="40"/>
      <c r="M179" s="208"/>
      <c r="N179" s="209"/>
      <c r="O179" s="72"/>
      <c r="P179" s="72"/>
      <c r="Q179" s="72"/>
      <c r="R179" s="72"/>
      <c r="S179" s="72"/>
      <c r="T179" s="7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162</v>
      </c>
      <c r="AU179" s="18" t="s">
        <v>87</v>
      </c>
    </row>
    <row r="180" spans="1:65" s="13" customFormat="1" ht="11.25">
      <c r="B180" s="210"/>
      <c r="C180" s="211"/>
      <c r="D180" s="205" t="s">
        <v>164</v>
      </c>
      <c r="E180" s="212" t="s">
        <v>1</v>
      </c>
      <c r="F180" s="213" t="s">
        <v>1243</v>
      </c>
      <c r="G180" s="211"/>
      <c r="H180" s="214">
        <v>78.930000000000007</v>
      </c>
      <c r="I180" s="215"/>
      <c r="J180" s="211"/>
      <c r="K180" s="211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164</v>
      </c>
      <c r="AU180" s="220" t="s">
        <v>87</v>
      </c>
      <c r="AV180" s="13" t="s">
        <v>87</v>
      </c>
      <c r="AW180" s="13" t="s">
        <v>34</v>
      </c>
      <c r="AX180" s="13" t="s">
        <v>85</v>
      </c>
      <c r="AY180" s="220" t="s">
        <v>153</v>
      </c>
    </row>
    <row r="181" spans="1:65" s="2" customFormat="1" ht="33" customHeight="1">
      <c r="A181" s="35"/>
      <c r="B181" s="36"/>
      <c r="C181" s="192" t="s">
        <v>240</v>
      </c>
      <c r="D181" s="192" t="s">
        <v>155</v>
      </c>
      <c r="E181" s="193" t="s">
        <v>1244</v>
      </c>
      <c r="F181" s="194" t="s">
        <v>1245</v>
      </c>
      <c r="G181" s="195" t="s">
        <v>158</v>
      </c>
      <c r="H181" s="196">
        <v>1</v>
      </c>
      <c r="I181" s="197"/>
      <c r="J181" s="198">
        <f>ROUND(I181*H181,2)</f>
        <v>0</v>
      </c>
      <c r="K181" s="194" t="s">
        <v>159</v>
      </c>
      <c r="L181" s="40"/>
      <c r="M181" s="199" t="s">
        <v>1</v>
      </c>
      <c r="N181" s="200" t="s">
        <v>43</v>
      </c>
      <c r="O181" s="7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160</v>
      </c>
      <c r="AT181" s="203" t="s">
        <v>155</v>
      </c>
      <c r="AU181" s="203" t="s">
        <v>87</v>
      </c>
      <c r="AY181" s="18" t="s">
        <v>153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8" t="s">
        <v>85</v>
      </c>
      <c r="BK181" s="204">
        <f>ROUND(I181*H181,2)</f>
        <v>0</v>
      </c>
      <c r="BL181" s="18" t="s">
        <v>160</v>
      </c>
      <c r="BM181" s="203" t="s">
        <v>1246</v>
      </c>
    </row>
    <row r="182" spans="1:65" s="2" customFormat="1" ht="29.25">
      <c r="A182" s="35"/>
      <c r="B182" s="36"/>
      <c r="C182" s="37"/>
      <c r="D182" s="205" t="s">
        <v>162</v>
      </c>
      <c r="E182" s="37"/>
      <c r="F182" s="206" t="s">
        <v>1247</v>
      </c>
      <c r="G182" s="37"/>
      <c r="H182" s="37"/>
      <c r="I182" s="207"/>
      <c r="J182" s="37"/>
      <c r="K182" s="37"/>
      <c r="L182" s="40"/>
      <c r="M182" s="208"/>
      <c r="N182" s="209"/>
      <c r="O182" s="72"/>
      <c r="P182" s="72"/>
      <c r="Q182" s="72"/>
      <c r="R182" s="72"/>
      <c r="S182" s="72"/>
      <c r="T182" s="73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162</v>
      </c>
      <c r="AU182" s="18" t="s">
        <v>87</v>
      </c>
    </row>
    <row r="183" spans="1:65" s="13" customFormat="1" ht="11.25">
      <c r="B183" s="210"/>
      <c r="C183" s="211"/>
      <c r="D183" s="205" t="s">
        <v>164</v>
      </c>
      <c r="E183" s="212" t="s">
        <v>1</v>
      </c>
      <c r="F183" s="213" t="s">
        <v>85</v>
      </c>
      <c r="G183" s="211"/>
      <c r="H183" s="214">
        <v>1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164</v>
      </c>
      <c r="AU183" s="220" t="s">
        <v>87</v>
      </c>
      <c r="AV183" s="13" t="s">
        <v>87</v>
      </c>
      <c r="AW183" s="13" t="s">
        <v>34</v>
      </c>
      <c r="AX183" s="13" t="s">
        <v>85</v>
      </c>
      <c r="AY183" s="220" t="s">
        <v>153</v>
      </c>
    </row>
    <row r="184" spans="1:65" s="2" customFormat="1" ht="16.5" customHeight="1">
      <c r="A184" s="35"/>
      <c r="B184" s="36"/>
      <c r="C184" s="243" t="s">
        <v>8</v>
      </c>
      <c r="D184" s="243" t="s">
        <v>341</v>
      </c>
      <c r="E184" s="244" t="s">
        <v>1248</v>
      </c>
      <c r="F184" s="245" t="s">
        <v>1249</v>
      </c>
      <c r="G184" s="246" t="s">
        <v>181</v>
      </c>
      <c r="H184" s="247">
        <v>0.35</v>
      </c>
      <c r="I184" s="248"/>
      <c r="J184" s="249">
        <f>ROUND(I184*H184,2)</f>
        <v>0</v>
      </c>
      <c r="K184" s="245" t="s">
        <v>159</v>
      </c>
      <c r="L184" s="250"/>
      <c r="M184" s="251" t="s">
        <v>1</v>
      </c>
      <c r="N184" s="252" t="s">
        <v>43</v>
      </c>
      <c r="O184" s="72"/>
      <c r="P184" s="201">
        <f>O184*H184</f>
        <v>0</v>
      </c>
      <c r="Q184" s="201">
        <v>0.22</v>
      </c>
      <c r="R184" s="201">
        <f>Q184*H184</f>
        <v>7.6999999999999999E-2</v>
      </c>
      <c r="S184" s="201">
        <v>0</v>
      </c>
      <c r="T184" s="20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206</v>
      </c>
      <c r="AT184" s="203" t="s">
        <v>341</v>
      </c>
      <c r="AU184" s="203" t="s">
        <v>87</v>
      </c>
      <c r="AY184" s="18" t="s">
        <v>153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8" t="s">
        <v>85</v>
      </c>
      <c r="BK184" s="204">
        <f>ROUND(I184*H184,2)</f>
        <v>0</v>
      </c>
      <c r="BL184" s="18" t="s">
        <v>160</v>
      </c>
      <c r="BM184" s="203" t="s">
        <v>1250</v>
      </c>
    </row>
    <row r="185" spans="1:65" s="2" customFormat="1" ht="11.25">
      <c r="A185" s="35"/>
      <c r="B185" s="36"/>
      <c r="C185" s="37"/>
      <c r="D185" s="205" t="s">
        <v>162</v>
      </c>
      <c r="E185" s="37"/>
      <c r="F185" s="206" t="s">
        <v>1249</v>
      </c>
      <c r="G185" s="37"/>
      <c r="H185" s="37"/>
      <c r="I185" s="207"/>
      <c r="J185" s="37"/>
      <c r="K185" s="37"/>
      <c r="L185" s="40"/>
      <c r="M185" s="208"/>
      <c r="N185" s="209"/>
      <c r="O185" s="72"/>
      <c r="P185" s="72"/>
      <c r="Q185" s="72"/>
      <c r="R185" s="72"/>
      <c r="S185" s="72"/>
      <c r="T185" s="73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162</v>
      </c>
      <c r="AU185" s="18" t="s">
        <v>87</v>
      </c>
    </row>
    <row r="186" spans="1:65" s="13" customFormat="1" ht="11.25">
      <c r="B186" s="210"/>
      <c r="C186" s="211"/>
      <c r="D186" s="205" t="s">
        <v>164</v>
      </c>
      <c r="E186" s="212" t="s">
        <v>1</v>
      </c>
      <c r="F186" s="213" t="s">
        <v>1251</v>
      </c>
      <c r="G186" s="211"/>
      <c r="H186" s="214">
        <v>0.35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164</v>
      </c>
      <c r="AU186" s="220" t="s">
        <v>87</v>
      </c>
      <c r="AV186" s="13" t="s">
        <v>87</v>
      </c>
      <c r="AW186" s="13" t="s">
        <v>34</v>
      </c>
      <c r="AX186" s="13" t="s">
        <v>85</v>
      </c>
      <c r="AY186" s="220" t="s">
        <v>153</v>
      </c>
    </row>
    <row r="187" spans="1:65" s="2" customFormat="1" ht="33" customHeight="1">
      <c r="A187" s="35"/>
      <c r="B187" s="36"/>
      <c r="C187" s="192" t="s">
        <v>251</v>
      </c>
      <c r="D187" s="192" t="s">
        <v>155</v>
      </c>
      <c r="E187" s="193" t="s">
        <v>1252</v>
      </c>
      <c r="F187" s="194" t="s">
        <v>1253</v>
      </c>
      <c r="G187" s="195" t="s">
        <v>323</v>
      </c>
      <c r="H187" s="196">
        <v>342.1</v>
      </c>
      <c r="I187" s="197"/>
      <c r="J187" s="198">
        <f>ROUND(I187*H187,2)</f>
        <v>0</v>
      </c>
      <c r="K187" s="194" t="s">
        <v>159</v>
      </c>
      <c r="L187" s="40"/>
      <c r="M187" s="199" t="s">
        <v>1</v>
      </c>
      <c r="N187" s="200" t="s">
        <v>43</v>
      </c>
      <c r="O187" s="7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160</v>
      </c>
      <c r="AT187" s="203" t="s">
        <v>155</v>
      </c>
      <c r="AU187" s="203" t="s">
        <v>87</v>
      </c>
      <c r="AY187" s="18" t="s">
        <v>153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8" t="s">
        <v>85</v>
      </c>
      <c r="BK187" s="204">
        <f>ROUND(I187*H187,2)</f>
        <v>0</v>
      </c>
      <c r="BL187" s="18" t="s">
        <v>160</v>
      </c>
      <c r="BM187" s="203" t="s">
        <v>1254</v>
      </c>
    </row>
    <row r="188" spans="1:65" s="2" customFormat="1" ht="19.5">
      <c r="A188" s="35"/>
      <c r="B188" s="36"/>
      <c r="C188" s="37"/>
      <c r="D188" s="205" t="s">
        <v>162</v>
      </c>
      <c r="E188" s="37"/>
      <c r="F188" s="206" t="s">
        <v>1255</v>
      </c>
      <c r="G188" s="37"/>
      <c r="H188" s="37"/>
      <c r="I188" s="207"/>
      <c r="J188" s="37"/>
      <c r="K188" s="37"/>
      <c r="L188" s="40"/>
      <c r="M188" s="208"/>
      <c r="N188" s="209"/>
      <c r="O188" s="72"/>
      <c r="P188" s="72"/>
      <c r="Q188" s="72"/>
      <c r="R188" s="72"/>
      <c r="S188" s="72"/>
      <c r="T188" s="73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162</v>
      </c>
      <c r="AU188" s="18" t="s">
        <v>87</v>
      </c>
    </row>
    <row r="189" spans="1:65" s="13" customFormat="1" ht="11.25">
      <c r="B189" s="210"/>
      <c r="C189" s="211"/>
      <c r="D189" s="205" t="s">
        <v>164</v>
      </c>
      <c r="E189" s="212" t="s">
        <v>1</v>
      </c>
      <c r="F189" s="213" t="s">
        <v>1224</v>
      </c>
      <c r="G189" s="211"/>
      <c r="H189" s="214">
        <v>342.1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164</v>
      </c>
      <c r="AU189" s="220" t="s">
        <v>87</v>
      </c>
      <c r="AV189" s="13" t="s">
        <v>87</v>
      </c>
      <c r="AW189" s="13" t="s">
        <v>34</v>
      </c>
      <c r="AX189" s="13" t="s">
        <v>85</v>
      </c>
      <c r="AY189" s="220" t="s">
        <v>153</v>
      </c>
    </row>
    <row r="190" spans="1:65" s="2" customFormat="1" ht="24.2" customHeight="1">
      <c r="A190" s="35"/>
      <c r="B190" s="36"/>
      <c r="C190" s="192" t="s">
        <v>257</v>
      </c>
      <c r="D190" s="192" t="s">
        <v>155</v>
      </c>
      <c r="E190" s="193" t="s">
        <v>1256</v>
      </c>
      <c r="F190" s="194" t="s">
        <v>1257</v>
      </c>
      <c r="G190" s="195" t="s">
        <v>158</v>
      </c>
      <c r="H190" s="196">
        <v>1</v>
      </c>
      <c r="I190" s="197"/>
      <c r="J190" s="198">
        <f>ROUND(I190*H190,2)</f>
        <v>0</v>
      </c>
      <c r="K190" s="194" t="s">
        <v>159</v>
      </c>
      <c r="L190" s="40"/>
      <c r="M190" s="199" t="s">
        <v>1</v>
      </c>
      <c r="N190" s="200" t="s">
        <v>43</v>
      </c>
      <c r="O190" s="7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160</v>
      </c>
      <c r="AT190" s="203" t="s">
        <v>155</v>
      </c>
      <c r="AU190" s="203" t="s">
        <v>87</v>
      </c>
      <c r="AY190" s="18" t="s">
        <v>153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8" t="s">
        <v>85</v>
      </c>
      <c r="BK190" s="204">
        <f>ROUND(I190*H190,2)</f>
        <v>0</v>
      </c>
      <c r="BL190" s="18" t="s">
        <v>160</v>
      </c>
      <c r="BM190" s="203" t="s">
        <v>1258</v>
      </c>
    </row>
    <row r="191" spans="1:65" s="2" customFormat="1" ht="29.25">
      <c r="A191" s="35"/>
      <c r="B191" s="36"/>
      <c r="C191" s="37"/>
      <c r="D191" s="205" t="s">
        <v>162</v>
      </c>
      <c r="E191" s="37"/>
      <c r="F191" s="206" t="s">
        <v>1259</v>
      </c>
      <c r="G191" s="37"/>
      <c r="H191" s="37"/>
      <c r="I191" s="207"/>
      <c r="J191" s="37"/>
      <c r="K191" s="37"/>
      <c r="L191" s="40"/>
      <c r="M191" s="208"/>
      <c r="N191" s="209"/>
      <c r="O191" s="72"/>
      <c r="P191" s="72"/>
      <c r="Q191" s="72"/>
      <c r="R191" s="72"/>
      <c r="S191" s="72"/>
      <c r="T191" s="73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162</v>
      </c>
      <c r="AU191" s="18" t="s">
        <v>87</v>
      </c>
    </row>
    <row r="192" spans="1:65" s="13" customFormat="1" ht="11.25">
      <c r="B192" s="210"/>
      <c r="C192" s="211"/>
      <c r="D192" s="205" t="s">
        <v>164</v>
      </c>
      <c r="E192" s="212" t="s">
        <v>1</v>
      </c>
      <c r="F192" s="213" t="s">
        <v>85</v>
      </c>
      <c r="G192" s="211"/>
      <c r="H192" s="214">
        <v>1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164</v>
      </c>
      <c r="AU192" s="220" t="s">
        <v>87</v>
      </c>
      <c r="AV192" s="13" t="s">
        <v>87</v>
      </c>
      <c r="AW192" s="13" t="s">
        <v>34</v>
      </c>
      <c r="AX192" s="13" t="s">
        <v>85</v>
      </c>
      <c r="AY192" s="220" t="s">
        <v>153</v>
      </c>
    </row>
    <row r="193" spans="1:65" s="2" customFormat="1" ht="21.75" customHeight="1">
      <c r="A193" s="35"/>
      <c r="B193" s="36"/>
      <c r="C193" s="243" t="s">
        <v>262</v>
      </c>
      <c r="D193" s="243" t="s">
        <v>341</v>
      </c>
      <c r="E193" s="244" t="s">
        <v>1260</v>
      </c>
      <c r="F193" s="245" t="s">
        <v>1261</v>
      </c>
      <c r="G193" s="246" t="s">
        <v>158</v>
      </c>
      <c r="H193" s="247">
        <v>1</v>
      </c>
      <c r="I193" s="248"/>
      <c r="J193" s="249">
        <f>ROUND(I193*H193,2)</f>
        <v>0</v>
      </c>
      <c r="K193" s="245" t="s">
        <v>1</v>
      </c>
      <c r="L193" s="250"/>
      <c r="M193" s="251" t="s">
        <v>1</v>
      </c>
      <c r="N193" s="252" t="s">
        <v>43</v>
      </c>
      <c r="O193" s="7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3" t="s">
        <v>206</v>
      </c>
      <c r="AT193" s="203" t="s">
        <v>341</v>
      </c>
      <c r="AU193" s="203" t="s">
        <v>87</v>
      </c>
      <c r="AY193" s="18" t="s">
        <v>153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8" t="s">
        <v>85</v>
      </c>
      <c r="BK193" s="204">
        <f>ROUND(I193*H193,2)</f>
        <v>0</v>
      </c>
      <c r="BL193" s="18" t="s">
        <v>160</v>
      </c>
      <c r="BM193" s="203" t="s">
        <v>1262</v>
      </c>
    </row>
    <row r="194" spans="1:65" s="2" customFormat="1" ht="19.5">
      <c r="A194" s="35"/>
      <c r="B194" s="36"/>
      <c r="C194" s="37"/>
      <c r="D194" s="205" t="s">
        <v>162</v>
      </c>
      <c r="E194" s="37"/>
      <c r="F194" s="206" t="s">
        <v>1263</v>
      </c>
      <c r="G194" s="37"/>
      <c r="H194" s="37"/>
      <c r="I194" s="207"/>
      <c r="J194" s="37"/>
      <c r="K194" s="37"/>
      <c r="L194" s="40"/>
      <c r="M194" s="208"/>
      <c r="N194" s="209"/>
      <c r="O194" s="72"/>
      <c r="P194" s="72"/>
      <c r="Q194" s="72"/>
      <c r="R194" s="72"/>
      <c r="S194" s="72"/>
      <c r="T194" s="73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162</v>
      </c>
      <c r="AU194" s="18" t="s">
        <v>87</v>
      </c>
    </row>
    <row r="195" spans="1:65" s="2" customFormat="1" ht="19.5">
      <c r="A195" s="35"/>
      <c r="B195" s="36"/>
      <c r="C195" s="37"/>
      <c r="D195" s="205" t="s">
        <v>218</v>
      </c>
      <c r="E195" s="37"/>
      <c r="F195" s="242" t="s">
        <v>1264</v>
      </c>
      <c r="G195" s="37"/>
      <c r="H195" s="37"/>
      <c r="I195" s="207"/>
      <c r="J195" s="37"/>
      <c r="K195" s="37"/>
      <c r="L195" s="40"/>
      <c r="M195" s="208"/>
      <c r="N195" s="209"/>
      <c r="O195" s="72"/>
      <c r="P195" s="72"/>
      <c r="Q195" s="72"/>
      <c r="R195" s="72"/>
      <c r="S195" s="72"/>
      <c r="T195" s="73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218</v>
      </c>
      <c r="AU195" s="18" t="s">
        <v>87</v>
      </c>
    </row>
    <row r="196" spans="1:65" s="13" customFormat="1" ht="11.25">
      <c r="B196" s="210"/>
      <c r="C196" s="211"/>
      <c r="D196" s="205" t="s">
        <v>164</v>
      </c>
      <c r="E196" s="212" t="s">
        <v>1</v>
      </c>
      <c r="F196" s="213" t="s">
        <v>85</v>
      </c>
      <c r="G196" s="211"/>
      <c r="H196" s="214">
        <v>1</v>
      </c>
      <c r="I196" s="215"/>
      <c r="J196" s="211"/>
      <c r="K196" s="211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164</v>
      </c>
      <c r="AU196" s="220" t="s">
        <v>87</v>
      </c>
      <c r="AV196" s="13" t="s">
        <v>87</v>
      </c>
      <c r="AW196" s="13" t="s">
        <v>34</v>
      </c>
      <c r="AX196" s="13" t="s">
        <v>85</v>
      </c>
      <c r="AY196" s="220" t="s">
        <v>153</v>
      </c>
    </row>
    <row r="197" spans="1:65" s="2" customFormat="1" ht="24.2" customHeight="1">
      <c r="A197" s="35"/>
      <c r="B197" s="36"/>
      <c r="C197" s="192" t="s">
        <v>267</v>
      </c>
      <c r="D197" s="192" t="s">
        <v>155</v>
      </c>
      <c r="E197" s="193" t="s">
        <v>1265</v>
      </c>
      <c r="F197" s="194" t="s">
        <v>1266</v>
      </c>
      <c r="G197" s="195" t="s">
        <v>158</v>
      </c>
      <c r="H197" s="196">
        <v>1</v>
      </c>
      <c r="I197" s="197"/>
      <c r="J197" s="198">
        <f>ROUND(I197*H197,2)</f>
        <v>0</v>
      </c>
      <c r="K197" s="194" t="s">
        <v>159</v>
      </c>
      <c r="L197" s="40"/>
      <c r="M197" s="199" t="s">
        <v>1</v>
      </c>
      <c r="N197" s="200" t="s">
        <v>43</v>
      </c>
      <c r="O197" s="72"/>
      <c r="P197" s="201">
        <f>O197*H197</f>
        <v>0</v>
      </c>
      <c r="Q197" s="201">
        <v>6.0000000000000002E-5</v>
      </c>
      <c r="R197" s="201">
        <f>Q197*H197</f>
        <v>6.0000000000000002E-5</v>
      </c>
      <c r="S197" s="201">
        <v>0</v>
      </c>
      <c r="T197" s="20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160</v>
      </c>
      <c r="AT197" s="203" t="s">
        <v>155</v>
      </c>
      <c r="AU197" s="203" t="s">
        <v>87</v>
      </c>
      <c r="AY197" s="18" t="s">
        <v>153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8" t="s">
        <v>85</v>
      </c>
      <c r="BK197" s="204">
        <f>ROUND(I197*H197,2)</f>
        <v>0</v>
      </c>
      <c r="BL197" s="18" t="s">
        <v>160</v>
      </c>
      <c r="BM197" s="203" t="s">
        <v>1267</v>
      </c>
    </row>
    <row r="198" spans="1:65" s="2" customFormat="1" ht="11.25">
      <c r="A198" s="35"/>
      <c r="B198" s="36"/>
      <c r="C198" s="37"/>
      <c r="D198" s="205" t="s">
        <v>162</v>
      </c>
      <c r="E198" s="37"/>
      <c r="F198" s="206" t="s">
        <v>1268</v>
      </c>
      <c r="G198" s="37"/>
      <c r="H198" s="37"/>
      <c r="I198" s="207"/>
      <c r="J198" s="37"/>
      <c r="K198" s="37"/>
      <c r="L198" s="40"/>
      <c r="M198" s="208"/>
      <c r="N198" s="209"/>
      <c r="O198" s="72"/>
      <c r="P198" s="72"/>
      <c r="Q198" s="72"/>
      <c r="R198" s="72"/>
      <c r="S198" s="72"/>
      <c r="T198" s="73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162</v>
      </c>
      <c r="AU198" s="18" t="s">
        <v>87</v>
      </c>
    </row>
    <row r="199" spans="1:65" s="13" customFormat="1" ht="11.25">
      <c r="B199" s="210"/>
      <c r="C199" s="211"/>
      <c r="D199" s="205" t="s">
        <v>164</v>
      </c>
      <c r="E199" s="212" t="s">
        <v>1</v>
      </c>
      <c r="F199" s="213" t="s">
        <v>85</v>
      </c>
      <c r="G199" s="211"/>
      <c r="H199" s="214">
        <v>1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164</v>
      </c>
      <c r="AU199" s="220" t="s">
        <v>87</v>
      </c>
      <c r="AV199" s="13" t="s">
        <v>87</v>
      </c>
      <c r="AW199" s="13" t="s">
        <v>34</v>
      </c>
      <c r="AX199" s="13" t="s">
        <v>85</v>
      </c>
      <c r="AY199" s="220" t="s">
        <v>153</v>
      </c>
    </row>
    <row r="200" spans="1:65" s="2" customFormat="1" ht="21.75" customHeight="1">
      <c r="A200" s="35"/>
      <c r="B200" s="36"/>
      <c r="C200" s="243" t="s">
        <v>272</v>
      </c>
      <c r="D200" s="243" t="s">
        <v>341</v>
      </c>
      <c r="E200" s="244" t="s">
        <v>1269</v>
      </c>
      <c r="F200" s="245" t="s">
        <v>1270</v>
      </c>
      <c r="G200" s="246" t="s">
        <v>158</v>
      </c>
      <c r="H200" s="247">
        <v>3</v>
      </c>
      <c r="I200" s="248"/>
      <c r="J200" s="249">
        <f>ROUND(I200*H200,2)</f>
        <v>0</v>
      </c>
      <c r="K200" s="245" t="s">
        <v>159</v>
      </c>
      <c r="L200" s="250"/>
      <c r="M200" s="251" t="s">
        <v>1</v>
      </c>
      <c r="N200" s="252" t="s">
        <v>43</v>
      </c>
      <c r="O200" s="72"/>
      <c r="P200" s="201">
        <f>O200*H200</f>
        <v>0</v>
      </c>
      <c r="Q200" s="201">
        <v>5.8999999999999999E-3</v>
      </c>
      <c r="R200" s="201">
        <f>Q200*H200</f>
        <v>1.77E-2</v>
      </c>
      <c r="S200" s="201">
        <v>0</v>
      </c>
      <c r="T200" s="20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206</v>
      </c>
      <c r="AT200" s="203" t="s">
        <v>341</v>
      </c>
      <c r="AU200" s="203" t="s">
        <v>87</v>
      </c>
      <c r="AY200" s="18" t="s">
        <v>153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8" t="s">
        <v>85</v>
      </c>
      <c r="BK200" s="204">
        <f>ROUND(I200*H200,2)</f>
        <v>0</v>
      </c>
      <c r="BL200" s="18" t="s">
        <v>160</v>
      </c>
      <c r="BM200" s="203" t="s">
        <v>1271</v>
      </c>
    </row>
    <row r="201" spans="1:65" s="2" customFormat="1" ht="11.25">
      <c r="A201" s="35"/>
      <c r="B201" s="36"/>
      <c r="C201" s="37"/>
      <c r="D201" s="205" t="s">
        <v>162</v>
      </c>
      <c r="E201" s="37"/>
      <c r="F201" s="206" t="s">
        <v>1270</v>
      </c>
      <c r="G201" s="37"/>
      <c r="H201" s="37"/>
      <c r="I201" s="207"/>
      <c r="J201" s="37"/>
      <c r="K201" s="37"/>
      <c r="L201" s="40"/>
      <c r="M201" s="208"/>
      <c r="N201" s="209"/>
      <c r="O201" s="72"/>
      <c r="P201" s="72"/>
      <c r="Q201" s="72"/>
      <c r="R201" s="72"/>
      <c r="S201" s="72"/>
      <c r="T201" s="73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162</v>
      </c>
      <c r="AU201" s="18" t="s">
        <v>87</v>
      </c>
    </row>
    <row r="202" spans="1:65" s="13" customFormat="1" ht="11.25">
      <c r="B202" s="210"/>
      <c r="C202" s="211"/>
      <c r="D202" s="205" t="s">
        <v>164</v>
      </c>
      <c r="E202" s="212" t="s">
        <v>1</v>
      </c>
      <c r="F202" s="213" t="s">
        <v>1272</v>
      </c>
      <c r="G202" s="211"/>
      <c r="H202" s="214">
        <v>3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164</v>
      </c>
      <c r="AU202" s="220" t="s">
        <v>87</v>
      </c>
      <c r="AV202" s="13" t="s">
        <v>87</v>
      </c>
      <c r="AW202" s="13" t="s">
        <v>34</v>
      </c>
      <c r="AX202" s="13" t="s">
        <v>85</v>
      </c>
      <c r="AY202" s="220" t="s">
        <v>153</v>
      </c>
    </row>
    <row r="203" spans="1:65" s="2" customFormat="1" ht="24.2" customHeight="1">
      <c r="A203" s="35"/>
      <c r="B203" s="36"/>
      <c r="C203" s="192" t="s">
        <v>7</v>
      </c>
      <c r="D203" s="192" t="s">
        <v>155</v>
      </c>
      <c r="E203" s="193" t="s">
        <v>1273</v>
      </c>
      <c r="F203" s="194" t="s">
        <v>1274</v>
      </c>
      <c r="G203" s="195" t="s">
        <v>158</v>
      </c>
      <c r="H203" s="196">
        <v>1</v>
      </c>
      <c r="I203" s="197"/>
      <c r="J203" s="198">
        <f>ROUND(I203*H203,2)</f>
        <v>0</v>
      </c>
      <c r="K203" s="194" t="s">
        <v>159</v>
      </c>
      <c r="L203" s="40"/>
      <c r="M203" s="199" t="s">
        <v>1</v>
      </c>
      <c r="N203" s="200" t="s">
        <v>43</v>
      </c>
      <c r="O203" s="7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160</v>
      </c>
      <c r="AT203" s="203" t="s">
        <v>155</v>
      </c>
      <c r="AU203" s="203" t="s">
        <v>87</v>
      </c>
      <c r="AY203" s="18" t="s">
        <v>153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8" t="s">
        <v>85</v>
      </c>
      <c r="BK203" s="204">
        <f>ROUND(I203*H203,2)</f>
        <v>0</v>
      </c>
      <c r="BL203" s="18" t="s">
        <v>160</v>
      </c>
      <c r="BM203" s="203" t="s">
        <v>1275</v>
      </c>
    </row>
    <row r="204" spans="1:65" s="2" customFormat="1" ht="19.5">
      <c r="A204" s="35"/>
      <c r="B204" s="36"/>
      <c r="C204" s="37"/>
      <c r="D204" s="205" t="s">
        <v>162</v>
      </c>
      <c r="E204" s="37"/>
      <c r="F204" s="206" t="s">
        <v>1276</v>
      </c>
      <c r="G204" s="37"/>
      <c r="H204" s="37"/>
      <c r="I204" s="207"/>
      <c r="J204" s="37"/>
      <c r="K204" s="37"/>
      <c r="L204" s="40"/>
      <c r="M204" s="208"/>
      <c r="N204" s="209"/>
      <c r="O204" s="72"/>
      <c r="P204" s="72"/>
      <c r="Q204" s="72"/>
      <c r="R204" s="72"/>
      <c r="S204" s="72"/>
      <c r="T204" s="73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162</v>
      </c>
      <c r="AU204" s="18" t="s">
        <v>87</v>
      </c>
    </row>
    <row r="205" spans="1:65" s="13" customFormat="1" ht="11.25">
      <c r="B205" s="210"/>
      <c r="C205" s="211"/>
      <c r="D205" s="205" t="s">
        <v>164</v>
      </c>
      <c r="E205" s="212" t="s">
        <v>1</v>
      </c>
      <c r="F205" s="213" t="s">
        <v>85</v>
      </c>
      <c r="G205" s="211"/>
      <c r="H205" s="214">
        <v>1</v>
      </c>
      <c r="I205" s="215"/>
      <c r="J205" s="211"/>
      <c r="K205" s="211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164</v>
      </c>
      <c r="AU205" s="220" t="s">
        <v>87</v>
      </c>
      <c r="AV205" s="13" t="s">
        <v>87</v>
      </c>
      <c r="AW205" s="13" t="s">
        <v>34</v>
      </c>
      <c r="AX205" s="13" t="s">
        <v>85</v>
      </c>
      <c r="AY205" s="220" t="s">
        <v>153</v>
      </c>
    </row>
    <row r="206" spans="1:65" s="2" customFormat="1" ht="16.5" customHeight="1">
      <c r="A206" s="35"/>
      <c r="B206" s="36"/>
      <c r="C206" s="243" t="s">
        <v>284</v>
      </c>
      <c r="D206" s="243" t="s">
        <v>341</v>
      </c>
      <c r="E206" s="244" t="s">
        <v>1277</v>
      </c>
      <c r="F206" s="245" t="s">
        <v>1278</v>
      </c>
      <c r="G206" s="246" t="s">
        <v>302</v>
      </c>
      <c r="H206" s="247">
        <v>0.08</v>
      </c>
      <c r="I206" s="248"/>
      <c r="J206" s="249">
        <f>ROUND(I206*H206,2)</f>
        <v>0</v>
      </c>
      <c r="K206" s="245" t="s">
        <v>159</v>
      </c>
      <c r="L206" s="250"/>
      <c r="M206" s="251" t="s">
        <v>1</v>
      </c>
      <c r="N206" s="252" t="s">
        <v>43</v>
      </c>
      <c r="O206" s="72"/>
      <c r="P206" s="201">
        <f>O206*H206</f>
        <v>0</v>
      </c>
      <c r="Q206" s="201">
        <v>1</v>
      </c>
      <c r="R206" s="201">
        <f>Q206*H206</f>
        <v>0.08</v>
      </c>
      <c r="S206" s="201">
        <v>0</v>
      </c>
      <c r="T206" s="20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3" t="s">
        <v>206</v>
      </c>
      <c r="AT206" s="203" t="s">
        <v>341</v>
      </c>
      <c r="AU206" s="203" t="s">
        <v>87</v>
      </c>
      <c r="AY206" s="18" t="s">
        <v>153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8" t="s">
        <v>85</v>
      </c>
      <c r="BK206" s="204">
        <f>ROUND(I206*H206,2)</f>
        <v>0</v>
      </c>
      <c r="BL206" s="18" t="s">
        <v>160</v>
      </c>
      <c r="BM206" s="203" t="s">
        <v>1279</v>
      </c>
    </row>
    <row r="207" spans="1:65" s="2" customFormat="1" ht="11.25">
      <c r="A207" s="35"/>
      <c r="B207" s="36"/>
      <c r="C207" s="37"/>
      <c r="D207" s="205" t="s">
        <v>162</v>
      </c>
      <c r="E207" s="37"/>
      <c r="F207" s="206" t="s">
        <v>1278</v>
      </c>
      <c r="G207" s="37"/>
      <c r="H207" s="37"/>
      <c r="I207" s="207"/>
      <c r="J207" s="37"/>
      <c r="K207" s="37"/>
      <c r="L207" s="40"/>
      <c r="M207" s="208"/>
      <c r="N207" s="209"/>
      <c r="O207" s="72"/>
      <c r="P207" s="72"/>
      <c r="Q207" s="72"/>
      <c r="R207" s="72"/>
      <c r="S207" s="72"/>
      <c r="T207" s="73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162</v>
      </c>
      <c r="AU207" s="18" t="s">
        <v>87</v>
      </c>
    </row>
    <row r="208" spans="1:65" s="13" customFormat="1" ht="11.25">
      <c r="B208" s="210"/>
      <c r="C208" s="211"/>
      <c r="D208" s="205" t="s">
        <v>164</v>
      </c>
      <c r="E208" s="212" t="s">
        <v>1</v>
      </c>
      <c r="F208" s="213" t="s">
        <v>1280</v>
      </c>
      <c r="G208" s="211"/>
      <c r="H208" s="214">
        <v>0.08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164</v>
      </c>
      <c r="AU208" s="220" t="s">
        <v>87</v>
      </c>
      <c r="AV208" s="13" t="s">
        <v>87</v>
      </c>
      <c r="AW208" s="13" t="s">
        <v>34</v>
      </c>
      <c r="AX208" s="13" t="s">
        <v>85</v>
      </c>
      <c r="AY208" s="220" t="s">
        <v>153</v>
      </c>
    </row>
    <row r="209" spans="1:65" s="2" customFormat="1" ht="24.2" customHeight="1">
      <c r="A209" s="35"/>
      <c r="B209" s="36"/>
      <c r="C209" s="192" t="s">
        <v>292</v>
      </c>
      <c r="D209" s="192" t="s">
        <v>155</v>
      </c>
      <c r="E209" s="193" t="s">
        <v>1281</v>
      </c>
      <c r="F209" s="194" t="s">
        <v>1282</v>
      </c>
      <c r="G209" s="195" t="s">
        <v>323</v>
      </c>
      <c r="H209" s="196">
        <v>1</v>
      </c>
      <c r="I209" s="197"/>
      <c r="J209" s="198">
        <f>ROUND(I209*H209,2)</f>
        <v>0</v>
      </c>
      <c r="K209" s="194" t="s">
        <v>159</v>
      </c>
      <c r="L209" s="40"/>
      <c r="M209" s="199" t="s">
        <v>1</v>
      </c>
      <c r="N209" s="200" t="s">
        <v>43</v>
      </c>
      <c r="O209" s="72"/>
      <c r="P209" s="201">
        <f>O209*H209</f>
        <v>0</v>
      </c>
      <c r="Q209" s="201">
        <v>3.6000000000000002E-4</v>
      </c>
      <c r="R209" s="201">
        <f>Q209*H209</f>
        <v>3.6000000000000002E-4</v>
      </c>
      <c r="S209" s="201">
        <v>0</v>
      </c>
      <c r="T209" s="20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3" t="s">
        <v>160</v>
      </c>
      <c r="AT209" s="203" t="s">
        <v>155</v>
      </c>
      <c r="AU209" s="203" t="s">
        <v>87</v>
      </c>
      <c r="AY209" s="18" t="s">
        <v>153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8" t="s">
        <v>85</v>
      </c>
      <c r="BK209" s="204">
        <f>ROUND(I209*H209,2)</f>
        <v>0</v>
      </c>
      <c r="BL209" s="18" t="s">
        <v>160</v>
      </c>
      <c r="BM209" s="203" t="s">
        <v>1283</v>
      </c>
    </row>
    <row r="210" spans="1:65" s="2" customFormat="1" ht="19.5">
      <c r="A210" s="35"/>
      <c r="B210" s="36"/>
      <c r="C210" s="37"/>
      <c r="D210" s="205" t="s">
        <v>162</v>
      </c>
      <c r="E210" s="37"/>
      <c r="F210" s="206" t="s">
        <v>1284</v>
      </c>
      <c r="G210" s="37"/>
      <c r="H210" s="37"/>
      <c r="I210" s="207"/>
      <c r="J210" s="37"/>
      <c r="K210" s="37"/>
      <c r="L210" s="40"/>
      <c r="M210" s="208"/>
      <c r="N210" s="209"/>
      <c r="O210" s="72"/>
      <c r="P210" s="72"/>
      <c r="Q210" s="72"/>
      <c r="R210" s="72"/>
      <c r="S210" s="72"/>
      <c r="T210" s="73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162</v>
      </c>
      <c r="AU210" s="18" t="s">
        <v>87</v>
      </c>
    </row>
    <row r="211" spans="1:65" s="13" customFormat="1" ht="11.25">
      <c r="B211" s="210"/>
      <c r="C211" s="211"/>
      <c r="D211" s="205" t="s">
        <v>164</v>
      </c>
      <c r="E211" s="212" t="s">
        <v>1</v>
      </c>
      <c r="F211" s="213" t="s">
        <v>85</v>
      </c>
      <c r="G211" s="211"/>
      <c r="H211" s="214">
        <v>1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164</v>
      </c>
      <c r="AU211" s="220" t="s">
        <v>87</v>
      </c>
      <c r="AV211" s="13" t="s">
        <v>87</v>
      </c>
      <c r="AW211" s="13" t="s">
        <v>34</v>
      </c>
      <c r="AX211" s="13" t="s">
        <v>85</v>
      </c>
      <c r="AY211" s="220" t="s">
        <v>153</v>
      </c>
    </row>
    <row r="212" spans="1:65" s="2" customFormat="1" ht="21.75" customHeight="1">
      <c r="A212" s="35"/>
      <c r="B212" s="36"/>
      <c r="C212" s="192" t="s">
        <v>299</v>
      </c>
      <c r="D212" s="192" t="s">
        <v>155</v>
      </c>
      <c r="E212" s="193" t="s">
        <v>1285</v>
      </c>
      <c r="F212" s="194" t="s">
        <v>1286</v>
      </c>
      <c r="G212" s="195" t="s">
        <v>158</v>
      </c>
      <c r="H212" s="196">
        <v>1</v>
      </c>
      <c r="I212" s="197"/>
      <c r="J212" s="198">
        <f>ROUND(I212*H212,2)</f>
        <v>0</v>
      </c>
      <c r="K212" s="194" t="s">
        <v>1</v>
      </c>
      <c r="L212" s="40"/>
      <c r="M212" s="199" t="s">
        <v>1</v>
      </c>
      <c r="N212" s="200" t="s">
        <v>43</v>
      </c>
      <c r="O212" s="72"/>
      <c r="P212" s="201">
        <f>O212*H212</f>
        <v>0</v>
      </c>
      <c r="Q212" s="201">
        <v>3.6000000000000002E-4</v>
      </c>
      <c r="R212" s="201">
        <f>Q212*H212</f>
        <v>3.6000000000000002E-4</v>
      </c>
      <c r="S212" s="201">
        <v>0</v>
      </c>
      <c r="T212" s="20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3" t="s">
        <v>160</v>
      </c>
      <c r="AT212" s="203" t="s">
        <v>155</v>
      </c>
      <c r="AU212" s="203" t="s">
        <v>87</v>
      </c>
      <c r="AY212" s="18" t="s">
        <v>153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8" t="s">
        <v>85</v>
      </c>
      <c r="BK212" s="204">
        <f>ROUND(I212*H212,2)</f>
        <v>0</v>
      </c>
      <c r="BL212" s="18" t="s">
        <v>160</v>
      </c>
      <c r="BM212" s="203" t="s">
        <v>1287</v>
      </c>
    </row>
    <row r="213" spans="1:65" s="2" customFormat="1" ht="19.5">
      <c r="A213" s="35"/>
      <c r="B213" s="36"/>
      <c r="C213" s="37"/>
      <c r="D213" s="205" t="s">
        <v>162</v>
      </c>
      <c r="E213" s="37"/>
      <c r="F213" s="206" t="s">
        <v>1288</v>
      </c>
      <c r="G213" s="37"/>
      <c r="H213" s="37"/>
      <c r="I213" s="207"/>
      <c r="J213" s="37"/>
      <c r="K213" s="37"/>
      <c r="L213" s="40"/>
      <c r="M213" s="208"/>
      <c r="N213" s="209"/>
      <c r="O213" s="72"/>
      <c r="P213" s="72"/>
      <c r="Q213" s="72"/>
      <c r="R213" s="72"/>
      <c r="S213" s="72"/>
      <c r="T213" s="73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162</v>
      </c>
      <c r="AU213" s="18" t="s">
        <v>87</v>
      </c>
    </row>
    <row r="214" spans="1:65" s="2" customFormat="1" ht="107.25">
      <c r="A214" s="35"/>
      <c r="B214" s="36"/>
      <c r="C214" s="37"/>
      <c r="D214" s="205" t="s">
        <v>218</v>
      </c>
      <c r="E214" s="37"/>
      <c r="F214" s="242" t="s">
        <v>1289</v>
      </c>
      <c r="G214" s="37"/>
      <c r="H214" s="37"/>
      <c r="I214" s="207"/>
      <c r="J214" s="37"/>
      <c r="K214" s="37"/>
      <c r="L214" s="40"/>
      <c r="M214" s="208"/>
      <c r="N214" s="209"/>
      <c r="O214" s="72"/>
      <c r="P214" s="72"/>
      <c r="Q214" s="72"/>
      <c r="R214" s="72"/>
      <c r="S214" s="72"/>
      <c r="T214" s="73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218</v>
      </c>
      <c r="AU214" s="18" t="s">
        <v>87</v>
      </c>
    </row>
    <row r="215" spans="1:65" s="13" customFormat="1" ht="11.25">
      <c r="B215" s="210"/>
      <c r="C215" s="211"/>
      <c r="D215" s="205" t="s">
        <v>164</v>
      </c>
      <c r="E215" s="212" t="s">
        <v>1</v>
      </c>
      <c r="F215" s="213" t="s">
        <v>85</v>
      </c>
      <c r="G215" s="211"/>
      <c r="H215" s="214">
        <v>1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164</v>
      </c>
      <c r="AU215" s="220" t="s">
        <v>87</v>
      </c>
      <c r="AV215" s="13" t="s">
        <v>87</v>
      </c>
      <c r="AW215" s="13" t="s">
        <v>34</v>
      </c>
      <c r="AX215" s="13" t="s">
        <v>85</v>
      </c>
      <c r="AY215" s="220" t="s">
        <v>153</v>
      </c>
    </row>
    <row r="216" spans="1:65" s="2" customFormat="1" ht="33" customHeight="1">
      <c r="A216" s="35"/>
      <c r="B216" s="36"/>
      <c r="C216" s="192" t="s">
        <v>307</v>
      </c>
      <c r="D216" s="192" t="s">
        <v>155</v>
      </c>
      <c r="E216" s="193" t="s">
        <v>1290</v>
      </c>
      <c r="F216" s="194" t="s">
        <v>1291</v>
      </c>
      <c r="G216" s="195" t="s">
        <v>323</v>
      </c>
      <c r="H216" s="196">
        <v>342.1</v>
      </c>
      <c r="I216" s="197"/>
      <c r="J216" s="198">
        <f>ROUND(I216*H216,2)</f>
        <v>0</v>
      </c>
      <c r="K216" s="194" t="s">
        <v>159</v>
      </c>
      <c r="L216" s="40"/>
      <c r="M216" s="199" t="s">
        <v>1</v>
      </c>
      <c r="N216" s="200" t="s">
        <v>43</v>
      </c>
      <c r="O216" s="72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3" t="s">
        <v>160</v>
      </c>
      <c r="AT216" s="203" t="s">
        <v>155</v>
      </c>
      <c r="AU216" s="203" t="s">
        <v>87</v>
      </c>
      <c r="AY216" s="18" t="s">
        <v>153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18" t="s">
        <v>85</v>
      </c>
      <c r="BK216" s="204">
        <f>ROUND(I216*H216,2)</f>
        <v>0</v>
      </c>
      <c r="BL216" s="18" t="s">
        <v>160</v>
      </c>
      <c r="BM216" s="203" t="s">
        <v>1292</v>
      </c>
    </row>
    <row r="217" spans="1:65" s="2" customFormat="1" ht="29.25">
      <c r="A217" s="35"/>
      <c r="B217" s="36"/>
      <c r="C217" s="37"/>
      <c r="D217" s="205" t="s">
        <v>162</v>
      </c>
      <c r="E217" s="37"/>
      <c r="F217" s="206" t="s">
        <v>1293</v>
      </c>
      <c r="G217" s="37"/>
      <c r="H217" s="37"/>
      <c r="I217" s="207"/>
      <c r="J217" s="37"/>
      <c r="K217" s="37"/>
      <c r="L217" s="40"/>
      <c r="M217" s="208"/>
      <c r="N217" s="209"/>
      <c r="O217" s="72"/>
      <c r="P217" s="72"/>
      <c r="Q217" s="72"/>
      <c r="R217" s="72"/>
      <c r="S217" s="72"/>
      <c r="T217" s="73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162</v>
      </c>
      <c r="AU217" s="18" t="s">
        <v>87</v>
      </c>
    </row>
    <row r="218" spans="1:65" s="13" customFormat="1" ht="11.25">
      <c r="B218" s="210"/>
      <c r="C218" s="211"/>
      <c r="D218" s="205" t="s">
        <v>164</v>
      </c>
      <c r="E218" s="212" t="s">
        <v>1</v>
      </c>
      <c r="F218" s="213" t="s">
        <v>1224</v>
      </c>
      <c r="G218" s="211"/>
      <c r="H218" s="214">
        <v>342.1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164</v>
      </c>
      <c r="AU218" s="220" t="s">
        <v>87</v>
      </c>
      <c r="AV218" s="13" t="s">
        <v>87</v>
      </c>
      <c r="AW218" s="13" t="s">
        <v>34</v>
      </c>
      <c r="AX218" s="13" t="s">
        <v>85</v>
      </c>
      <c r="AY218" s="220" t="s">
        <v>153</v>
      </c>
    </row>
    <row r="219" spans="1:65" s="2" customFormat="1" ht="24.2" customHeight="1">
      <c r="A219" s="35"/>
      <c r="B219" s="36"/>
      <c r="C219" s="192" t="s">
        <v>313</v>
      </c>
      <c r="D219" s="192" t="s">
        <v>155</v>
      </c>
      <c r="E219" s="193" t="s">
        <v>1294</v>
      </c>
      <c r="F219" s="194" t="s">
        <v>1295</v>
      </c>
      <c r="G219" s="195" t="s">
        <v>158</v>
      </c>
      <c r="H219" s="196">
        <v>8</v>
      </c>
      <c r="I219" s="197"/>
      <c r="J219" s="198">
        <f>ROUND(I219*H219,2)</f>
        <v>0</v>
      </c>
      <c r="K219" s="194" t="s">
        <v>1</v>
      </c>
      <c r="L219" s="40"/>
      <c r="M219" s="199" t="s">
        <v>1</v>
      </c>
      <c r="N219" s="200" t="s">
        <v>43</v>
      </c>
      <c r="O219" s="7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3" t="s">
        <v>160</v>
      </c>
      <c r="AT219" s="203" t="s">
        <v>155</v>
      </c>
      <c r="AU219" s="203" t="s">
        <v>87</v>
      </c>
      <c r="AY219" s="18" t="s">
        <v>153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8" t="s">
        <v>85</v>
      </c>
      <c r="BK219" s="204">
        <f>ROUND(I219*H219,2)</f>
        <v>0</v>
      </c>
      <c r="BL219" s="18" t="s">
        <v>160</v>
      </c>
      <c r="BM219" s="203" t="s">
        <v>1296</v>
      </c>
    </row>
    <row r="220" spans="1:65" s="2" customFormat="1" ht="11.25">
      <c r="A220" s="35"/>
      <c r="B220" s="36"/>
      <c r="C220" s="37"/>
      <c r="D220" s="205" t="s">
        <v>162</v>
      </c>
      <c r="E220" s="37"/>
      <c r="F220" s="206" t="s">
        <v>1297</v>
      </c>
      <c r="G220" s="37"/>
      <c r="H220" s="37"/>
      <c r="I220" s="207"/>
      <c r="J220" s="37"/>
      <c r="K220" s="37"/>
      <c r="L220" s="40"/>
      <c r="M220" s="208"/>
      <c r="N220" s="209"/>
      <c r="O220" s="72"/>
      <c r="P220" s="72"/>
      <c r="Q220" s="72"/>
      <c r="R220" s="72"/>
      <c r="S220" s="72"/>
      <c r="T220" s="73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162</v>
      </c>
      <c r="AU220" s="18" t="s">
        <v>87</v>
      </c>
    </row>
    <row r="221" spans="1:65" s="2" customFormat="1" ht="19.5">
      <c r="A221" s="35"/>
      <c r="B221" s="36"/>
      <c r="C221" s="37"/>
      <c r="D221" s="205" t="s">
        <v>218</v>
      </c>
      <c r="E221" s="37"/>
      <c r="F221" s="242" t="s">
        <v>1298</v>
      </c>
      <c r="G221" s="37"/>
      <c r="H221" s="37"/>
      <c r="I221" s="207"/>
      <c r="J221" s="37"/>
      <c r="K221" s="37"/>
      <c r="L221" s="40"/>
      <c r="M221" s="208"/>
      <c r="N221" s="209"/>
      <c r="O221" s="72"/>
      <c r="P221" s="72"/>
      <c r="Q221" s="72"/>
      <c r="R221" s="72"/>
      <c r="S221" s="72"/>
      <c r="T221" s="73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218</v>
      </c>
      <c r="AU221" s="18" t="s">
        <v>87</v>
      </c>
    </row>
    <row r="222" spans="1:65" s="13" customFormat="1" ht="11.25">
      <c r="B222" s="210"/>
      <c r="C222" s="211"/>
      <c r="D222" s="205" t="s">
        <v>164</v>
      </c>
      <c r="E222" s="212" t="s">
        <v>1</v>
      </c>
      <c r="F222" s="213" t="s">
        <v>1299</v>
      </c>
      <c r="G222" s="211"/>
      <c r="H222" s="214">
        <v>8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164</v>
      </c>
      <c r="AU222" s="220" t="s">
        <v>87</v>
      </c>
      <c r="AV222" s="13" t="s">
        <v>87</v>
      </c>
      <c r="AW222" s="13" t="s">
        <v>34</v>
      </c>
      <c r="AX222" s="13" t="s">
        <v>85</v>
      </c>
      <c r="AY222" s="220" t="s">
        <v>153</v>
      </c>
    </row>
    <row r="223" spans="1:65" s="2" customFormat="1" ht="16.5" customHeight="1">
      <c r="A223" s="35"/>
      <c r="B223" s="36"/>
      <c r="C223" s="192" t="s">
        <v>320</v>
      </c>
      <c r="D223" s="192" t="s">
        <v>155</v>
      </c>
      <c r="E223" s="193" t="s">
        <v>1300</v>
      </c>
      <c r="F223" s="194" t="s">
        <v>1301</v>
      </c>
      <c r="G223" s="195" t="s">
        <v>181</v>
      </c>
      <c r="H223" s="196">
        <v>8.5530000000000008</v>
      </c>
      <c r="I223" s="197"/>
      <c r="J223" s="198">
        <f>ROUND(I223*H223,2)</f>
        <v>0</v>
      </c>
      <c r="K223" s="194" t="s">
        <v>159</v>
      </c>
      <c r="L223" s="40"/>
      <c r="M223" s="199" t="s">
        <v>1</v>
      </c>
      <c r="N223" s="200" t="s">
        <v>43</v>
      </c>
      <c r="O223" s="7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3" t="s">
        <v>160</v>
      </c>
      <c r="AT223" s="203" t="s">
        <v>155</v>
      </c>
      <c r="AU223" s="203" t="s">
        <v>87</v>
      </c>
      <c r="AY223" s="18" t="s">
        <v>153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8" t="s">
        <v>85</v>
      </c>
      <c r="BK223" s="204">
        <f>ROUND(I223*H223,2)</f>
        <v>0</v>
      </c>
      <c r="BL223" s="18" t="s">
        <v>160</v>
      </c>
      <c r="BM223" s="203" t="s">
        <v>1302</v>
      </c>
    </row>
    <row r="224" spans="1:65" s="2" customFormat="1" ht="11.25">
      <c r="A224" s="35"/>
      <c r="B224" s="36"/>
      <c r="C224" s="37"/>
      <c r="D224" s="205" t="s">
        <v>162</v>
      </c>
      <c r="E224" s="37"/>
      <c r="F224" s="206" t="s">
        <v>1303</v>
      </c>
      <c r="G224" s="37"/>
      <c r="H224" s="37"/>
      <c r="I224" s="207"/>
      <c r="J224" s="37"/>
      <c r="K224" s="37"/>
      <c r="L224" s="40"/>
      <c r="M224" s="208"/>
      <c r="N224" s="209"/>
      <c r="O224" s="72"/>
      <c r="P224" s="72"/>
      <c r="Q224" s="72"/>
      <c r="R224" s="72"/>
      <c r="S224" s="72"/>
      <c r="T224" s="73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162</v>
      </c>
      <c r="AU224" s="18" t="s">
        <v>87</v>
      </c>
    </row>
    <row r="225" spans="1:65" s="13" customFormat="1" ht="11.25">
      <c r="B225" s="210"/>
      <c r="C225" s="211"/>
      <c r="D225" s="205" t="s">
        <v>164</v>
      </c>
      <c r="E225" s="212" t="s">
        <v>1</v>
      </c>
      <c r="F225" s="213" t="s">
        <v>1304</v>
      </c>
      <c r="G225" s="211"/>
      <c r="H225" s="214">
        <v>8.5530000000000008</v>
      </c>
      <c r="I225" s="215"/>
      <c r="J225" s="211"/>
      <c r="K225" s="211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164</v>
      </c>
      <c r="AU225" s="220" t="s">
        <v>87</v>
      </c>
      <c r="AV225" s="13" t="s">
        <v>87</v>
      </c>
      <c r="AW225" s="13" t="s">
        <v>34</v>
      </c>
      <c r="AX225" s="13" t="s">
        <v>85</v>
      </c>
      <c r="AY225" s="220" t="s">
        <v>153</v>
      </c>
    </row>
    <row r="226" spans="1:65" s="12" customFormat="1" ht="22.9" customHeight="1">
      <c r="B226" s="176"/>
      <c r="C226" s="177"/>
      <c r="D226" s="178" t="s">
        <v>77</v>
      </c>
      <c r="E226" s="190" t="s">
        <v>178</v>
      </c>
      <c r="F226" s="190" t="s">
        <v>407</v>
      </c>
      <c r="G226" s="177"/>
      <c r="H226" s="177"/>
      <c r="I226" s="180"/>
      <c r="J226" s="191">
        <f>BK226</f>
        <v>0</v>
      </c>
      <c r="K226" s="177"/>
      <c r="L226" s="182"/>
      <c r="M226" s="183"/>
      <c r="N226" s="184"/>
      <c r="O226" s="184"/>
      <c r="P226" s="185">
        <f>SUM(P227:P251)</f>
        <v>0</v>
      </c>
      <c r="Q226" s="184"/>
      <c r="R226" s="185">
        <f>SUM(R227:R251)</f>
        <v>18.729033600000001</v>
      </c>
      <c r="S226" s="184"/>
      <c r="T226" s="186">
        <f>SUM(T227:T251)</f>
        <v>0</v>
      </c>
      <c r="AR226" s="187" t="s">
        <v>85</v>
      </c>
      <c r="AT226" s="188" t="s">
        <v>77</v>
      </c>
      <c r="AU226" s="188" t="s">
        <v>85</v>
      </c>
      <c r="AY226" s="187" t="s">
        <v>153</v>
      </c>
      <c r="BK226" s="189">
        <f>SUM(BK227:BK251)</f>
        <v>0</v>
      </c>
    </row>
    <row r="227" spans="1:65" s="2" customFormat="1" ht="24.2" customHeight="1">
      <c r="A227" s="35"/>
      <c r="B227" s="36"/>
      <c r="C227" s="192" t="s">
        <v>328</v>
      </c>
      <c r="D227" s="192" t="s">
        <v>155</v>
      </c>
      <c r="E227" s="193" t="s">
        <v>424</v>
      </c>
      <c r="F227" s="194" t="s">
        <v>425</v>
      </c>
      <c r="G227" s="195" t="s">
        <v>323</v>
      </c>
      <c r="H227" s="196">
        <v>78.930000000000007</v>
      </c>
      <c r="I227" s="197"/>
      <c r="J227" s="198">
        <f>ROUND(I227*H227,2)</f>
        <v>0</v>
      </c>
      <c r="K227" s="194" t="s">
        <v>159</v>
      </c>
      <c r="L227" s="40"/>
      <c r="M227" s="199" t="s">
        <v>1</v>
      </c>
      <c r="N227" s="200" t="s">
        <v>43</v>
      </c>
      <c r="O227" s="7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3" t="s">
        <v>160</v>
      </c>
      <c r="AT227" s="203" t="s">
        <v>155</v>
      </c>
      <c r="AU227" s="203" t="s">
        <v>87</v>
      </c>
      <c r="AY227" s="18" t="s">
        <v>153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8" t="s">
        <v>85</v>
      </c>
      <c r="BK227" s="204">
        <f>ROUND(I227*H227,2)</f>
        <v>0</v>
      </c>
      <c r="BL227" s="18" t="s">
        <v>160</v>
      </c>
      <c r="BM227" s="203" t="s">
        <v>426</v>
      </c>
    </row>
    <row r="228" spans="1:65" s="2" customFormat="1" ht="19.5">
      <c r="A228" s="35"/>
      <c r="B228" s="36"/>
      <c r="C228" s="37"/>
      <c r="D228" s="205" t="s">
        <v>162</v>
      </c>
      <c r="E228" s="37"/>
      <c r="F228" s="206" t="s">
        <v>427</v>
      </c>
      <c r="G228" s="37"/>
      <c r="H228" s="37"/>
      <c r="I228" s="207"/>
      <c r="J228" s="37"/>
      <c r="K228" s="37"/>
      <c r="L228" s="40"/>
      <c r="M228" s="208"/>
      <c r="N228" s="209"/>
      <c r="O228" s="72"/>
      <c r="P228" s="72"/>
      <c r="Q228" s="72"/>
      <c r="R228" s="72"/>
      <c r="S228" s="72"/>
      <c r="T228" s="73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162</v>
      </c>
      <c r="AU228" s="18" t="s">
        <v>87</v>
      </c>
    </row>
    <row r="229" spans="1:65" s="13" customFormat="1" ht="11.25">
      <c r="B229" s="210"/>
      <c r="C229" s="211"/>
      <c r="D229" s="205" t="s">
        <v>164</v>
      </c>
      <c r="E229" s="212" t="s">
        <v>1</v>
      </c>
      <c r="F229" s="213" t="s">
        <v>1305</v>
      </c>
      <c r="G229" s="211"/>
      <c r="H229" s="214">
        <v>58.43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164</v>
      </c>
      <c r="AU229" s="220" t="s">
        <v>87</v>
      </c>
      <c r="AV229" s="13" t="s">
        <v>87</v>
      </c>
      <c r="AW229" s="13" t="s">
        <v>34</v>
      </c>
      <c r="AX229" s="13" t="s">
        <v>78</v>
      </c>
      <c r="AY229" s="220" t="s">
        <v>153</v>
      </c>
    </row>
    <row r="230" spans="1:65" s="13" customFormat="1" ht="11.25">
      <c r="B230" s="210"/>
      <c r="C230" s="211"/>
      <c r="D230" s="205" t="s">
        <v>164</v>
      </c>
      <c r="E230" s="212" t="s">
        <v>1</v>
      </c>
      <c r="F230" s="213" t="s">
        <v>1306</v>
      </c>
      <c r="G230" s="211"/>
      <c r="H230" s="214">
        <v>20.5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164</v>
      </c>
      <c r="AU230" s="220" t="s">
        <v>87</v>
      </c>
      <c r="AV230" s="13" t="s">
        <v>87</v>
      </c>
      <c r="AW230" s="13" t="s">
        <v>34</v>
      </c>
      <c r="AX230" s="13" t="s">
        <v>78</v>
      </c>
      <c r="AY230" s="220" t="s">
        <v>153</v>
      </c>
    </row>
    <row r="231" spans="1:65" s="15" customFormat="1" ht="11.25">
      <c r="B231" s="231"/>
      <c r="C231" s="232"/>
      <c r="D231" s="205" t="s">
        <v>164</v>
      </c>
      <c r="E231" s="233" t="s">
        <v>1</v>
      </c>
      <c r="F231" s="234" t="s">
        <v>198</v>
      </c>
      <c r="G231" s="232"/>
      <c r="H231" s="235">
        <v>78.930000000000007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164</v>
      </c>
      <c r="AU231" s="241" t="s">
        <v>87</v>
      </c>
      <c r="AV231" s="15" t="s">
        <v>160</v>
      </c>
      <c r="AW231" s="15" t="s">
        <v>34</v>
      </c>
      <c r="AX231" s="15" t="s">
        <v>85</v>
      </c>
      <c r="AY231" s="241" t="s">
        <v>153</v>
      </c>
    </row>
    <row r="232" spans="1:65" s="2" customFormat="1" ht="33" customHeight="1">
      <c r="A232" s="35"/>
      <c r="B232" s="36"/>
      <c r="C232" s="192" t="s">
        <v>334</v>
      </c>
      <c r="D232" s="192" t="s">
        <v>155</v>
      </c>
      <c r="E232" s="193" t="s">
        <v>482</v>
      </c>
      <c r="F232" s="194" t="s">
        <v>483</v>
      </c>
      <c r="G232" s="195" t="s">
        <v>323</v>
      </c>
      <c r="H232" s="196">
        <v>59.03</v>
      </c>
      <c r="I232" s="197"/>
      <c r="J232" s="198">
        <f>ROUND(I232*H232,2)</f>
        <v>0</v>
      </c>
      <c r="K232" s="194" t="s">
        <v>159</v>
      </c>
      <c r="L232" s="40"/>
      <c r="M232" s="199" t="s">
        <v>1</v>
      </c>
      <c r="N232" s="200" t="s">
        <v>43</v>
      </c>
      <c r="O232" s="72"/>
      <c r="P232" s="201">
        <f>O232*H232</f>
        <v>0</v>
      </c>
      <c r="Q232" s="201">
        <v>8.9219999999999994E-2</v>
      </c>
      <c r="R232" s="201">
        <f>Q232*H232</f>
        <v>5.2666566000000001</v>
      </c>
      <c r="S232" s="201">
        <v>0</v>
      </c>
      <c r="T232" s="20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3" t="s">
        <v>160</v>
      </c>
      <c r="AT232" s="203" t="s">
        <v>155</v>
      </c>
      <c r="AU232" s="203" t="s">
        <v>87</v>
      </c>
      <c r="AY232" s="18" t="s">
        <v>153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8" t="s">
        <v>85</v>
      </c>
      <c r="BK232" s="204">
        <f>ROUND(I232*H232,2)</f>
        <v>0</v>
      </c>
      <c r="BL232" s="18" t="s">
        <v>160</v>
      </c>
      <c r="BM232" s="203" t="s">
        <v>484</v>
      </c>
    </row>
    <row r="233" spans="1:65" s="2" customFormat="1" ht="48.75">
      <c r="A233" s="35"/>
      <c r="B233" s="36"/>
      <c r="C233" s="37"/>
      <c r="D233" s="205" t="s">
        <v>162</v>
      </c>
      <c r="E233" s="37"/>
      <c r="F233" s="206" t="s">
        <v>485</v>
      </c>
      <c r="G233" s="37"/>
      <c r="H233" s="37"/>
      <c r="I233" s="207"/>
      <c r="J233" s="37"/>
      <c r="K233" s="37"/>
      <c r="L233" s="40"/>
      <c r="M233" s="208"/>
      <c r="N233" s="209"/>
      <c r="O233" s="72"/>
      <c r="P233" s="72"/>
      <c r="Q233" s="72"/>
      <c r="R233" s="72"/>
      <c r="S233" s="72"/>
      <c r="T233" s="73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162</v>
      </c>
      <c r="AU233" s="18" t="s">
        <v>87</v>
      </c>
    </row>
    <row r="234" spans="1:65" s="14" customFormat="1" ht="11.25">
      <c r="B234" s="221"/>
      <c r="C234" s="222"/>
      <c r="D234" s="205" t="s">
        <v>164</v>
      </c>
      <c r="E234" s="223" t="s">
        <v>1</v>
      </c>
      <c r="F234" s="224" t="s">
        <v>486</v>
      </c>
      <c r="G234" s="222"/>
      <c r="H234" s="223" t="s">
        <v>1</v>
      </c>
      <c r="I234" s="225"/>
      <c r="J234" s="222"/>
      <c r="K234" s="222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164</v>
      </c>
      <c r="AU234" s="230" t="s">
        <v>87</v>
      </c>
      <c r="AV234" s="14" t="s">
        <v>85</v>
      </c>
      <c r="AW234" s="14" t="s">
        <v>34</v>
      </c>
      <c r="AX234" s="14" t="s">
        <v>78</v>
      </c>
      <c r="AY234" s="230" t="s">
        <v>153</v>
      </c>
    </row>
    <row r="235" spans="1:65" s="13" customFormat="1" ht="11.25">
      <c r="B235" s="210"/>
      <c r="C235" s="211"/>
      <c r="D235" s="205" t="s">
        <v>164</v>
      </c>
      <c r="E235" s="212" t="s">
        <v>1</v>
      </c>
      <c r="F235" s="213" t="s">
        <v>1307</v>
      </c>
      <c r="G235" s="211"/>
      <c r="H235" s="214">
        <v>59.03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164</v>
      </c>
      <c r="AU235" s="220" t="s">
        <v>87</v>
      </c>
      <c r="AV235" s="13" t="s">
        <v>87</v>
      </c>
      <c r="AW235" s="13" t="s">
        <v>34</v>
      </c>
      <c r="AX235" s="13" t="s">
        <v>85</v>
      </c>
      <c r="AY235" s="220" t="s">
        <v>153</v>
      </c>
    </row>
    <row r="236" spans="1:65" s="2" customFormat="1" ht="21.75" customHeight="1">
      <c r="A236" s="35"/>
      <c r="B236" s="36"/>
      <c r="C236" s="243" t="s">
        <v>340</v>
      </c>
      <c r="D236" s="243" t="s">
        <v>341</v>
      </c>
      <c r="E236" s="244" t="s">
        <v>489</v>
      </c>
      <c r="F236" s="245" t="s">
        <v>490</v>
      </c>
      <c r="G236" s="246" t="s">
        <v>323</v>
      </c>
      <c r="H236" s="247">
        <v>59.598999999999997</v>
      </c>
      <c r="I236" s="248"/>
      <c r="J236" s="249">
        <f>ROUND(I236*H236,2)</f>
        <v>0</v>
      </c>
      <c r="K236" s="245" t="s">
        <v>159</v>
      </c>
      <c r="L236" s="250"/>
      <c r="M236" s="251" t="s">
        <v>1</v>
      </c>
      <c r="N236" s="252" t="s">
        <v>43</v>
      </c>
      <c r="O236" s="72"/>
      <c r="P236" s="201">
        <f>O236*H236</f>
        <v>0</v>
      </c>
      <c r="Q236" s="201">
        <v>0.13100000000000001</v>
      </c>
      <c r="R236" s="201">
        <f>Q236*H236</f>
        <v>7.8074690000000002</v>
      </c>
      <c r="S236" s="201">
        <v>0</v>
      </c>
      <c r="T236" s="20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3" t="s">
        <v>206</v>
      </c>
      <c r="AT236" s="203" t="s">
        <v>341</v>
      </c>
      <c r="AU236" s="203" t="s">
        <v>87</v>
      </c>
      <c r="AY236" s="18" t="s">
        <v>153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18" t="s">
        <v>85</v>
      </c>
      <c r="BK236" s="204">
        <f>ROUND(I236*H236,2)</f>
        <v>0</v>
      </c>
      <c r="BL236" s="18" t="s">
        <v>160</v>
      </c>
      <c r="BM236" s="203" t="s">
        <v>491</v>
      </c>
    </row>
    <row r="237" spans="1:65" s="2" customFormat="1" ht="11.25">
      <c r="A237" s="35"/>
      <c r="B237" s="36"/>
      <c r="C237" s="37"/>
      <c r="D237" s="205" t="s">
        <v>162</v>
      </c>
      <c r="E237" s="37"/>
      <c r="F237" s="206" t="s">
        <v>490</v>
      </c>
      <c r="G237" s="37"/>
      <c r="H237" s="37"/>
      <c r="I237" s="207"/>
      <c r="J237" s="37"/>
      <c r="K237" s="37"/>
      <c r="L237" s="40"/>
      <c r="M237" s="208"/>
      <c r="N237" s="209"/>
      <c r="O237" s="72"/>
      <c r="P237" s="72"/>
      <c r="Q237" s="72"/>
      <c r="R237" s="72"/>
      <c r="S237" s="72"/>
      <c r="T237" s="73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162</v>
      </c>
      <c r="AU237" s="18" t="s">
        <v>87</v>
      </c>
    </row>
    <row r="238" spans="1:65" s="13" customFormat="1" ht="11.25">
      <c r="B238" s="210"/>
      <c r="C238" s="211"/>
      <c r="D238" s="205" t="s">
        <v>164</v>
      </c>
      <c r="E238" s="212" t="s">
        <v>1</v>
      </c>
      <c r="F238" s="213" t="s">
        <v>1308</v>
      </c>
      <c r="G238" s="211"/>
      <c r="H238" s="214">
        <v>58.43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164</v>
      </c>
      <c r="AU238" s="220" t="s">
        <v>87</v>
      </c>
      <c r="AV238" s="13" t="s">
        <v>87</v>
      </c>
      <c r="AW238" s="13" t="s">
        <v>34</v>
      </c>
      <c r="AX238" s="13" t="s">
        <v>85</v>
      </c>
      <c r="AY238" s="220" t="s">
        <v>153</v>
      </c>
    </row>
    <row r="239" spans="1:65" s="13" customFormat="1" ht="11.25">
      <c r="B239" s="210"/>
      <c r="C239" s="211"/>
      <c r="D239" s="205" t="s">
        <v>164</v>
      </c>
      <c r="E239" s="211"/>
      <c r="F239" s="213" t="s">
        <v>1309</v>
      </c>
      <c r="G239" s="211"/>
      <c r="H239" s="214">
        <v>59.598999999999997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164</v>
      </c>
      <c r="AU239" s="220" t="s">
        <v>87</v>
      </c>
      <c r="AV239" s="13" t="s">
        <v>87</v>
      </c>
      <c r="AW239" s="13" t="s">
        <v>4</v>
      </c>
      <c r="AX239" s="13" t="s">
        <v>85</v>
      </c>
      <c r="AY239" s="220" t="s">
        <v>153</v>
      </c>
    </row>
    <row r="240" spans="1:65" s="2" customFormat="1" ht="24.2" customHeight="1">
      <c r="A240" s="35"/>
      <c r="B240" s="36"/>
      <c r="C240" s="243" t="s">
        <v>493</v>
      </c>
      <c r="D240" s="243" t="s">
        <v>341</v>
      </c>
      <c r="E240" s="244" t="s">
        <v>472</v>
      </c>
      <c r="F240" s="245" t="s">
        <v>1310</v>
      </c>
      <c r="G240" s="246" t="s">
        <v>323</v>
      </c>
      <c r="H240" s="247">
        <v>0.61799999999999999</v>
      </c>
      <c r="I240" s="248"/>
      <c r="J240" s="249">
        <f>ROUND(I240*H240,2)</f>
        <v>0</v>
      </c>
      <c r="K240" s="245" t="s">
        <v>1311</v>
      </c>
      <c r="L240" s="250"/>
      <c r="M240" s="251" t="s">
        <v>1</v>
      </c>
      <c r="N240" s="252" t="s">
        <v>43</v>
      </c>
      <c r="O240" s="72"/>
      <c r="P240" s="201">
        <f>O240*H240</f>
        <v>0</v>
      </c>
      <c r="Q240" s="201">
        <v>0.13100000000000001</v>
      </c>
      <c r="R240" s="201">
        <f>Q240*H240</f>
        <v>8.0958000000000002E-2</v>
      </c>
      <c r="S240" s="201">
        <v>0</v>
      </c>
      <c r="T240" s="20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3" t="s">
        <v>206</v>
      </c>
      <c r="AT240" s="203" t="s">
        <v>341</v>
      </c>
      <c r="AU240" s="203" t="s">
        <v>87</v>
      </c>
      <c r="AY240" s="18" t="s">
        <v>153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8" t="s">
        <v>85</v>
      </c>
      <c r="BK240" s="204">
        <f>ROUND(I240*H240,2)</f>
        <v>0</v>
      </c>
      <c r="BL240" s="18" t="s">
        <v>160</v>
      </c>
      <c r="BM240" s="203" t="s">
        <v>1312</v>
      </c>
    </row>
    <row r="241" spans="1:65" s="2" customFormat="1" ht="19.5">
      <c r="A241" s="35"/>
      <c r="B241" s="36"/>
      <c r="C241" s="37"/>
      <c r="D241" s="205" t="s">
        <v>162</v>
      </c>
      <c r="E241" s="37"/>
      <c r="F241" s="206" t="s">
        <v>473</v>
      </c>
      <c r="G241" s="37"/>
      <c r="H241" s="37"/>
      <c r="I241" s="207"/>
      <c r="J241" s="37"/>
      <c r="K241" s="37"/>
      <c r="L241" s="40"/>
      <c r="M241" s="208"/>
      <c r="N241" s="209"/>
      <c r="O241" s="72"/>
      <c r="P241" s="72"/>
      <c r="Q241" s="72"/>
      <c r="R241" s="72"/>
      <c r="S241" s="72"/>
      <c r="T241" s="73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162</v>
      </c>
      <c r="AU241" s="18" t="s">
        <v>87</v>
      </c>
    </row>
    <row r="242" spans="1:65" s="13" customFormat="1" ht="11.25">
      <c r="B242" s="210"/>
      <c r="C242" s="211"/>
      <c r="D242" s="205" t="s">
        <v>164</v>
      </c>
      <c r="E242" s="212" t="s">
        <v>1</v>
      </c>
      <c r="F242" s="213" t="s">
        <v>1313</v>
      </c>
      <c r="G242" s="211"/>
      <c r="H242" s="214">
        <v>0.6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164</v>
      </c>
      <c r="AU242" s="220" t="s">
        <v>87</v>
      </c>
      <c r="AV242" s="13" t="s">
        <v>87</v>
      </c>
      <c r="AW242" s="13" t="s">
        <v>34</v>
      </c>
      <c r="AX242" s="13" t="s">
        <v>85</v>
      </c>
      <c r="AY242" s="220" t="s">
        <v>153</v>
      </c>
    </row>
    <row r="243" spans="1:65" s="13" customFormat="1" ht="11.25">
      <c r="B243" s="210"/>
      <c r="C243" s="211"/>
      <c r="D243" s="205" t="s">
        <v>164</v>
      </c>
      <c r="E243" s="211"/>
      <c r="F243" s="213" t="s">
        <v>1314</v>
      </c>
      <c r="G243" s="211"/>
      <c r="H243" s="214">
        <v>0.61799999999999999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164</v>
      </c>
      <c r="AU243" s="220" t="s">
        <v>87</v>
      </c>
      <c r="AV243" s="13" t="s">
        <v>87</v>
      </c>
      <c r="AW243" s="13" t="s">
        <v>4</v>
      </c>
      <c r="AX243" s="13" t="s">
        <v>85</v>
      </c>
      <c r="AY243" s="220" t="s">
        <v>153</v>
      </c>
    </row>
    <row r="244" spans="1:65" s="2" customFormat="1" ht="24.2" customHeight="1">
      <c r="A244" s="35"/>
      <c r="B244" s="36"/>
      <c r="C244" s="192" t="s">
        <v>347</v>
      </c>
      <c r="D244" s="192" t="s">
        <v>155</v>
      </c>
      <c r="E244" s="193" t="s">
        <v>494</v>
      </c>
      <c r="F244" s="194" t="s">
        <v>495</v>
      </c>
      <c r="G244" s="195" t="s">
        <v>323</v>
      </c>
      <c r="H244" s="196">
        <v>20.5</v>
      </c>
      <c r="I244" s="197"/>
      <c r="J244" s="198">
        <f>ROUND(I244*H244,2)</f>
        <v>0</v>
      </c>
      <c r="K244" s="194" t="s">
        <v>159</v>
      </c>
      <c r="L244" s="40"/>
      <c r="M244" s="199" t="s">
        <v>1</v>
      </c>
      <c r="N244" s="200" t="s">
        <v>43</v>
      </c>
      <c r="O244" s="72"/>
      <c r="P244" s="201">
        <f>O244*H244</f>
        <v>0</v>
      </c>
      <c r="Q244" s="201">
        <v>9.0620000000000006E-2</v>
      </c>
      <c r="R244" s="201">
        <f>Q244*H244</f>
        <v>1.8577100000000002</v>
      </c>
      <c r="S244" s="201">
        <v>0</v>
      </c>
      <c r="T244" s="202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3" t="s">
        <v>160</v>
      </c>
      <c r="AT244" s="203" t="s">
        <v>155</v>
      </c>
      <c r="AU244" s="203" t="s">
        <v>87</v>
      </c>
      <c r="AY244" s="18" t="s">
        <v>153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18" t="s">
        <v>85</v>
      </c>
      <c r="BK244" s="204">
        <f>ROUND(I244*H244,2)</f>
        <v>0</v>
      </c>
      <c r="BL244" s="18" t="s">
        <v>160</v>
      </c>
      <c r="BM244" s="203" t="s">
        <v>496</v>
      </c>
    </row>
    <row r="245" spans="1:65" s="2" customFormat="1" ht="48.75">
      <c r="A245" s="35"/>
      <c r="B245" s="36"/>
      <c r="C245" s="37"/>
      <c r="D245" s="205" t="s">
        <v>162</v>
      </c>
      <c r="E245" s="37"/>
      <c r="F245" s="206" t="s">
        <v>497</v>
      </c>
      <c r="G245" s="37"/>
      <c r="H245" s="37"/>
      <c r="I245" s="207"/>
      <c r="J245" s="37"/>
      <c r="K245" s="37"/>
      <c r="L245" s="40"/>
      <c r="M245" s="208"/>
      <c r="N245" s="209"/>
      <c r="O245" s="72"/>
      <c r="P245" s="72"/>
      <c r="Q245" s="72"/>
      <c r="R245" s="72"/>
      <c r="S245" s="72"/>
      <c r="T245" s="73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162</v>
      </c>
      <c r="AU245" s="18" t="s">
        <v>87</v>
      </c>
    </row>
    <row r="246" spans="1:65" s="13" customFormat="1" ht="11.25">
      <c r="B246" s="210"/>
      <c r="C246" s="211"/>
      <c r="D246" s="205" t="s">
        <v>164</v>
      </c>
      <c r="E246" s="212" t="s">
        <v>1</v>
      </c>
      <c r="F246" s="213" t="s">
        <v>1315</v>
      </c>
      <c r="G246" s="211"/>
      <c r="H246" s="214">
        <v>20.5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164</v>
      </c>
      <c r="AU246" s="220" t="s">
        <v>87</v>
      </c>
      <c r="AV246" s="13" t="s">
        <v>87</v>
      </c>
      <c r="AW246" s="13" t="s">
        <v>34</v>
      </c>
      <c r="AX246" s="13" t="s">
        <v>78</v>
      </c>
      <c r="AY246" s="220" t="s">
        <v>153</v>
      </c>
    </row>
    <row r="247" spans="1:65" s="15" customFormat="1" ht="11.25">
      <c r="B247" s="231"/>
      <c r="C247" s="232"/>
      <c r="D247" s="205" t="s">
        <v>164</v>
      </c>
      <c r="E247" s="233" t="s">
        <v>1</v>
      </c>
      <c r="F247" s="234" t="s">
        <v>198</v>
      </c>
      <c r="G247" s="232"/>
      <c r="H247" s="235">
        <v>20.5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164</v>
      </c>
      <c r="AU247" s="241" t="s">
        <v>87</v>
      </c>
      <c r="AV247" s="15" t="s">
        <v>160</v>
      </c>
      <c r="AW247" s="15" t="s">
        <v>34</v>
      </c>
      <c r="AX247" s="15" t="s">
        <v>85</v>
      </c>
      <c r="AY247" s="241" t="s">
        <v>153</v>
      </c>
    </row>
    <row r="248" spans="1:65" s="2" customFormat="1" ht="21.75" customHeight="1">
      <c r="A248" s="35"/>
      <c r="B248" s="36"/>
      <c r="C248" s="243" t="s">
        <v>352</v>
      </c>
      <c r="D248" s="243" t="s">
        <v>341</v>
      </c>
      <c r="E248" s="244" t="s">
        <v>506</v>
      </c>
      <c r="F248" s="245" t="s">
        <v>507</v>
      </c>
      <c r="G248" s="246" t="s">
        <v>323</v>
      </c>
      <c r="H248" s="247">
        <v>21.114999999999998</v>
      </c>
      <c r="I248" s="248"/>
      <c r="J248" s="249">
        <f>ROUND(I248*H248,2)</f>
        <v>0</v>
      </c>
      <c r="K248" s="245" t="s">
        <v>159</v>
      </c>
      <c r="L248" s="250"/>
      <c r="M248" s="251" t="s">
        <v>1</v>
      </c>
      <c r="N248" s="252" t="s">
        <v>43</v>
      </c>
      <c r="O248" s="72"/>
      <c r="P248" s="201">
        <f>O248*H248</f>
        <v>0</v>
      </c>
      <c r="Q248" s="201">
        <v>0.17599999999999999</v>
      </c>
      <c r="R248" s="201">
        <f>Q248*H248</f>
        <v>3.7162399999999995</v>
      </c>
      <c r="S248" s="201">
        <v>0</v>
      </c>
      <c r="T248" s="20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3" t="s">
        <v>206</v>
      </c>
      <c r="AT248" s="203" t="s">
        <v>341</v>
      </c>
      <c r="AU248" s="203" t="s">
        <v>87</v>
      </c>
      <c r="AY248" s="18" t="s">
        <v>153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8" t="s">
        <v>85</v>
      </c>
      <c r="BK248" s="204">
        <f>ROUND(I248*H248,2)</f>
        <v>0</v>
      </c>
      <c r="BL248" s="18" t="s">
        <v>160</v>
      </c>
      <c r="BM248" s="203" t="s">
        <v>508</v>
      </c>
    </row>
    <row r="249" spans="1:65" s="2" customFormat="1" ht="11.25">
      <c r="A249" s="35"/>
      <c r="B249" s="36"/>
      <c r="C249" s="37"/>
      <c r="D249" s="205" t="s">
        <v>162</v>
      </c>
      <c r="E249" s="37"/>
      <c r="F249" s="206" t="s">
        <v>507</v>
      </c>
      <c r="G249" s="37"/>
      <c r="H249" s="37"/>
      <c r="I249" s="207"/>
      <c r="J249" s="37"/>
      <c r="K249" s="37"/>
      <c r="L249" s="40"/>
      <c r="M249" s="208"/>
      <c r="N249" s="209"/>
      <c r="O249" s="72"/>
      <c r="P249" s="72"/>
      <c r="Q249" s="72"/>
      <c r="R249" s="72"/>
      <c r="S249" s="72"/>
      <c r="T249" s="73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162</v>
      </c>
      <c r="AU249" s="18" t="s">
        <v>87</v>
      </c>
    </row>
    <row r="250" spans="1:65" s="13" customFormat="1" ht="11.25">
      <c r="B250" s="210"/>
      <c r="C250" s="211"/>
      <c r="D250" s="205" t="s">
        <v>164</v>
      </c>
      <c r="E250" s="212" t="s">
        <v>1</v>
      </c>
      <c r="F250" s="213" t="s">
        <v>1315</v>
      </c>
      <c r="G250" s="211"/>
      <c r="H250" s="214">
        <v>20.5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164</v>
      </c>
      <c r="AU250" s="220" t="s">
        <v>87</v>
      </c>
      <c r="AV250" s="13" t="s">
        <v>87</v>
      </c>
      <c r="AW250" s="13" t="s">
        <v>34</v>
      </c>
      <c r="AX250" s="13" t="s">
        <v>85</v>
      </c>
      <c r="AY250" s="220" t="s">
        <v>153</v>
      </c>
    </row>
    <row r="251" spans="1:65" s="13" customFormat="1" ht="11.25">
      <c r="B251" s="210"/>
      <c r="C251" s="211"/>
      <c r="D251" s="205" t="s">
        <v>164</v>
      </c>
      <c r="E251" s="211"/>
      <c r="F251" s="213" t="s">
        <v>1316</v>
      </c>
      <c r="G251" s="211"/>
      <c r="H251" s="214">
        <v>21.114999999999998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164</v>
      </c>
      <c r="AU251" s="220" t="s">
        <v>87</v>
      </c>
      <c r="AV251" s="13" t="s">
        <v>87</v>
      </c>
      <c r="AW251" s="13" t="s">
        <v>4</v>
      </c>
      <c r="AX251" s="13" t="s">
        <v>85</v>
      </c>
      <c r="AY251" s="220" t="s">
        <v>153</v>
      </c>
    </row>
    <row r="252" spans="1:65" s="12" customFormat="1" ht="22.9" customHeight="1">
      <c r="B252" s="176"/>
      <c r="C252" s="177"/>
      <c r="D252" s="178" t="s">
        <v>77</v>
      </c>
      <c r="E252" s="190" t="s">
        <v>213</v>
      </c>
      <c r="F252" s="190" t="s">
        <v>516</v>
      </c>
      <c r="G252" s="177"/>
      <c r="H252" s="177"/>
      <c r="I252" s="180"/>
      <c r="J252" s="191">
        <f>BK252</f>
        <v>0</v>
      </c>
      <c r="K252" s="177"/>
      <c r="L252" s="182"/>
      <c r="M252" s="183"/>
      <c r="N252" s="184"/>
      <c r="O252" s="184"/>
      <c r="P252" s="185">
        <f>P253+SUM(P254:P320)</f>
        <v>0</v>
      </c>
      <c r="Q252" s="184"/>
      <c r="R252" s="185">
        <f>R253+SUM(R254:R320)</f>
        <v>19.797109800000001</v>
      </c>
      <c r="S252" s="184"/>
      <c r="T252" s="186">
        <f>T253+SUM(T254:T320)</f>
        <v>10.045000000000002</v>
      </c>
      <c r="AR252" s="187" t="s">
        <v>85</v>
      </c>
      <c r="AT252" s="188" t="s">
        <v>77</v>
      </c>
      <c r="AU252" s="188" t="s">
        <v>85</v>
      </c>
      <c r="AY252" s="187" t="s">
        <v>153</v>
      </c>
      <c r="BK252" s="189">
        <f>BK253+SUM(BK254:BK320)</f>
        <v>0</v>
      </c>
    </row>
    <row r="253" spans="1:65" s="2" customFormat="1" ht="24.2" customHeight="1">
      <c r="A253" s="35"/>
      <c r="B253" s="36"/>
      <c r="C253" s="192" t="s">
        <v>360</v>
      </c>
      <c r="D253" s="192" t="s">
        <v>155</v>
      </c>
      <c r="E253" s="193" t="s">
        <v>543</v>
      </c>
      <c r="F253" s="194" t="s">
        <v>544</v>
      </c>
      <c r="G253" s="195" t="s">
        <v>355</v>
      </c>
      <c r="H253" s="196">
        <v>2</v>
      </c>
      <c r="I253" s="197"/>
      <c r="J253" s="198">
        <f>ROUND(I253*H253,2)</f>
        <v>0</v>
      </c>
      <c r="K253" s="194" t="s">
        <v>159</v>
      </c>
      <c r="L253" s="40"/>
      <c r="M253" s="199" t="s">
        <v>1</v>
      </c>
      <c r="N253" s="200" t="s">
        <v>43</v>
      </c>
      <c r="O253" s="72"/>
      <c r="P253" s="201">
        <f>O253*H253</f>
        <v>0</v>
      </c>
      <c r="Q253" s="201">
        <v>8.0000000000000007E-5</v>
      </c>
      <c r="R253" s="201">
        <f>Q253*H253</f>
        <v>1.6000000000000001E-4</v>
      </c>
      <c r="S253" s="201">
        <v>0</v>
      </c>
      <c r="T253" s="202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3" t="s">
        <v>160</v>
      </c>
      <c r="AT253" s="203" t="s">
        <v>155</v>
      </c>
      <c r="AU253" s="203" t="s">
        <v>87</v>
      </c>
      <c r="AY253" s="18" t="s">
        <v>153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18" t="s">
        <v>85</v>
      </c>
      <c r="BK253" s="204">
        <f>ROUND(I253*H253,2)</f>
        <v>0</v>
      </c>
      <c r="BL253" s="18" t="s">
        <v>160</v>
      </c>
      <c r="BM253" s="203" t="s">
        <v>545</v>
      </c>
    </row>
    <row r="254" spans="1:65" s="2" customFormat="1" ht="19.5">
      <c r="A254" s="35"/>
      <c r="B254" s="36"/>
      <c r="C254" s="37"/>
      <c r="D254" s="205" t="s">
        <v>162</v>
      </c>
      <c r="E254" s="37"/>
      <c r="F254" s="206" t="s">
        <v>546</v>
      </c>
      <c r="G254" s="37"/>
      <c r="H254" s="37"/>
      <c r="I254" s="207"/>
      <c r="J254" s="37"/>
      <c r="K254" s="37"/>
      <c r="L254" s="40"/>
      <c r="M254" s="208"/>
      <c r="N254" s="209"/>
      <c r="O254" s="72"/>
      <c r="P254" s="72"/>
      <c r="Q254" s="72"/>
      <c r="R254" s="72"/>
      <c r="S254" s="72"/>
      <c r="T254" s="73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162</v>
      </c>
      <c r="AU254" s="18" t="s">
        <v>87</v>
      </c>
    </row>
    <row r="255" spans="1:65" s="13" customFormat="1" ht="11.25">
      <c r="B255" s="210"/>
      <c r="C255" s="211"/>
      <c r="D255" s="205" t="s">
        <v>164</v>
      </c>
      <c r="E255" s="212" t="s">
        <v>1</v>
      </c>
      <c r="F255" s="213" t="s">
        <v>1317</v>
      </c>
      <c r="G255" s="211"/>
      <c r="H255" s="214">
        <v>2</v>
      </c>
      <c r="I255" s="215"/>
      <c r="J255" s="211"/>
      <c r="K255" s="211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164</v>
      </c>
      <c r="AU255" s="220" t="s">
        <v>87</v>
      </c>
      <c r="AV255" s="13" t="s">
        <v>87</v>
      </c>
      <c r="AW255" s="13" t="s">
        <v>34</v>
      </c>
      <c r="AX255" s="13" t="s">
        <v>85</v>
      </c>
      <c r="AY255" s="220" t="s">
        <v>153</v>
      </c>
    </row>
    <row r="256" spans="1:65" s="2" customFormat="1" ht="24.2" customHeight="1">
      <c r="A256" s="35"/>
      <c r="B256" s="36"/>
      <c r="C256" s="192" t="s">
        <v>366</v>
      </c>
      <c r="D256" s="192" t="s">
        <v>155</v>
      </c>
      <c r="E256" s="193" t="s">
        <v>549</v>
      </c>
      <c r="F256" s="194" t="s">
        <v>550</v>
      </c>
      <c r="G256" s="195" t="s">
        <v>355</v>
      </c>
      <c r="H256" s="196">
        <v>41.6</v>
      </c>
      <c r="I256" s="197"/>
      <c r="J256" s="198">
        <f>ROUND(I256*H256,2)</f>
        <v>0</v>
      </c>
      <c r="K256" s="194" t="s">
        <v>159</v>
      </c>
      <c r="L256" s="40"/>
      <c r="M256" s="199" t="s">
        <v>1</v>
      </c>
      <c r="N256" s="200" t="s">
        <v>43</v>
      </c>
      <c r="O256" s="72"/>
      <c r="P256" s="201">
        <f>O256*H256</f>
        <v>0</v>
      </c>
      <c r="Q256" s="201">
        <v>1.4999999999999999E-4</v>
      </c>
      <c r="R256" s="201">
        <f>Q256*H256</f>
        <v>6.2399999999999999E-3</v>
      </c>
      <c r="S256" s="201">
        <v>0</v>
      </c>
      <c r="T256" s="202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3" t="s">
        <v>160</v>
      </c>
      <c r="AT256" s="203" t="s">
        <v>155</v>
      </c>
      <c r="AU256" s="203" t="s">
        <v>87</v>
      </c>
      <c r="AY256" s="18" t="s">
        <v>153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8" t="s">
        <v>85</v>
      </c>
      <c r="BK256" s="204">
        <f>ROUND(I256*H256,2)</f>
        <v>0</v>
      </c>
      <c r="BL256" s="18" t="s">
        <v>160</v>
      </c>
      <c r="BM256" s="203" t="s">
        <v>551</v>
      </c>
    </row>
    <row r="257" spans="1:65" s="2" customFormat="1" ht="19.5">
      <c r="A257" s="35"/>
      <c r="B257" s="36"/>
      <c r="C257" s="37"/>
      <c r="D257" s="205" t="s">
        <v>162</v>
      </c>
      <c r="E257" s="37"/>
      <c r="F257" s="206" t="s">
        <v>552</v>
      </c>
      <c r="G257" s="37"/>
      <c r="H257" s="37"/>
      <c r="I257" s="207"/>
      <c r="J257" s="37"/>
      <c r="K257" s="37"/>
      <c r="L257" s="40"/>
      <c r="M257" s="208"/>
      <c r="N257" s="209"/>
      <c r="O257" s="72"/>
      <c r="P257" s="72"/>
      <c r="Q257" s="72"/>
      <c r="R257" s="72"/>
      <c r="S257" s="72"/>
      <c r="T257" s="73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162</v>
      </c>
      <c r="AU257" s="18" t="s">
        <v>87</v>
      </c>
    </row>
    <row r="258" spans="1:65" s="13" customFormat="1" ht="11.25">
      <c r="B258" s="210"/>
      <c r="C258" s="211"/>
      <c r="D258" s="205" t="s">
        <v>164</v>
      </c>
      <c r="E258" s="212" t="s">
        <v>1</v>
      </c>
      <c r="F258" s="213" t="s">
        <v>1318</v>
      </c>
      <c r="G258" s="211"/>
      <c r="H258" s="214">
        <v>41.6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164</v>
      </c>
      <c r="AU258" s="220" t="s">
        <v>87</v>
      </c>
      <c r="AV258" s="13" t="s">
        <v>87</v>
      </c>
      <c r="AW258" s="13" t="s">
        <v>34</v>
      </c>
      <c r="AX258" s="13" t="s">
        <v>85</v>
      </c>
      <c r="AY258" s="220" t="s">
        <v>153</v>
      </c>
    </row>
    <row r="259" spans="1:65" s="2" customFormat="1" ht="24.2" customHeight="1">
      <c r="A259" s="35"/>
      <c r="B259" s="36"/>
      <c r="C259" s="192" t="s">
        <v>372</v>
      </c>
      <c r="D259" s="192" t="s">
        <v>155</v>
      </c>
      <c r="E259" s="193" t="s">
        <v>562</v>
      </c>
      <c r="F259" s="194" t="s">
        <v>563</v>
      </c>
      <c r="G259" s="195" t="s">
        <v>323</v>
      </c>
      <c r="H259" s="196">
        <v>19.8</v>
      </c>
      <c r="I259" s="197"/>
      <c r="J259" s="198">
        <f>ROUND(I259*H259,2)</f>
        <v>0</v>
      </c>
      <c r="K259" s="194" t="s">
        <v>159</v>
      </c>
      <c r="L259" s="40"/>
      <c r="M259" s="199" t="s">
        <v>1</v>
      </c>
      <c r="N259" s="200" t="s">
        <v>43</v>
      </c>
      <c r="O259" s="72"/>
      <c r="P259" s="201">
        <f>O259*H259</f>
        <v>0</v>
      </c>
      <c r="Q259" s="201">
        <v>5.9999999999999995E-4</v>
      </c>
      <c r="R259" s="201">
        <f>Q259*H259</f>
        <v>1.188E-2</v>
      </c>
      <c r="S259" s="201">
        <v>0</v>
      </c>
      <c r="T259" s="20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3" t="s">
        <v>160</v>
      </c>
      <c r="AT259" s="203" t="s">
        <v>155</v>
      </c>
      <c r="AU259" s="203" t="s">
        <v>87</v>
      </c>
      <c r="AY259" s="18" t="s">
        <v>153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8" t="s">
        <v>85</v>
      </c>
      <c r="BK259" s="204">
        <f>ROUND(I259*H259,2)</f>
        <v>0</v>
      </c>
      <c r="BL259" s="18" t="s">
        <v>160</v>
      </c>
      <c r="BM259" s="203" t="s">
        <v>564</v>
      </c>
    </row>
    <row r="260" spans="1:65" s="2" customFormat="1" ht="19.5">
      <c r="A260" s="35"/>
      <c r="B260" s="36"/>
      <c r="C260" s="37"/>
      <c r="D260" s="205" t="s">
        <v>162</v>
      </c>
      <c r="E260" s="37"/>
      <c r="F260" s="206" t="s">
        <v>565</v>
      </c>
      <c r="G260" s="37"/>
      <c r="H260" s="37"/>
      <c r="I260" s="207"/>
      <c r="J260" s="37"/>
      <c r="K260" s="37"/>
      <c r="L260" s="40"/>
      <c r="M260" s="208"/>
      <c r="N260" s="209"/>
      <c r="O260" s="72"/>
      <c r="P260" s="72"/>
      <c r="Q260" s="72"/>
      <c r="R260" s="72"/>
      <c r="S260" s="72"/>
      <c r="T260" s="73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162</v>
      </c>
      <c r="AU260" s="18" t="s">
        <v>87</v>
      </c>
    </row>
    <row r="261" spans="1:65" s="13" customFormat="1" ht="11.25">
      <c r="B261" s="210"/>
      <c r="C261" s="211"/>
      <c r="D261" s="205" t="s">
        <v>164</v>
      </c>
      <c r="E261" s="212" t="s">
        <v>1</v>
      </c>
      <c r="F261" s="213" t="s">
        <v>1319</v>
      </c>
      <c r="G261" s="211"/>
      <c r="H261" s="214">
        <v>11.2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164</v>
      </c>
      <c r="AU261" s="220" t="s">
        <v>87</v>
      </c>
      <c r="AV261" s="13" t="s">
        <v>87</v>
      </c>
      <c r="AW261" s="13" t="s">
        <v>34</v>
      </c>
      <c r="AX261" s="13" t="s">
        <v>78</v>
      </c>
      <c r="AY261" s="220" t="s">
        <v>153</v>
      </c>
    </row>
    <row r="262" spans="1:65" s="13" customFormat="1" ht="11.25">
      <c r="B262" s="210"/>
      <c r="C262" s="211"/>
      <c r="D262" s="205" t="s">
        <v>164</v>
      </c>
      <c r="E262" s="212" t="s">
        <v>1</v>
      </c>
      <c r="F262" s="213" t="s">
        <v>1320</v>
      </c>
      <c r="G262" s="211"/>
      <c r="H262" s="214">
        <v>5.0999999999999996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164</v>
      </c>
      <c r="AU262" s="220" t="s">
        <v>87</v>
      </c>
      <c r="AV262" s="13" t="s">
        <v>87</v>
      </c>
      <c r="AW262" s="13" t="s">
        <v>34</v>
      </c>
      <c r="AX262" s="13" t="s">
        <v>78</v>
      </c>
      <c r="AY262" s="220" t="s">
        <v>153</v>
      </c>
    </row>
    <row r="263" spans="1:65" s="13" customFormat="1" ht="11.25">
      <c r="B263" s="210"/>
      <c r="C263" s="211"/>
      <c r="D263" s="205" t="s">
        <v>164</v>
      </c>
      <c r="E263" s="212" t="s">
        <v>1</v>
      </c>
      <c r="F263" s="213" t="s">
        <v>1321</v>
      </c>
      <c r="G263" s="211"/>
      <c r="H263" s="214">
        <v>3.5</v>
      </c>
      <c r="I263" s="215"/>
      <c r="J263" s="211"/>
      <c r="K263" s="211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164</v>
      </c>
      <c r="AU263" s="220" t="s">
        <v>87</v>
      </c>
      <c r="AV263" s="13" t="s">
        <v>87</v>
      </c>
      <c r="AW263" s="13" t="s">
        <v>34</v>
      </c>
      <c r="AX263" s="13" t="s">
        <v>78</v>
      </c>
      <c r="AY263" s="220" t="s">
        <v>153</v>
      </c>
    </row>
    <row r="264" spans="1:65" s="15" customFormat="1" ht="11.25">
      <c r="B264" s="231"/>
      <c r="C264" s="232"/>
      <c r="D264" s="205" t="s">
        <v>164</v>
      </c>
      <c r="E264" s="233" t="s">
        <v>1</v>
      </c>
      <c r="F264" s="234" t="s">
        <v>198</v>
      </c>
      <c r="G264" s="232"/>
      <c r="H264" s="235">
        <v>19.799999999999997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164</v>
      </c>
      <c r="AU264" s="241" t="s">
        <v>87</v>
      </c>
      <c r="AV264" s="15" t="s">
        <v>160</v>
      </c>
      <c r="AW264" s="15" t="s">
        <v>34</v>
      </c>
      <c r="AX264" s="15" t="s">
        <v>85</v>
      </c>
      <c r="AY264" s="241" t="s">
        <v>153</v>
      </c>
    </row>
    <row r="265" spans="1:65" s="2" customFormat="1" ht="24.2" customHeight="1">
      <c r="A265" s="35"/>
      <c r="B265" s="36"/>
      <c r="C265" s="192" t="s">
        <v>378</v>
      </c>
      <c r="D265" s="192" t="s">
        <v>155</v>
      </c>
      <c r="E265" s="193" t="s">
        <v>569</v>
      </c>
      <c r="F265" s="194" t="s">
        <v>570</v>
      </c>
      <c r="G265" s="195" t="s">
        <v>355</v>
      </c>
      <c r="H265" s="196">
        <v>2</v>
      </c>
      <c r="I265" s="197"/>
      <c r="J265" s="198">
        <f>ROUND(I265*H265,2)</f>
        <v>0</v>
      </c>
      <c r="K265" s="194" t="s">
        <v>159</v>
      </c>
      <c r="L265" s="40"/>
      <c r="M265" s="199" t="s">
        <v>1</v>
      </c>
      <c r="N265" s="200" t="s">
        <v>43</v>
      </c>
      <c r="O265" s="72"/>
      <c r="P265" s="201">
        <f>O265*H265</f>
        <v>0</v>
      </c>
      <c r="Q265" s="201">
        <v>2.0000000000000001E-4</v>
      </c>
      <c r="R265" s="201">
        <f>Q265*H265</f>
        <v>4.0000000000000002E-4</v>
      </c>
      <c r="S265" s="201">
        <v>0</v>
      </c>
      <c r="T265" s="202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3" t="s">
        <v>160</v>
      </c>
      <c r="AT265" s="203" t="s">
        <v>155</v>
      </c>
      <c r="AU265" s="203" t="s">
        <v>87</v>
      </c>
      <c r="AY265" s="18" t="s">
        <v>153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18" t="s">
        <v>85</v>
      </c>
      <c r="BK265" s="204">
        <f>ROUND(I265*H265,2)</f>
        <v>0</v>
      </c>
      <c r="BL265" s="18" t="s">
        <v>160</v>
      </c>
      <c r="BM265" s="203" t="s">
        <v>571</v>
      </c>
    </row>
    <row r="266" spans="1:65" s="2" customFormat="1" ht="19.5">
      <c r="A266" s="35"/>
      <c r="B266" s="36"/>
      <c r="C266" s="37"/>
      <c r="D266" s="205" t="s">
        <v>162</v>
      </c>
      <c r="E266" s="37"/>
      <c r="F266" s="206" t="s">
        <v>572</v>
      </c>
      <c r="G266" s="37"/>
      <c r="H266" s="37"/>
      <c r="I266" s="207"/>
      <c r="J266" s="37"/>
      <c r="K266" s="37"/>
      <c r="L266" s="40"/>
      <c r="M266" s="208"/>
      <c r="N266" s="209"/>
      <c r="O266" s="72"/>
      <c r="P266" s="72"/>
      <c r="Q266" s="72"/>
      <c r="R266" s="72"/>
      <c r="S266" s="72"/>
      <c r="T266" s="73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162</v>
      </c>
      <c r="AU266" s="18" t="s">
        <v>87</v>
      </c>
    </row>
    <row r="267" spans="1:65" s="13" customFormat="1" ht="11.25">
      <c r="B267" s="210"/>
      <c r="C267" s="211"/>
      <c r="D267" s="205" t="s">
        <v>164</v>
      </c>
      <c r="E267" s="212" t="s">
        <v>1</v>
      </c>
      <c r="F267" s="213" t="s">
        <v>1317</v>
      </c>
      <c r="G267" s="211"/>
      <c r="H267" s="214">
        <v>2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164</v>
      </c>
      <c r="AU267" s="220" t="s">
        <v>87</v>
      </c>
      <c r="AV267" s="13" t="s">
        <v>87</v>
      </c>
      <c r="AW267" s="13" t="s">
        <v>34</v>
      </c>
      <c r="AX267" s="13" t="s">
        <v>85</v>
      </c>
      <c r="AY267" s="220" t="s">
        <v>153</v>
      </c>
    </row>
    <row r="268" spans="1:65" s="2" customFormat="1" ht="24.2" customHeight="1">
      <c r="A268" s="35"/>
      <c r="B268" s="36"/>
      <c r="C268" s="192" t="s">
        <v>384</v>
      </c>
      <c r="D268" s="192" t="s">
        <v>155</v>
      </c>
      <c r="E268" s="193" t="s">
        <v>573</v>
      </c>
      <c r="F268" s="194" t="s">
        <v>574</v>
      </c>
      <c r="G268" s="195" t="s">
        <v>355</v>
      </c>
      <c r="H268" s="196">
        <v>41.6</v>
      </c>
      <c r="I268" s="197"/>
      <c r="J268" s="198">
        <f>ROUND(I268*H268,2)</f>
        <v>0</v>
      </c>
      <c r="K268" s="194" t="s">
        <v>159</v>
      </c>
      <c r="L268" s="40"/>
      <c r="M268" s="199" t="s">
        <v>1</v>
      </c>
      <c r="N268" s="200" t="s">
        <v>43</v>
      </c>
      <c r="O268" s="72"/>
      <c r="P268" s="201">
        <f>O268*H268</f>
        <v>0</v>
      </c>
      <c r="Q268" s="201">
        <v>4.0000000000000002E-4</v>
      </c>
      <c r="R268" s="201">
        <f>Q268*H268</f>
        <v>1.6640000000000002E-2</v>
      </c>
      <c r="S268" s="201">
        <v>0</v>
      </c>
      <c r="T268" s="20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3" t="s">
        <v>160</v>
      </c>
      <c r="AT268" s="203" t="s">
        <v>155</v>
      </c>
      <c r="AU268" s="203" t="s">
        <v>87</v>
      </c>
      <c r="AY268" s="18" t="s">
        <v>153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18" t="s">
        <v>85</v>
      </c>
      <c r="BK268" s="204">
        <f>ROUND(I268*H268,2)</f>
        <v>0</v>
      </c>
      <c r="BL268" s="18" t="s">
        <v>160</v>
      </c>
      <c r="BM268" s="203" t="s">
        <v>575</v>
      </c>
    </row>
    <row r="269" spans="1:65" s="2" customFormat="1" ht="19.5">
      <c r="A269" s="35"/>
      <c r="B269" s="36"/>
      <c r="C269" s="37"/>
      <c r="D269" s="205" t="s">
        <v>162</v>
      </c>
      <c r="E269" s="37"/>
      <c r="F269" s="206" t="s">
        <v>576</v>
      </c>
      <c r="G269" s="37"/>
      <c r="H269" s="37"/>
      <c r="I269" s="207"/>
      <c r="J269" s="37"/>
      <c r="K269" s="37"/>
      <c r="L269" s="40"/>
      <c r="M269" s="208"/>
      <c r="N269" s="209"/>
      <c r="O269" s="72"/>
      <c r="P269" s="72"/>
      <c r="Q269" s="72"/>
      <c r="R269" s="72"/>
      <c r="S269" s="72"/>
      <c r="T269" s="73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162</v>
      </c>
      <c r="AU269" s="18" t="s">
        <v>87</v>
      </c>
    </row>
    <row r="270" spans="1:65" s="13" customFormat="1" ht="11.25">
      <c r="B270" s="210"/>
      <c r="C270" s="211"/>
      <c r="D270" s="205" t="s">
        <v>164</v>
      </c>
      <c r="E270" s="212" t="s">
        <v>1</v>
      </c>
      <c r="F270" s="213" t="s">
        <v>1318</v>
      </c>
      <c r="G270" s="211"/>
      <c r="H270" s="214">
        <v>41.6</v>
      </c>
      <c r="I270" s="215"/>
      <c r="J270" s="211"/>
      <c r="K270" s="211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164</v>
      </c>
      <c r="AU270" s="220" t="s">
        <v>87</v>
      </c>
      <c r="AV270" s="13" t="s">
        <v>87</v>
      </c>
      <c r="AW270" s="13" t="s">
        <v>34</v>
      </c>
      <c r="AX270" s="13" t="s">
        <v>85</v>
      </c>
      <c r="AY270" s="220" t="s">
        <v>153</v>
      </c>
    </row>
    <row r="271" spans="1:65" s="2" customFormat="1" ht="24.2" customHeight="1">
      <c r="A271" s="35"/>
      <c r="B271" s="36"/>
      <c r="C271" s="192" t="s">
        <v>390</v>
      </c>
      <c r="D271" s="192" t="s">
        <v>155</v>
      </c>
      <c r="E271" s="193" t="s">
        <v>583</v>
      </c>
      <c r="F271" s="194" t="s">
        <v>584</v>
      </c>
      <c r="G271" s="195" t="s">
        <v>323</v>
      </c>
      <c r="H271" s="196">
        <v>19.8</v>
      </c>
      <c r="I271" s="197"/>
      <c r="J271" s="198">
        <f>ROUND(I271*H271,2)</f>
        <v>0</v>
      </c>
      <c r="K271" s="194" t="s">
        <v>159</v>
      </c>
      <c r="L271" s="40"/>
      <c r="M271" s="199" t="s">
        <v>1</v>
      </c>
      <c r="N271" s="200" t="s">
        <v>43</v>
      </c>
      <c r="O271" s="72"/>
      <c r="P271" s="201">
        <f>O271*H271</f>
        <v>0</v>
      </c>
      <c r="Q271" s="201">
        <v>1.6000000000000001E-3</v>
      </c>
      <c r="R271" s="201">
        <f>Q271*H271</f>
        <v>3.168E-2</v>
      </c>
      <c r="S271" s="201">
        <v>0</v>
      </c>
      <c r="T271" s="202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3" t="s">
        <v>160</v>
      </c>
      <c r="AT271" s="203" t="s">
        <v>155</v>
      </c>
      <c r="AU271" s="203" t="s">
        <v>87</v>
      </c>
      <c r="AY271" s="18" t="s">
        <v>153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18" t="s">
        <v>85</v>
      </c>
      <c r="BK271" s="204">
        <f>ROUND(I271*H271,2)</f>
        <v>0</v>
      </c>
      <c r="BL271" s="18" t="s">
        <v>160</v>
      </c>
      <c r="BM271" s="203" t="s">
        <v>585</v>
      </c>
    </row>
    <row r="272" spans="1:65" s="2" customFormat="1" ht="19.5">
      <c r="A272" s="35"/>
      <c r="B272" s="36"/>
      <c r="C272" s="37"/>
      <c r="D272" s="205" t="s">
        <v>162</v>
      </c>
      <c r="E272" s="37"/>
      <c r="F272" s="206" t="s">
        <v>586</v>
      </c>
      <c r="G272" s="37"/>
      <c r="H272" s="37"/>
      <c r="I272" s="207"/>
      <c r="J272" s="37"/>
      <c r="K272" s="37"/>
      <c r="L272" s="40"/>
      <c r="M272" s="208"/>
      <c r="N272" s="209"/>
      <c r="O272" s="72"/>
      <c r="P272" s="72"/>
      <c r="Q272" s="72"/>
      <c r="R272" s="72"/>
      <c r="S272" s="72"/>
      <c r="T272" s="73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162</v>
      </c>
      <c r="AU272" s="18" t="s">
        <v>87</v>
      </c>
    </row>
    <row r="273" spans="1:65" s="13" customFormat="1" ht="11.25">
      <c r="B273" s="210"/>
      <c r="C273" s="211"/>
      <c r="D273" s="205" t="s">
        <v>164</v>
      </c>
      <c r="E273" s="212" t="s">
        <v>1</v>
      </c>
      <c r="F273" s="213" t="s">
        <v>1319</v>
      </c>
      <c r="G273" s="211"/>
      <c r="H273" s="214">
        <v>11.2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164</v>
      </c>
      <c r="AU273" s="220" t="s">
        <v>87</v>
      </c>
      <c r="AV273" s="13" t="s">
        <v>87</v>
      </c>
      <c r="AW273" s="13" t="s">
        <v>34</v>
      </c>
      <c r="AX273" s="13" t="s">
        <v>78</v>
      </c>
      <c r="AY273" s="220" t="s">
        <v>153</v>
      </c>
    </row>
    <row r="274" spans="1:65" s="13" customFormat="1" ht="11.25">
      <c r="B274" s="210"/>
      <c r="C274" s="211"/>
      <c r="D274" s="205" t="s">
        <v>164</v>
      </c>
      <c r="E274" s="212" t="s">
        <v>1</v>
      </c>
      <c r="F274" s="213" t="s">
        <v>1320</v>
      </c>
      <c r="G274" s="211"/>
      <c r="H274" s="214">
        <v>5.0999999999999996</v>
      </c>
      <c r="I274" s="215"/>
      <c r="J274" s="211"/>
      <c r="K274" s="211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164</v>
      </c>
      <c r="AU274" s="220" t="s">
        <v>87</v>
      </c>
      <c r="AV274" s="13" t="s">
        <v>87</v>
      </c>
      <c r="AW274" s="13" t="s">
        <v>34</v>
      </c>
      <c r="AX274" s="13" t="s">
        <v>78</v>
      </c>
      <c r="AY274" s="220" t="s">
        <v>153</v>
      </c>
    </row>
    <row r="275" spans="1:65" s="13" customFormat="1" ht="11.25">
      <c r="B275" s="210"/>
      <c r="C275" s="211"/>
      <c r="D275" s="205" t="s">
        <v>164</v>
      </c>
      <c r="E275" s="212" t="s">
        <v>1</v>
      </c>
      <c r="F275" s="213" t="s">
        <v>1321</v>
      </c>
      <c r="G275" s="211"/>
      <c r="H275" s="214">
        <v>3.5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164</v>
      </c>
      <c r="AU275" s="220" t="s">
        <v>87</v>
      </c>
      <c r="AV275" s="13" t="s">
        <v>87</v>
      </c>
      <c r="AW275" s="13" t="s">
        <v>34</v>
      </c>
      <c r="AX275" s="13" t="s">
        <v>78</v>
      </c>
      <c r="AY275" s="220" t="s">
        <v>153</v>
      </c>
    </row>
    <row r="276" spans="1:65" s="15" customFormat="1" ht="11.25">
      <c r="B276" s="231"/>
      <c r="C276" s="232"/>
      <c r="D276" s="205" t="s">
        <v>164</v>
      </c>
      <c r="E276" s="233" t="s">
        <v>1</v>
      </c>
      <c r="F276" s="234" t="s">
        <v>198</v>
      </c>
      <c r="G276" s="232"/>
      <c r="H276" s="235">
        <v>19.799999999999997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164</v>
      </c>
      <c r="AU276" s="241" t="s">
        <v>87</v>
      </c>
      <c r="AV276" s="15" t="s">
        <v>160</v>
      </c>
      <c r="AW276" s="15" t="s">
        <v>34</v>
      </c>
      <c r="AX276" s="15" t="s">
        <v>85</v>
      </c>
      <c r="AY276" s="241" t="s">
        <v>153</v>
      </c>
    </row>
    <row r="277" spans="1:65" s="2" customFormat="1" ht="16.5" customHeight="1">
      <c r="A277" s="35"/>
      <c r="B277" s="36"/>
      <c r="C277" s="192" t="s">
        <v>396</v>
      </c>
      <c r="D277" s="192" t="s">
        <v>155</v>
      </c>
      <c r="E277" s="193" t="s">
        <v>594</v>
      </c>
      <c r="F277" s="194" t="s">
        <v>595</v>
      </c>
      <c r="G277" s="195" t="s">
        <v>355</v>
      </c>
      <c r="H277" s="196">
        <v>43.6</v>
      </c>
      <c r="I277" s="197"/>
      <c r="J277" s="198">
        <f>ROUND(I277*H277,2)</f>
        <v>0</v>
      </c>
      <c r="K277" s="194" t="s">
        <v>159</v>
      </c>
      <c r="L277" s="40"/>
      <c r="M277" s="199" t="s">
        <v>1</v>
      </c>
      <c r="N277" s="200" t="s">
        <v>43</v>
      </c>
      <c r="O277" s="72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3" t="s">
        <v>160</v>
      </c>
      <c r="AT277" s="203" t="s">
        <v>155</v>
      </c>
      <c r="AU277" s="203" t="s">
        <v>87</v>
      </c>
      <c r="AY277" s="18" t="s">
        <v>153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18" t="s">
        <v>85</v>
      </c>
      <c r="BK277" s="204">
        <f>ROUND(I277*H277,2)</f>
        <v>0</v>
      </c>
      <c r="BL277" s="18" t="s">
        <v>160</v>
      </c>
      <c r="BM277" s="203" t="s">
        <v>596</v>
      </c>
    </row>
    <row r="278" spans="1:65" s="2" customFormat="1" ht="19.5">
      <c r="A278" s="35"/>
      <c r="B278" s="36"/>
      <c r="C278" s="37"/>
      <c r="D278" s="205" t="s">
        <v>162</v>
      </c>
      <c r="E278" s="37"/>
      <c r="F278" s="206" t="s">
        <v>597</v>
      </c>
      <c r="G278" s="37"/>
      <c r="H278" s="37"/>
      <c r="I278" s="207"/>
      <c r="J278" s="37"/>
      <c r="K278" s="37"/>
      <c r="L278" s="40"/>
      <c r="M278" s="208"/>
      <c r="N278" s="209"/>
      <c r="O278" s="72"/>
      <c r="P278" s="72"/>
      <c r="Q278" s="72"/>
      <c r="R278" s="72"/>
      <c r="S278" s="72"/>
      <c r="T278" s="73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162</v>
      </c>
      <c r="AU278" s="18" t="s">
        <v>87</v>
      </c>
    </row>
    <row r="279" spans="1:65" s="13" customFormat="1" ht="11.25">
      <c r="B279" s="210"/>
      <c r="C279" s="211"/>
      <c r="D279" s="205" t="s">
        <v>164</v>
      </c>
      <c r="E279" s="212" t="s">
        <v>1</v>
      </c>
      <c r="F279" s="213" t="s">
        <v>1317</v>
      </c>
      <c r="G279" s="211"/>
      <c r="H279" s="214">
        <v>2</v>
      </c>
      <c r="I279" s="215"/>
      <c r="J279" s="211"/>
      <c r="K279" s="211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164</v>
      </c>
      <c r="AU279" s="220" t="s">
        <v>87</v>
      </c>
      <c r="AV279" s="13" t="s">
        <v>87</v>
      </c>
      <c r="AW279" s="13" t="s">
        <v>34</v>
      </c>
      <c r="AX279" s="13" t="s">
        <v>78</v>
      </c>
      <c r="AY279" s="220" t="s">
        <v>153</v>
      </c>
    </row>
    <row r="280" spans="1:65" s="13" customFormat="1" ht="11.25">
      <c r="B280" s="210"/>
      <c r="C280" s="211"/>
      <c r="D280" s="205" t="s">
        <v>164</v>
      </c>
      <c r="E280" s="212" t="s">
        <v>1</v>
      </c>
      <c r="F280" s="213" t="s">
        <v>1318</v>
      </c>
      <c r="G280" s="211"/>
      <c r="H280" s="214">
        <v>41.6</v>
      </c>
      <c r="I280" s="215"/>
      <c r="J280" s="211"/>
      <c r="K280" s="211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164</v>
      </c>
      <c r="AU280" s="220" t="s">
        <v>87</v>
      </c>
      <c r="AV280" s="13" t="s">
        <v>87</v>
      </c>
      <c r="AW280" s="13" t="s">
        <v>34</v>
      </c>
      <c r="AX280" s="13" t="s">
        <v>78</v>
      </c>
      <c r="AY280" s="220" t="s">
        <v>153</v>
      </c>
    </row>
    <row r="281" spans="1:65" s="15" customFormat="1" ht="11.25">
      <c r="B281" s="231"/>
      <c r="C281" s="232"/>
      <c r="D281" s="205" t="s">
        <v>164</v>
      </c>
      <c r="E281" s="233" t="s">
        <v>1</v>
      </c>
      <c r="F281" s="234" t="s">
        <v>198</v>
      </c>
      <c r="G281" s="232"/>
      <c r="H281" s="235">
        <v>43.6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164</v>
      </c>
      <c r="AU281" s="241" t="s">
        <v>87</v>
      </c>
      <c r="AV281" s="15" t="s">
        <v>160</v>
      </c>
      <c r="AW281" s="15" t="s">
        <v>34</v>
      </c>
      <c r="AX281" s="15" t="s">
        <v>85</v>
      </c>
      <c r="AY281" s="241" t="s">
        <v>153</v>
      </c>
    </row>
    <row r="282" spans="1:65" s="2" customFormat="1" ht="16.5" customHeight="1">
      <c r="A282" s="35"/>
      <c r="B282" s="36"/>
      <c r="C282" s="192" t="s">
        <v>402</v>
      </c>
      <c r="D282" s="192" t="s">
        <v>155</v>
      </c>
      <c r="E282" s="193" t="s">
        <v>599</v>
      </c>
      <c r="F282" s="194" t="s">
        <v>600</v>
      </c>
      <c r="G282" s="195" t="s">
        <v>323</v>
      </c>
      <c r="H282" s="196">
        <v>19.8</v>
      </c>
      <c r="I282" s="197"/>
      <c r="J282" s="198">
        <f>ROUND(I282*H282,2)</f>
        <v>0</v>
      </c>
      <c r="K282" s="194" t="s">
        <v>159</v>
      </c>
      <c r="L282" s="40"/>
      <c r="M282" s="199" t="s">
        <v>1</v>
      </c>
      <c r="N282" s="200" t="s">
        <v>43</v>
      </c>
      <c r="O282" s="72"/>
      <c r="P282" s="201">
        <f>O282*H282</f>
        <v>0</v>
      </c>
      <c r="Q282" s="201">
        <v>1.0000000000000001E-5</v>
      </c>
      <c r="R282" s="201">
        <f>Q282*H282</f>
        <v>1.9800000000000002E-4</v>
      </c>
      <c r="S282" s="201">
        <v>0</v>
      </c>
      <c r="T282" s="202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3" t="s">
        <v>160</v>
      </c>
      <c r="AT282" s="203" t="s">
        <v>155</v>
      </c>
      <c r="AU282" s="203" t="s">
        <v>87</v>
      </c>
      <c r="AY282" s="18" t="s">
        <v>153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18" t="s">
        <v>85</v>
      </c>
      <c r="BK282" s="204">
        <f>ROUND(I282*H282,2)</f>
        <v>0</v>
      </c>
      <c r="BL282" s="18" t="s">
        <v>160</v>
      </c>
      <c r="BM282" s="203" t="s">
        <v>601</v>
      </c>
    </row>
    <row r="283" spans="1:65" s="2" customFormat="1" ht="19.5">
      <c r="A283" s="35"/>
      <c r="B283" s="36"/>
      <c r="C283" s="37"/>
      <c r="D283" s="205" t="s">
        <v>162</v>
      </c>
      <c r="E283" s="37"/>
      <c r="F283" s="206" t="s">
        <v>602</v>
      </c>
      <c r="G283" s="37"/>
      <c r="H283" s="37"/>
      <c r="I283" s="207"/>
      <c r="J283" s="37"/>
      <c r="K283" s="37"/>
      <c r="L283" s="40"/>
      <c r="M283" s="208"/>
      <c r="N283" s="209"/>
      <c r="O283" s="72"/>
      <c r="P283" s="72"/>
      <c r="Q283" s="72"/>
      <c r="R283" s="72"/>
      <c r="S283" s="72"/>
      <c r="T283" s="73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162</v>
      </c>
      <c r="AU283" s="18" t="s">
        <v>87</v>
      </c>
    </row>
    <row r="284" spans="1:65" s="13" customFormat="1" ht="11.25">
      <c r="B284" s="210"/>
      <c r="C284" s="211"/>
      <c r="D284" s="205" t="s">
        <v>164</v>
      </c>
      <c r="E284" s="212" t="s">
        <v>1</v>
      </c>
      <c r="F284" s="213" t="s">
        <v>1319</v>
      </c>
      <c r="G284" s="211"/>
      <c r="H284" s="214">
        <v>11.2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164</v>
      </c>
      <c r="AU284" s="220" t="s">
        <v>87</v>
      </c>
      <c r="AV284" s="13" t="s">
        <v>87</v>
      </c>
      <c r="AW284" s="13" t="s">
        <v>34</v>
      </c>
      <c r="AX284" s="13" t="s">
        <v>78</v>
      </c>
      <c r="AY284" s="220" t="s">
        <v>153</v>
      </c>
    </row>
    <row r="285" spans="1:65" s="13" customFormat="1" ht="11.25">
      <c r="B285" s="210"/>
      <c r="C285" s="211"/>
      <c r="D285" s="205" t="s">
        <v>164</v>
      </c>
      <c r="E285" s="212" t="s">
        <v>1</v>
      </c>
      <c r="F285" s="213" t="s">
        <v>1320</v>
      </c>
      <c r="G285" s="211"/>
      <c r="H285" s="214">
        <v>5.0999999999999996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164</v>
      </c>
      <c r="AU285" s="220" t="s">
        <v>87</v>
      </c>
      <c r="AV285" s="13" t="s">
        <v>87</v>
      </c>
      <c r="AW285" s="13" t="s">
        <v>34</v>
      </c>
      <c r="AX285" s="13" t="s">
        <v>78</v>
      </c>
      <c r="AY285" s="220" t="s">
        <v>153</v>
      </c>
    </row>
    <row r="286" spans="1:65" s="13" customFormat="1" ht="11.25">
      <c r="B286" s="210"/>
      <c r="C286" s="211"/>
      <c r="D286" s="205" t="s">
        <v>164</v>
      </c>
      <c r="E286" s="212" t="s">
        <v>1</v>
      </c>
      <c r="F286" s="213" t="s">
        <v>1321</v>
      </c>
      <c r="G286" s="211"/>
      <c r="H286" s="214">
        <v>3.5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164</v>
      </c>
      <c r="AU286" s="220" t="s">
        <v>87</v>
      </c>
      <c r="AV286" s="13" t="s">
        <v>87</v>
      </c>
      <c r="AW286" s="13" t="s">
        <v>34</v>
      </c>
      <c r="AX286" s="13" t="s">
        <v>78</v>
      </c>
      <c r="AY286" s="220" t="s">
        <v>153</v>
      </c>
    </row>
    <row r="287" spans="1:65" s="15" customFormat="1" ht="11.25">
      <c r="B287" s="231"/>
      <c r="C287" s="232"/>
      <c r="D287" s="205" t="s">
        <v>164</v>
      </c>
      <c r="E287" s="233" t="s">
        <v>1</v>
      </c>
      <c r="F287" s="234" t="s">
        <v>198</v>
      </c>
      <c r="G287" s="232"/>
      <c r="H287" s="235">
        <v>19.799999999999997</v>
      </c>
      <c r="I287" s="236"/>
      <c r="J287" s="232"/>
      <c r="K287" s="232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164</v>
      </c>
      <c r="AU287" s="241" t="s">
        <v>87</v>
      </c>
      <c r="AV287" s="15" t="s">
        <v>160</v>
      </c>
      <c r="AW287" s="15" t="s">
        <v>34</v>
      </c>
      <c r="AX287" s="15" t="s">
        <v>85</v>
      </c>
      <c r="AY287" s="241" t="s">
        <v>153</v>
      </c>
    </row>
    <row r="288" spans="1:65" s="2" customFormat="1" ht="33" customHeight="1">
      <c r="A288" s="35"/>
      <c r="B288" s="36"/>
      <c r="C288" s="192" t="s">
        <v>476</v>
      </c>
      <c r="D288" s="192" t="s">
        <v>155</v>
      </c>
      <c r="E288" s="193" t="s">
        <v>604</v>
      </c>
      <c r="F288" s="194" t="s">
        <v>605</v>
      </c>
      <c r="G288" s="195" t="s">
        <v>355</v>
      </c>
      <c r="H288" s="196">
        <v>39.9</v>
      </c>
      <c r="I288" s="197"/>
      <c r="J288" s="198">
        <f>ROUND(I288*H288,2)</f>
        <v>0</v>
      </c>
      <c r="K288" s="194" t="s">
        <v>1311</v>
      </c>
      <c r="L288" s="40"/>
      <c r="M288" s="199" t="s">
        <v>1</v>
      </c>
      <c r="N288" s="200" t="s">
        <v>43</v>
      </c>
      <c r="O288" s="72"/>
      <c r="P288" s="201">
        <f>O288*H288</f>
        <v>0</v>
      </c>
      <c r="Q288" s="201">
        <v>0.15540000000000001</v>
      </c>
      <c r="R288" s="201">
        <f>Q288*H288</f>
        <v>6.2004600000000005</v>
      </c>
      <c r="S288" s="201">
        <v>0</v>
      </c>
      <c r="T288" s="202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3" t="s">
        <v>160</v>
      </c>
      <c r="AT288" s="203" t="s">
        <v>155</v>
      </c>
      <c r="AU288" s="203" t="s">
        <v>87</v>
      </c>
      <c r="AY288" s="18" t="s">
        <v>153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18" t="s">
        <v>85</v>
      </c>
      <c r="BK288" s="204">
        <f>ROUND(I288*H288,2)</f>
        <v>0</v>
      </c>
      <c r="BL288" s="18" t="s">
        <v>160</v>
      </c>
      <c r="BM288" s="203" t="s">
        <v>1322</v>
      </c>
    </row>
    <row r="289" spans="1:65" s="2" customFormat="1" ht="29.25">
      <c r="A289" s="35"/>
      <c r="B289" s="36"/>
      <c r="C289" s="37"/>
      <c r="D289" s="205" t="s">
        <v>162</v>
      </c>
      <c r="E289" s="37"/>
      <c r="F289" s="206" t="s">
        <v>607</v>
      </c>
      <c r="G289" s="37"/>
      <c r="H289" s="37"/>
      <c r="I289" s="207"/>
      <c r="J289" s="37"/>
      <c r="K289" s="37"/>
      <c r="L289" s="40"/>
      <c r="M289" s="208"/>
      <c r="N289" s="209"/>
      <c r="O289" s="72"/>
      <c r="P289" s="72"/>
      <c r="Q289" s="72"/>
      <c r="R289" s="72"/>
      <c r="S289" s="72"/>
      <c r="T289" s="73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162</v>
      </c>
      <c r="AU289" s="18" t="s">
        <v>87</v>
      </c>
    </row>
    <row r="290" spans="1:65" s="13" customFormat="1" ht="11.25">
      <c r="B290" s="210"/>
      <c r="C290" s="211"/>
      <c r="D290" s="205" t="s">
        <v>164</v>
      </c>
      <c r="E290" s="212" t="s">
        <v>1</v>
      </c>
      <c r="F290" s="213" t="s">
        <v>1323</v>
      </c>
      <c r="G290" s="211"/>
      <c r="H290" s="214">
        <v>37.9</v>
      </c>
      <c r="I290" s="215"/>
      <c r="J290" s="211"/>
      <c r="K290" s="211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164</v>
      </c>
      <c r="AU290" s="220" t="s">
        <v>87</v>
      </c>
      <c r="AV290" s="13" t="s">
        <v>87</v>
      </c>
      <c r="AW290" s="13" t="s">
        <v>34</v>
      </c>
      <c r="AX290" s="13" t="s">
        <v>78</v>
      </c>
      <c r="AY290" s="220" t="s">
        <v>153</v>
      </c>
    </row>
    <row r="291" spans="1:65" s="13" customFormat="1" ht="11.25">
      <c r="B291" s="210"/>
      <c r="C291" s="211"/>
      <c r="D291" s="205" t="s">
        <v>164</v>
      </c>
      <c r="E291" s="212" t="s">
        <v>1</v>
      </c>
      <c r="F291" s="213" t="s">
        <v>1324</v>
      </c>
      <c r="G291" s="211"/>
      <c r="H291" s="214">
        <v>2</v>
      </c>
      <c r="I291" s="215"/>
      <c r="J291" s="211"/>
      <c r="K291" s="211"/>
      <c r="L291" s="216"/>
      <c r="M291" s="217"/>
      <c r="N291" s="218"/>
      <c r="O291" s="218"/>
      <c r="P291" s="218"/>
      <c r="Q291" s="218"/>
      <c r="R291" s="218"/>
      <c r="S291" s="218"/>
      <c r="T291" s="219"/>
      <c r="AT291" s="220" t="s">
        <v>164</v>
      </c>
      <c r="AU291" s="220" t="s">
        <v>87</v>
      </c>
      <c r="AV291" s="13" t="s">
        <v>87</v>
      </c>
      <c r="AW291" s="13" t="s">
        <v>34</v>
      </c>
      <c r="AX291" s="13" t="s">
        <v>78</v>
      </c>
      <c r="AY291" s="220" t="s">
        <v>153</v>
      </c>
    </row>
    <row r="292" spans="1:65" s="15" customFormat="1" ht="11.25">
      <c r="B292" s="231"/>
      <c r="C292" s="232"/>
      <c r="D292" s="205" t="s">
        <v>164</v>
      </c>
      <c r="E292" s="233" t="s">
        <v>1</v>
      </c>
      <c r="F292" s="234" t="s">
        <v>198</v>
      </c>
      <c r="G292" s="232"/>
      <c r="H292" s="235">
        <v>39.9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164</v>
      </c>
      <c r="AU292" s="241" t="s">
        <v>87</v>
      </c>
      <c r="AV292" s="15" t="s">
        <v>160</v>
      </c>
      <c r="AW292" s="15" t="s">
        <v>34</v>
      </c>
      <c r="AX292" s="15" t="s">
        <v>85</v>
      </c>
      <c r="AY292" s="241" t="s">
        <v>153</v>
      </c>
    </row>
    <row r="293" spans="1:65" s="2" customFormat="1" ht="16.5" customHeight="1">
      <c r="A293" s="35"/>
      <c r="B293" s="36"/>
      <c r="C293" s="243" t="s">
        <v>481</v>
      </c>
      <c r="D293" s="243" t="s">
        <v>341</v>
      </c>
      <c r="E293" s="244" t="s">
        <v>611</v>
      </c>
      <c r="F293" s="245" t="s">
        <v>612</v>
      </c>
      <c r="G293" s="246" t="s">
        <v>355</v>
      </c>
      <c r="H293" s="247">
        <v>38.658000000000001</v>
      </c>
      <c r="I293" s="248"/>
      <c r="J293" s="249">
        <f>ROUND(I293*H293,2)</f>
        <v>0</v>
      </c>
      <c r="K293" s="245" t="s">
        <v>1311</v>
      </c>
      <c r="L293" s="250"/>
      <c r="M293" s="251" t="s">
        <v>1</v>
      </c>
      <c r="N293" s="252" t="s">
        <v>43</v>
      </c>
      <c r="O293" s="72"/>
      <c r="P293" s="201">
        <f>O293*H293</f>
        <v>0</v>
      </c>
      <c r="Q293" s="201">
        <v>0.08</v>
      </c>
      <c r="R293" s="201">
        <f>Q293*H293</f>
        <v>3.0926400000000003</v>
      </c>
      <c r="S293" s="201">
        <v>0</v>
      </c>
      <c r="T293" s="202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3" t="s">
        <v>206</v>
      </c>
      <c r="AT293" s="203" t="s">
        <v>341</v>
      </c>
      <c r="AU293" s="203" t="s">
        <v>87</v>
      </c>
      <c r="AY293" s="18" t="s">
        <v>153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18" t="s">
        <v>85</v>
      </c>
      <c r="BK293" s="204">
        <f>ROUND(I293*H293,2)</f>
        <v>0</v>
      </c>
      <c r="BL293" s="18" t="s">
        <v>160</v>
      </c>
      <c r="BM293" s="203" t="s">
        <v>1325</v>
      </c>
    </row>
    <row r="294" spans="1:65" s="2" customFormat="1" ht="11.25">
      <c r="A294" s="35"/>
      <c r="B294" s="36"/>
      <c r="C294" s="37"/>
      <c r="D294" s="205" t="s">
        <v>162</v>
      </c>
      <c r="E294" s="37"/>
      <c r="F294" s="206" t="s">
        <v>612</v>
      </c>
      <c r="G294" s="37"/>
      <c r="H294" s="37"/>
      <c r="I294" s="207"/>
      <c r="J294" s="37"/>
      <c r="K294" s="37"/>
      <c r="L294" s="40"/>
      <c r="M294" s="208"/>
      <c r="N294" s="209"/>
      <c r="O294" s="72"/>
      <c r="P294" s="72"/>
      <c r="Q294" s="72"/>
      <c r="R294" s="72"/>
      <c r="S294" s="72"/>
      <c r="T294" s="73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162</v>
      </c>
      <c r="AU294" s="18" t="s">
        <v>87</v>
      </c>
    </row>
    <row r="295" spans="1:65" s="13" customFormat="1" ht="11.25">
      <c r="B295" s="210"/>
      <c r="C295" s="211"/>
      <c r="D295" s="205" t="s">
        <v>164</v>
      </c>
      <c r="E295" s="212" t="s">
        <v>1</v>
      </c>
      <c r="F295" s="213" t="s">
        <v>1323</v>
      </c>
      <c r="G295" s="211"/>
      <c r="H295" s="214">
        <v>37.9</v>
      </c>
      <c r="I295" s="215"/>
      <c r="J295" s="211"/>
      <c r="K295" s="211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164</v>
      </c>
      <c r="AU295" s="220" t="s">
        <v>87</v>
      </c>
      <c r="AV295" s="13" t="s">
        <v>87</v>
      </c>
      <c r="AW295" s="13" t="s">
        <v>34</v>
      </c>
      <c r="AX295" s="13" t="s">
        <v>85</v>
      </c>
      <c r="AY295" s="220" t="s">
        <v>153</v>
      </c>
    </row>
    <row r="296" spans="1:65" s="13" customFormat="1" ht="11.25">
      <c r="B296" s="210"/>
      <c r="C296" s="211"/>
      <c r="D296" s="205" t="s">
        <v>164</v>
      </c>
      <c r="E296" s="211"/>
      <c r="F296" s="213" t="s">
        <v>1326</v>
      </c>
      <c r="G296" s="211"/>
      <c r="H296" s="214">
        <v>38.658000000000001</v>
      </c>
      <c r="I296" s="215"/>
      <c r="J296" s="211"/>
      <c r="K296" s="211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164</v>
      </c>
      <c r="AU296" s="220" t="s">
        <v>87</v>
      </c>
      <c r="AV296" s="13" t="s">
        <v>87</v>
      </c>
      <c r="AW296" s="13" t="s">
        <v>4</v>
      </c>
      <c r="AX296" s="13" t="s">
        <v>85</v>
      </c>
      <c r="AY296" s="220" t="s">
        <v>153</v>
      </c>
    </row>
    <row r="297" spans="1:65" s="2" customFormat="1" ht="24.2" customHeight="1">
      <c r="A297" s="35"/>
      <c r="B297" s="36"/>
      <c r="C297" s="243" t="s">
        <v>488</v>
      </c>
      <c r="D297" s="243" t="s">
        <v>341</v>
      </c>
      <c r="E297" s="244" t="s">
        <v>617</v>
      </c>
      <c r="F297" s="245" t="s">
        <v>618</v>
      </c>
      <c r="G297" s="246" t="s">
        <v>355</v>
      </c>
      <c r="H297" s="247">
        <v>2.04</v>
      </c>
      <c r="I297" s="248"/>
      <c r="J297" s="249">
        <f>ROUND(I297*H297,2)</f>
        <v>0</v>
      </c>
      <c r="K297" s="245" t="s">
        <v>1311</v>
      </c>
      <c r="L297" s="250"/>
      <c r="M297" s="251" t="s">
        <v>1</v>
      </c>
      <c r="N297" s="252" t="s">
        <v>43</v>
      </c>
      <c r="O297" s="72"/>
      <c r="P297" s="201">
        <f>O297*H297</f>
        <v>0</v>
      </c>
      <c r="Q297" s="201">
        <v>6.5670000000000006E-2</v>
      </c>
      <c r="R297" s="201">
        <f>Q297*H297</f>
        <v>0.13396680000000002</v>
      </c>
      <c r="S297" s="201">
        <v>0</v>
      </c>
      <c r="T297" s="202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3" t="s">
        <v>206</v>
      </c>
      <c r="AT297" s="203" t="s">
        <v>341</v>
      </c>
      <c r="AU297" s="203" t="s">
        <v>87</v>
      </c>
      <c r="AY297" s="18" t="s">
        <v>153</v>
      </c>
      <c r="BE297" s="204">
        <f>IF(N297="základní",J297,0)</f>
        <v>0</v>
      </c>
      <c r="BF297" s="204">
        <f>IF(N297="snížená",J297,0)</f>
        <v>0</v>
      </c>
      <c r="BG297" s="204">
        <f>IF(N297="zákl. přenesená",J297,0)</f>
        <v>0</v>
      </c>
      <c r="BH297" s="204">
        <f>IF(N297="sníž. přenesená",J297,0)</f>
        <v>0</v>
      </c>
      <c r="BI297" s="204">
        <f>IF(N297="nulová",J297,0)</f>
        <v>0</v>
      </c>
      <c r="BJ297" s="18" t="s">
        <v>85</v>
      </c>
      <c r="BK297" s="204">
        <f>ROUND(I297*H297,2)</f>
        <v>0</v>
      </c>
      <c r="BL297" s="18" t="s">
        <v>160</v>
      </c>
      <c r="BM297" s="203" t="s">
        <v>1327</v>
      </c>
    </row>
    <row r="298" spans="1:65" s="2" customFormat="1" ht="11.25">
      <c r="A298" s="35"/>
      <c r="B298" s="36"/>
      <c r="C298" s="37"/>
      <c r="D298" s="205" t="s">
        <v>162</v>
      </c>
      <c r="E298" s="37"/>
      <c r="F298" s="206" t="s">
        <v>618</v>
      </c>
      <c r="G298" s="37"/>
      <c r="H298" s="37"/>
      <c r="I298" s="207"/>
      <c r="J298" s="37"/>
      <c r="K298" s="37"/>
      <c r="L298" s="40"/>
      <c r="M298" s="208"/>
      <c r="N298" s="209"/>
      <c r="O298" s="72"/>
      <c r="P298" s="72"/>
      <c r="Q298" s="72"/>
      <c r="R298" s="72"/>
      <c r="S298" s="72"/>
      <c r="T298" s="73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162</v>
      </c>
      <c r="AU298" s="18" t="s">
        <v>87</v>
      </c>
    </row>
    <row r="299" spans="1:65" s="13" customFormat="1" ht="11.25">
      <c r="B299" s="210"/>
      <c r="C299" s="211"/>
      <c r="D299" s="205" t="s">
        <v>164</v>
      </c>
      <c r="E299" s="212" t="s">
        <v>1</v>
      </c>
      <c r="F299" s="213" t="s">
        <v>1328</v>
      </c>
      <c r="G299" s="211"/>
      <c r="H299" s="214">
        <v>1</v>
      </c>
      <c r="I299" s="215"/>
      <c r="J299" s="211"/>
      <c r="K299" s="211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164</v>
      </c>
      <c r="AU299" s="220" t="s">
        <v>87</v>
      </c>
      <c r="AV299" s="13" t="s">
        <v>87</v>
      </c>
      <c r="AW299" s="13" t="s">
        <v>34</v>
      </c>
      <c r="AX299" s="13" t="s">
        <v>78</v>
      </c>
      <c r="AY299" s="220" t="s">
        <v>153</v>
      </c>
    </row>
    <row r="300" spans="1:65" s="13" customFormat="1" ht="11.25">
      <c r="B300" s="210"/>
      <c r="C300" s="211"/>
      <c r="D300" s="205" t="s">
        <v>164</v>
      </c>
      <c r="E300" s="212" t="s">
        <v>1</v>
      </c>
      <c r="F300" s="213" t="s">
        <v>1329</v>
      </c>
      <c r="G300" s="211"/>
      <c r="H300" s="214">
        <v>1</v>
      </c>
      <c r="I300" s="215"/>
      <c r="J300" s="211"/>
      <c r="K300" s="211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164</v>
      </c>
      <c r="AU300" s="220" t="s">
        <v>87</v>
      </c>
      <c r="AV300" s="13" t="s">
        <v>87</v>
      </c>
      <c r="AW300" s="13" t="s">
        <v>34</v>
      </c>
      <c r="AX300" s="13" t="s">
        <v>78</v>
      </c>
      <c r="AY300" s="220" t="s">
        <v>153</v>
      </c>
    </row>
    <row r="301" spans="1:65" s="15" customFormat="1" ht="11.25">
      <c r="B301" s="231"/>
      <c r="C301" s="232"/>
      <c r="D301" s="205" t="s">
        <v>164</v>
      </c>
      <c r="E301" s="233" t="s">
        <v>1</v>
      </c>
      <c r="F301" s="234" t="s">
        <v>198</v>
      </c>
      <c r="G301" s="232"/>
      <c r="H301" s="235">
        <v>2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164</v>
      </c>
      <c r="AU301" s="241" t="s">
        <v>87</v>
      </c>
      <c r="AV301" s="15" t="s">
        <v>160</v>
      </c>
      <c r="AW301" s="15" t="s">
        <v>34</v>
      </c>
      <c r="AX301" s="15" t="s">
        <v>85</v>
      </c>
      <c r="AY301" s="241" t="s">
        <v>153</v>
      </c>
    </row>
    <row r="302" spans="1:65" s="13" customFormat="1" ht="11.25">
      <c r="B302" s="210"/>
      <c r="C302" s="211"/>
      <c r="D302" s="205" t="s">
        <v>164</v>
      </c>
      <c r="E302" s="211"/>
      <c r="F302" s="213" t="s">
        <v>1330</v>
      </c>
      <c r="G302" s="211"/>
      <c r="H302" s="214">
        <v>2.04</v>
      </c>
      <c r="I302" s="215"/>
      <c r="J302" s="211"/>
      <c r="K302" s="211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164</v>
      </c>
      <c r="AU302" s="220" t="s">
        <v>87</v>
      </c>
      <c r="AV302" s="13" t="s">
        <v>87</v>
      </c>
      <c r="AW302" s="13" t="s">
        <v>4</v>
      </c>
      <c r="AX302" s="13" t="s">
        <v>85</v>
      </c>
      <c r="AY302" s="220" t="s">
        <v>153</v>
      </c>
    </row>
    <row r="303" spans="1:65" s="2" customFormat="1" ht="33" customHeight="1">
      <c r="A303" s="35"/>
      <c r="B303" s="36"/>
      <c r="C303" s="192" t="s">
        <v>408</v>
      </c>
      <c r="D303" s="192" t="s">
        <v>155</v>
      </c>
      <c r="E303" s="193" t="s">
        <v>648</v>
      </c>
      <c r="F303" s="194" t="s">
        <v>649</v>
      </c>
      <c r="G303" s="195" t="s">
        <v>355</v>
      </c>
      <c r="H303" s="196">
        <v>54.44</v>
      </c>
      <c r="I303" s="197"/>
      <c r="J303" s="198">
        <f>ROUND(I303*H303,2)</f>
        <v>0</v>
      </c>
      <c r="K303" s="194" t="s">
        <v>159</v>
      </c>
      <c r="L303" s="40"/>
      <c r="M303" s="199" t="s">
        <v>1</v>
      </c>
      <c r="N303" s="200" t="s">
        <v>43</v>
      </c>
      <c r="O303" s="72"/>
      <c r="P303" s="201">
        <f>O303*H303</f>
        <v>0</v>
      </c>
      <c r="Q303" s="201">
        <v>0.1295</v>
      </c>
      <c r="R303" s="201">
        <f>Q303*H303</f>
        <v>7.0499799999999997</v>
      </c>
      <c r="S303" s="201">
        <v>0</v>
      </c>
      <c r="T303" s="202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3" t="s">
        <v>160</v>
      </c>
      <c r="AT303" s="203" t="s">
        <v>155</v>
      </c>
      <c r="AU303" s="203" t="s">
        <v>87</v>
      </c>
      <c r="AY303" s="18" t="s">
        <v>153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18" t="s">
        <v>85</v>
      </c>
      <c r="BK303" s="204">
        <f>ROUND(I303*H303,2)</f>
        <v>0</v>
      </c>
      <c r="BL303" s="18" t="s">
        <v>160</v>
      </c>
      <c r="BM303" s="203" t="s">
        <v>650</v>
      </c>
    </row>
    <row r="304" spans="1:65" s="2" customFormat="1" ht="29.25">
      <c r="A304" s="35"/>
      <c r="B304" s="36"/>
      <c r="C304" s="37"/>
      <c r="D304" s="205" t="s">
        <v>162</v>
      </c>
      <c r="E304" s="37"/>
      <c r="F304" s="206" t="s">
        <v>651</v>
      </c>
      <c r="G304" s="37"/>
      <c r="H304" s="37"/>
      <c r="I304" s="207"/>
      <c r="J304" s="37"/>
      <c r="K304" s="37"/>
      <c r="L304" s="40"/>
      <c r="M304" s="208"/>
      <c r="N304" s="209"/>
      <c r="O304" s="72"/>
      <c r="P304" s="72"/>
      <c r="Q304" s="72"/>
      <c r="R304" s="72"/>
      <c r="S304" s="72"/>
      <c r="T304" s="73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162</v>
      </c>
      <c r="AU304" s="18" t="s">
        <v>87</v>
      </c>
    </row>
    <row r="305" spans="1:65" s="13" customFormat="1" ht="11.25">
      <c r="B305" s="210"/>
      <c r="C305" s="211"/>
      <c r="D305" s="205" t="s">
        <v>164</v>
      </c>
      <c r="E305" s="212" t="s">
        <v>1</v>
      </c>
      <c r="F305" s="213" t="s">
        <v>1331</v>
      </c>
      <c r="G305" s="211"/>
      <c r="H305" s="214">
        <v>54.44</v>
      </c>
      <c r="I305" s="215"/>
      <c r="J305" s="211"/>
      <c r="K305" s="211"/>
      <c r="L305" s="216"/>
      <c r="M305" s="217"/>
      <c r="N305" s="218"/>
      <c r="O305" s="218"/>
      <c r="P305" s="218"/>
      <c r="Q305" s="218"/>
      <c r="R305" s="218"/>
      <c r="S305" s="218"/>
      <c r="T305" s="219"/>
      <c r="AT305" s="220" t="s">
        <v>164</v>
      </c>
      <c r="AU305" s="220" t="s">
        <v>87</v>
      </c>
      <c r="AV305" s="13" t="s">
        <v>87</v>
      </c>
      <c r="AW305" s="13" t="s">
        <v>34</v>
      </c>
      <c r="AX305" s="13" t="s">
        <v>85</v>
      </c>
      <c r="AY305" s="220" t="s">
        <v>153</v>
      </c>
    </row>
    <row r="306" spans="1:65" s="2" customFormat="1" ht="16.5" customHeight="1">
      <c r="A306" s="35"/>
      <c r="B306" s="36"/>
      <c r="C306" s="243" t="s">
        <v>416</v>
      </c>
      <c r="D306" s="243" t="s">
        <v>341</v>
      </c>
      <c r="E306" s="244" t="s">
        <v>654</v>
      </c>
      <c r="F306" s="245" t="s">
        <v>655</v>
      </c>
      <c r="G306" s="246" t="s">
        <v>355</v>
      </c>
      <c r="H306" s="247">
        <v>55.529000000000003</v>
      </c>
      <c r="I306" s="248"/>
      <c r="J306" s="249">
        <f>ROUND(I306*H306,2)</f>
        <v>0</v>
      </c>
      <c r="K306" s="245" t="s">
        <v>159</v>
      </c>
      <c r="L306" s="250"/>
      <c r="M306" s="251" t="s">
        <v>1</v>
      </c>
      <c r="N306" s="252" t="s">
        <v>43</v>
      </c>
      <c r="O306" s="72"/>
      <c r="P306" s="201">
        <f>O306*H306</f>
        <v>0</v>
      </c>
      <c r="Q306" s="201">
        <v>4.4999999999999998E-2</v>
      </c>
      <c r="R306" s="201">
        <f>Q306*H306</f>
        <v>2.4988049999999999</v>
      </c>
      <c r="S306" s="201">
        <v>0</v>
      </c>
      <c r="T306" s="202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3" t="s">
        <v>206</v>
      </c>
      <c r="AT306" s="203" t="s">
        <v>341</v>
      </c>
      <c r="AU306" s="203" t="s">
        <v>87</v>
      </c>
      <c r="AY306" s="18" t="s">
        <v>153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18" t="s">
        <v>85</v>
      </c>
      <c r="BK306" s="204">
        <f>ROUND(I306*H306,2)</f>
        <v>0</v>
      </c>
      <c r="BL306" s="18" t="s">
        <v>160</v>
      </c>
      <c r="BM306" s="203" t="s">
        <v>656</v>
      </c>
    </row>
    <row r="307" spans="1:65" s="2" customFormat="1" ht="11.25">
      <c r="A307" s="35"/>
      <c r="B307" s="36"/>
      <c r="C307" s="37"/>
      <c r="D307" s="205" t="s">
        <v>162</v>
      </c>
      <c r="E307" s="37"/>
      <c r="F307" s="206" t="s">
        <v>655</v>
      </c>
      <c r="G307" s="37"/>
      <c r="H307" s="37"/>
      <c r="I307" s="207"/>
      <c r="J307" s="37"/>
      <c r="K307" s="37"/>
      <c r="L307" s="40"/>
      <c r="M307" s="208"/>
      <c r="N307" s="209"/>
      <c r="O307" s="72"/>
      <c r="P307" s="72"/>
      <c r="Q307" s="72"/>
      <c r="R307" s="72"/>
      <c r="S307" s="72"/>
      <c r="T307" s="73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8" t="s">
        <v>162</v>
      </c>
      <c r="AU307" s="18" t="s">
        <v>87</v>
      </c>
    </row>
    <row r="308" spans="1:65" s="13" customFormat="1" ht="11.25">
      <c r="B308" s="210"/>
      <c r="C308" s="211"/>
      <c r="D308" s="205" t="s">
        <v>164</v>
      </c>
      <c r="E308" s="212" t="s">
        <v>1</v>
      </c>
      <c r="F308" s="213" t="s">
        <v>1331</v>
      </c>
      <c r="G308" s="211"/>
      <c r="H308" s="214">
        <v>54.44</v>
      </c>
      <c r="I308" s="215"/>
      <c r="J308" s="211"/>
      <c r="K308" s="211"/>
      <c r="L308" s="216"/>
      <c r="M308" s="217"/>
      <c r="N308" s="218"/>
      <c r="O308" s="218"/>
      <c r="P308" s="218"/>
      <c r="Q308" s="218"/>
      <c r="R308" s="218"/>
      <c r="S308" s="218"/>
      <c r="T308" s="219"/>
      <c r="AT308" s="220" t="s">
        <v>164</v>
      </c>
      <c r="AU308" s="220" t="s">
        <v>87</v>
      </c>
      <c r="AV308" s="13" t="s">
        <v>87</v>
      </c>
      <c r="AW308" s="13" t="s">
        <v>34</v>
      </c>
      <c r="AX308" s="13" t="s">
        <v>85</v>
      </c>
      <c r="AY308" s="220" t="s">
        <v>153</v>
      </c>
    </row>
    <row r="309" spans="1:65" s="13" customFormat="1" ht="11.25">
      <c r="B309" s="210"/>
      <c r="C309" s="211"/>
      <c r="D309" s="205" t="s">
        <v>164</v>
      </c>
      <c r="E309" s="211"/>
      <c r="F309" s="213" t="s">
        <v>1332</v>
      </c>
      <c r="G309" s="211"/>
      <c r="H309" s="214">
        <v>55.529000000000003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164</v>
      </c>
      <c r="AU309" s="220" t="s">
        <v>87</v>
      </c>
      <c r="AV309" s="13" t="s">
        <v>87</v>
      </c>
      <c r="AW309" s="13" t="s">
        <v>4</v>
      </c>
      <c r="AX309" s="13" t="s">
        <v>85</v>
      </c>
      <c r="AY309" s="220" t="s">
        <v>153</v>
      </c>
    </row>
    <row r="310" spans="1:65" s="2" customFormat="1" ht="24.2" customHeight="1">
      <c r="A310" s="35"/>
      <c r="B310" s="36"/>
      <c r="C310" s="192" t="s">
        <v>500</v>
      </c>
      <c r="D310" s="192" t="s">
        <v>155</v>
      </c>
      <c r="E310" s="193" t="s">
        <v>1333</v>
      </c>
      <c r="F310" s="194" t="s">
        <v>1334</v>
      </c>
      <c r="G310" s="195" t="s">
        <v>355</v>
      </c>
      <c r="H310" s="196">
        <v>2</v>
      </c>
      <c r="I310" s="197"/>
      <c r="J310" s="198">
        <f>ROUND(I310*H310,2)</f>
        <v>0</v>
      </c>
      <c r="K310" s="194" t="s">
        <v>1311</v>
      </c>
      <c r="L310" s="40"/>
      <c r="M310" s="199" t="s">
        <v>1</v>
      </c>
      <c r="N310" s="200" t="s">
        <v>43</v>
      </c>
      <c r="O310" s="72"/>
      <c r="P310" s="201">
        <f>O310*H310</f>
        <v>0</v>
      </c>
      <c r="Q310" s="201">
        <v>0.37702999999999998</v>
      </c>
      <c r="R310" s="201">
        <f>Q310*H310</f>
        <v>0.75405999999999995</v>
      </c>
      <c r="S310" s="201">
        <v>0</v>
      </c>
      <c r="T310" s="202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3" t="s">
        <v>160</v>
      </c>
      <c r="AT310" s="203" t="s">
        <v>155</v>
      </c>
      <c r="AU310" s="203" t="s">
        <v>87</v>
      </c>
      <c r="AY310" s="18" t="s">
        <v>153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18" t="s">
        <v>85</v>
      </c>
      <c r="BK310" s="204">
        <f>ROUND(I310*H310,2)</f>
        <v>0</v>
      </c>
      <c r="BL310" s="18" t="s">
        <v>160</v>
      </c>
      <c r="BM310" s="203" t="s">
        <v>1335</v>
      </c>
    </row>
    <row r="311" spans="1:65" s="2" customFormat="1" ht="19.5">
      <c r="A311" s="35"/>
      <c r="B311" s="36"/>
      <c r="C311" s="37"/>
      <c r="D311" s="205" t="s">
        <v>162</v>
      </c>
      <c r="E311" s="37"/>
      <c r="F311" s="206" t="s">
        <v>1336</v>
      </c>
      <c r="G311" s="37"/>
      <c r="H311" s="37"/>
      <c r="I311" s="207"/>
      <c r="J311" s="37"/>
      <c r="K311" s="37"/>
      <c r="L311" s="40"/>
      <c r="M311" s="208"/>
      <c r="N311" s="209"/>
      <c r="O311" s="72"/>
      <c r="P311" s="72"/>
      <c r="Q311" s="72"/>
      <c r="R311" s="72"/>
      <c r="S311" s="72"/>
      <c r="T311" s="73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162</v>
      </c>
      <c r="AU311" s="18" t="s">
        <v>87</v>
      </c>
    </row>
    <row r="312" spans="1:65" s="13" customFormat="1" ht="11.25">
      <c r="B312" s="210"/>
      <c r="C312" s="211"/>
      <c r="D312" s="205" t="s">
        <v>164</v>
      </c>
      <c r="E312" s="212" t="s">
        <v>1</v>
      </c>
      <c r="F312" s="213" t="s">
        <v>87</v>
      </c>
      <c r="G312" s="211"/>
      <c r="H312" s="214">
        <v>2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164</v>
      </c>
      <c r="AU312" s="220" t="s">
        <v>87</v>
      </c>
      <c r="AV312" s="13" t="s">
        <v>87</v>
      </c>
      <c r="AW312" s="13" t="s">
        <v>34</v>
      </c>
      <c r="AX312" s="13" t="s">
        <v>85</v>
      </c>
      <c r="AY312" s="220" t="s">
        <v>153</v>
      </c>
    </row>
    <row r="313" spans="1:65" s="2" customFormat="1" ht="24.2" customHeight="1">
      <c r="A313" s="35"/>
      <c r="B313" s="36"/>
      <c r="C313" s="192" t="s">
        <v>423</v>
      </c>
      <c r="D313" s="192" t="s">
        <v>155</v>
      </c>
      <c r="E313" s="193" t="s">
        <v>1337</v>
      </c>
      <c r="F313" s="194" t="s">
        <v>1338</v>
      </c>
      <c r="G313" s="195" t="s">
        <v>158</v>
      </c>
      <c r="H313" s="196">
        <v>1</v>
      </c>
      <c r="I313" s="197"/>
      <c r="J313" s="198">
        <f>ROUND(I313*H313,2)</f>
        <v>0</v>
      </c>
      <c r="K313" s="194" t="s">
        <v>1</v>
      </c>
      <c r="L313" s="40"/>
      <c r="M313" s="199" t="s">
        <v>1</v>
      </c>
      <c r="N313" s="200" t="s">
        <v>43</v>
      </c>
      <c r="O313" s="72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3" t="s">
        <v>160</v>
      </c>
      <c r="AT313" s="203" t="s">
        <v>155</v>
      </c>
      <c r="AU313" s="203" t="s">
        <v>87</v>
      </c>
      <c r="AY313" s="18" t="s">
        <v>153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18" t="s">
        <v>85</v>
      </c>
      <c r="BK313" s="204">
        <f>ROUND(I313*H313,2)</f>
        <v>0</v>
      </c>
      <c r="BL313" s="18" t="s">
        <v>160</v>
      </c>
      <c r="BM313" s="203" t="s">
        <v>1339</v>
      </c>
    </row>
    <row r="314" spans="1:65" s="2" customFormat="1" ht="39">
      <c r="A314" s="35"/>
      <c r="B314" s="36"/>
      <c r="C314" s="37"/>
      <c r="D314" s="205" t="s">
        <v>162</v>
      </c>
      <c r="E314" s="37"/>
      <c r="F314" s="206" t="s">
        <v>1340</v>
      </c>
      <c r="G314" s="37"/>
      <c r="H314" s="37"/>
      <c r="I314" s="207"/>
      <c r="J314" s="37"/>
      <c r="K314" s="37"/>
      <c r="L314" s="40"/>
      <c r="M314" s="208"/>
      <c r="N314" s="209"/>
      <c r="O314" s="72"/>
      <c r="P314" s="72"/>
      <c r="Q314" s="72"/>
      <c r="R314" s="72"/>
      <c r="S314" s="72"/>
      <c r="T314" s="73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162</v>
      </c>
      <c r="AU314" s="18" t="s">
        <v>87</v>
      </c>
    </row>
    <row r="315" spans="1:65" s="2" customFormat="1" ht="19.5">
      <c r="A315" s="35"/>
      <c r="B315" s="36"/>
      <c r="C315" s="37"/>
      <c r="D315" s="205" t="s">
        <v>218</v>
      </c>
      <c r="E315" s="37"/>
      <c r="F315" s="242" t="s">
        <v>1341</v>
      </c>
      <c r="G315" s="37"/>
      <c r="H315" s="37"/>
      <c r="I315" s="207"/>
      <c r="J315" s="37"/>
      <c r="K315" s="37"/>
      <c r="L315" s="40"/>
      <c r="M315" s="208"/>
      <c r="N315" s="209"/>
      <c r="O315" s="72"/>
      <c r="P315" s="72"/>
      <c r="Q315" s="72"/>
      <c r="R315" s="72"/>
      <c r="S315" s="72"/>
      <c r="T315" s="73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8" t="s">
        <v>218</v>
      </c>
      <c r="AU315" s="18" t="s">
        <v>87</v>
      </c>
    </row>
    <row r="316" spans="1:65" s="13" customFormat="1" ht="11.25">
      <c r="B316" s="210"/>
      <c r="C316" s="211"/>
      <c r="D316" s="205" t="s">
        <v>164</v>
      </c>
      <c r="E316" s="212" t="s">
        <v>1</v>
      </c>
      <c r="F316" s="213" t="s">
        <v>85</v>
      </c>
      <c r="G316" s="211"/>
      <c r="H316" s="214">
        <v>1</v>
      </c>
      <c r="I316" s="215"/>
      <c r="J316" s="211"/>
      <c r="K316" s="211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164</v>
      </c>
      <c r="AU316" s="220" t="s">
        <v>87</v>
      </c>
      <c r="AV316" s="13" t="s">
        <v>87</v>
      </c>
      <c r="AW316" s="13" t="s">
        <v>34</v>
      </c>
      <c r="AX316" s="13" t="s">
        <v>85</v>
      </c>
      <c r="AY316" s="220" t="s">
        <v>153</v>
      </c>
    </row>
    <row r="317" spans="1:65" s="2" customFormat="1" ht="24.2" customHeight="1">
      <c r="A317" s="35"/>
      <c r="B317" s="36"/>
      <c r="C317" s="192" t="s">
        <v>505</v>
      </c>
      <c r="D317" s="192" t="s">
        <v>155</v>
      </c>
      <c r="E317" s="193" t="s">
        <v>1342</v>
      </c>
      <c r="F317" s="194" t="s">
        <v>1343</v>
      </c>
      <c r="G317" s="195" t="s">
        <v>954</v>
      </c>
      <c r="H317" s="196">
        <v>1</v>
      </c>
      <c r="I317" s="197"/>
      <c r="J317" s="198">
        <f>ROUND(I317*H317,2)</f>
        <v>0</v>
      </c>
      <c r="K317" s="194" t="s">
        <v>1</v>
      </c>
      <c r="L317" s="40"/>
      <c r="M317" s="199" t="s">
        <v>1</v>
      </c>
      <c r="N317" s="200" t="s">
        <v>43</v>
      </c>
      <c r="O317" s="72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3" t="s">
        <v>160</v>
      </c>
      <c r="AT317" s="203" t="s">
        <v>155</v>
      </c>
      <c r="AU317" s="203" t="s">
        <v>87</v>
      </c>
      <c r="AY317" s="18" t="s">
        <v>153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8" t="s">
        <v>85</v>
      </c>
      <c r="BK317" s="204">
        <f>ROUND(I317*H317,2)</f>
        <v>0</v>
      </c>
      <c r="BL317" s="18" t="s">
        <v>160</v>
      </c>
      <c r="BM317" s="203" t="s">
        <v>1344</v>
      </c>
    </row>
    <row r="318" spans="1:65" s="2" customFormat="1" ht="11.25">
      <c r="A318" s="35"/>
      <c r="B318" s="36"/>
      <c r="C318" s="37"/>
      <c r="D318" s="205" t="s">
        <v>162</v>
      </c>
      <c r="E318" s="37"/>
      <c r="F318" s="206" t="s">
        <v>1343</v>
      </c>
      <c r="G318" s="37"/>
      <c r="H318" s="37"/>
      <c r="I318" s="207"/>
      <c r="J318" s="37"/>
      <c r="K318" s="37"/>
      <c r="L318" s="40"/>
      <c r="M318" s="208"/>
      <c r="N318" s="209"/>
      <c r="O318" s="72"/>
      <c r="P318" s="72"/>
      <c r="Q318" s="72"/>
      <c r="R318" s="72"/>
      <c r="S318" s="72"/>
      <c r="T318" s="73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8" t="s">
        <v>162</v>
      </c>
      <c r="AU318" s="18" t="s">
        <v>87</v>
      </c>
    </row>
    <row r="319" spans="1:65" s="13" customFormat="1" ht="11.25">
      <c r="B319" s="210"/>
      <c r="C319" s="211"/>
      <c r="D319" s="205" t="s">
        <v>164</v>
      </c>
      <c r="E319" s="212" t="s">
        <v>1</v>
      </c>
      <c r="F319" s="213" t="s">
        <v>85</v>
      </c>
      <c r="G319" s="211"/>
      <c r="H319" s="214">
        <v>1</v>
      </c>
      <c r="I319" s="215"/>
      <c r="J319" s="211"/>
      <c r="K319" s="211"/>
      <c r="L319" s="216"/>
      <c r="M319" s="217"/>
      <c r="N319" s="218"/>
      <c r="O319" s="218"/>
      <c r="P319" s="218"/>
      <c r="Q319" s="218"/>
      <c r="R319" s="218"/>
      <c r="S319" s="218"/>
      <c r="T319" s="219"/>
      <c r="AT319" s="220" t="s">
        <v>164</v>
      </c>
      <c r="AU319" s="220" t="s">
        <v>87</v>
      </c>
      <c r="AV319" s="13" t="s">
        <v>87</v>
      </c>
      <c r="AW319" s="13" t="s">
        <v>34</v>
      </c>
      <c r="AX319" s="13" t="s">
        <v>85</v>
      </c>
      <c r="AY319" s="220" t="s">
        <v>153</v>
      </c>
    </row>
    <row r="320" spans="1:65" s="12" customFormat="1" ht="20.85" customHeight="1">
      <c r="B320" s="176"/>
      <c r="C320" s="177"/>
      <c r="D320" s="178" t="s">
        <v>77</v>
      </c>
      <c r="E320" s="190" t="s">
        <v>695</v>
      </c>
      <c r="F320" s="190" t="s">
        <v>696</v>
      </c>
      <c r="G320" s="177"/>
      <c r="H320" s="177"/>
      <c r="I320" s="180"/>
      <c r="J320" s="191">
        <f>BK320</f>
        <v>0</v>
      </c>
      <c r="K320" s="177"/>
      <c r="L320" s="182"/>
      <c r="M320" s="183"/>
      <c r="N320" s="184"/>
      <c r="O320" s="184"/>
      <c r="P320" s="185">
        <f>SUM(P321:P327)</f>
        <v>0</v>
      </c>
      <c r="Q320" s="184"/>
      <c r="R320" s="185">
        <f>SUM(R321:R327)</f>
        <v>0</v>
      </c>
      <c r="S320" s="184"/>
      <c r="T320" s="186">
        <f>SUM(T321:T327)</f>
        <v>10.045000000000002</v>
      </c>
      <c r="AR320" s="187" t="s">
        <v>85</v>
      </c>
      <c r="AT320" s="188" t="s">
        <v>77</v>
      </c>
      <c r="AU320" s="188" t="s">
        <v>87</v>
      </c>
      <c r="AY320" s="187" t="s">
        <v>153</v>
      </c>
      <c r="BK320" s="189">
        <f>SUM(BK321:BK327)</f>
        <v>0</v>
      </c>
    </row>
    <row r="321" spans="1:65" s="2" customFormat="1" ht="24.2" customHeight="1">
      <c r="A321" s="35"/>
      <c r="B321" s="36"/>
      <c r="C321" s="192" t="s">
        <v>430</v>
      </c>
      <c r="D321" s="192" t="s">
        <v>155</v>
      </c>
      <c r="E321" s="193" t="s">
        <v>704</v>
      </c>
      <c r="F321" s="194" t="s">
        <v>705</v>
      </c>
      <c r="G321" s="195" t="s">
        <v>323</v>
      </c>
      <c r="H321" s="196">
        <v>20.5</v>
      </c>
      <c r="I321" s="197"/>
      <c r="J321" s="198">
        <f>ROUND(I321*H321,2)</f>
        <v>0</v>
      </c>
      <c r="K321" s="194" t="s">
        <v>159</v>
      </c>
      <c r="L321" s="40"/>
      <c r="M321" s="199" t="s">
        <v>1</v>
      </c>
      <c r="N321" s="200" t="s">
        <v>43</v>
      </c>
      <c r="O321" s="72"/>
      <c r="P321" s="201">
        <f>O321*H321</f>
        <v>0</v>
      </c>
      <c r="Q321" s="201">
        <v>0</v>
      </c>
      <c r="R321" s="201">
        <f>Q321*H321</f>
        <v>0</v>
      </c>
      <c r="S321" s="201">
        <v>0.32</v>
      </c>
      <c r="T321" s="202">
        <f>S321*H321</f>
        <v>6.5600000000000005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3" t="s">
        <v>160</v>
      </c>
      <c r="AT321" s="203" t="s">
        <v>155</v>
      </c>
      <c r="AU321" s="203" t="s">
        <v>165</v>
      </c>
      <c r="AY321" s="18" t="s">
        <v>153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8" t="s">
        <v>85</v>
      </c>
      <c r="BK321" s="204">
        <f>ROUND(I321*H321,2)</f>
        <v>0</v>
      </c>
      <c r="BL321" s="18" t="s">
        <v>160</v>
      </c>
      <c r="BM321" s="203" t="s">
        <v>706</v>
      </c>
    </row>
    <row r="322" spans="1:65" s="2" customFormat="1" ht="39">
      <c r="A322" s="35"/>
      <c r="B322" s="36"/>
      <c r="C322" s="37"/>
      <c r="D322" s="205" t="s">
        <v>162</v>
      </c>
      <c r="E322" s="37"/>
      <c r="F322" s="206" t="s">
        <v>707</v>
      </c>
      <c r="G322" s="37"/>
      <c r="H322" s="37"/>
      <c r="I322" s="207"/>
      <c r="J322" s="37"/>
      <c r="K322" s="37"/>
      <c r="L322" s="40"/>
      <c r="M322" s="208"/>
      <c r="N322" s="209"/>
      <c r="O322" s="72"/>
      <c r="P322" s="72"/>
      <c r="Q322" s="72"/>
      <c r="R322" s="72"/>
      <c r="S322" s="72"/>
      <c r="T322" s="73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162</v>
      </c>
      <c r="AU322" s="18" t="s">
        <v>165</v>
      </c>
    </row>
    <row r="323" spans="1:65" s="13" customFormat="1" ht="11.25">
      <c r="B323" s="210"/>
      <c r="C323" s="211"/>
      <c r="D323" s="205" t="s">
        <v>164</v>
      </c>
      <c r="E323" s="212" t="s">
        <v>1</v>
      </c>
      <c r="F323" s="213" t="s">
        <v>1315</v>
      </c>
      <c r="G323" s="211"/>
      <c r="H323" s="214">
        <v>20.5</v>
      </c>
      <c r="I323" s="215"/>
      <c r="J323" s="211"/>
      <c r="K323" s="211"/>
      <c r="L323" s="216"/>
      <c r="M323" s="217"/>
      <c r="N323" s="218"/>
      <c r="O323" s="218"/>
      <c r="P323" s="218"/>
      <c r="Q323" s="218"/>
      <c r="R323" s="218"/>
      <c r="S323" s="218"/>
      <c r="T323" s="219"/>
      <c r="AT323" s="220" t="s">
        <v>164</v>
      </c>
      <c r="AU323" s="220" t="s">
        <v>165</v>
      </c>
      <c r="AV323" s="13" t="s">
        <v>87</v>
      </c>
      <c r="AW323" s="13" t="s">
        <v>34</v>
      </c>
      <c r="AX323" s="13" t="s">
        <v>85</v>
      </c>
      <c r="AY323" s="220" t="s">
        <v>153</v>
      </c>
    </row>
    <row r="324" spans="1:65" s="2" customFormat="1" ht="24.2" customHeight="1">
      <c r="A324" s="35"/>
      <c r="B324" s="36"/>
      <c r="C324" s="192" t="s">
        <v>436</v>
      </c>
      <c r="D324" s="192" t="s">
        <v>155</v>
      </c>
      <c r="E324" s="193" t="s">
        <v>716</v>
      </c>
      <c r="F324" s="194" t="s">
        <v>717</v>
      </c>
      <c r="G324" s="195" t="s">
        <v>323</v>
      </c>
      <c r="H324" s="196">
        <v>20.5</v>
      </c>
      <c r="I324" s="197"/>
      <c r="J324" s="198">
        <f>ROUND(I324*H324,2)</f>
        <v>0</v>
      </c>
      <c r="K324" s="194" t="s">
        <v>159</v>
      </c>
      <c r="L324" s="40"/>
      <c r="M324" s="199" t="s">
        <v>1</v>
      </c>
      <c r="N324" s="200" t="s">
        <v>43</v>
      </c>
      <c r="O324" s="72"/>
      <c r="P324" s="201">
        <f>O324*H324</f>
        <v>0</v>
      </c>
      <c r="Q324" s="201">
        <v>0</v>
      </c>
      <c r="R324" s="201">
        <f>Q324*H324</f>
        <v>0</v>
      </c>
      <c r="S324" s="201">
        <v>0.17</v>
      </c>
      <c r="T324" s="202">
        <f>S324*H324</f>
        <v>3.4850000000000003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3" t="s">
        <v>160</v>
      </c>
      <c r="AT324" s="203" t="s">
        <v>155</v>
      </c>
      <c r="AU324" s="203" t="s">
        <v>165</v>
      </c>
      <c r="AY324" s="18" t="s">
        <v>153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8" t="s">
        <v>85</v>
      </c>
      <c r="BK324" s="204">
        <f>ROUND(I324*H324,2)</f>
        <v>0</v>
      </c>
      <c r="BL324" s="18" t="s">
        <v>160</v>
      </c>
      <c r="BM324" s="203" t="s">
        <v>718</v>
      </c>
    </row>
    <row r="325" spans="1:65" s="2" customFormat="1" ht="39">
      <c r="A325" s="35"/>
      <c r="B325" s="36"/>
      <c r="C325" s="37"/>
      <c r="D325" s="205" t="s">
        <v>162</v>
      </c>
      <c r="E325" s="37"/>
      <c r="F325" s="206" t="s">
        <v>719</v>
      </c>
      <c r="G325" s="37"/>
      <c r="H325" s="37"/>
      <c r="I325" s="207"/>
      <c r="J325" s="37"/>
      <c r="K325" s="37"/>
      <c r="L325" s="40"/>
      <c r="M325" s="208"/>
      <c r="N325" s="209"/>
      <c r="O325" s="72"/>
      <c r="P325" s="72"/>
      <c r="Q325" s="72"/>
      <c r="R325" s="72"/>
      <c r="S325" s="72"/>
      <c r="T325" s="73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162</v>
      </c>
      <c r="AU325" s="18" t="s">
        <v>165</v>
      </c>
    </row>
    <row r="326" spans="1:65" s="13" customFormat="1" ht="11.25">
      <c r="B326" s="210"/>
      <c r="C326" s="211"/>
      <c r="D326" s="205" t="s">
        <v>164</v>
      </c>
      <c r="E326" s="212" t="s">
        <v>1</v>
      </c>
      <c r="F326" s="213" t="s">
        <v>1315</v>
      </c>
      <c r="G326" s="211"/>
      <c r="H326" s="214">
        <v>20.5</v>
      </c>
      <c r="I326" s="215"/>
      <c r="J326" s="211"/>
      <c r="K326" s="211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164</v>
      </c>
      <c r="AU326" s="220" t="s">
        <v>165</v>
      </c>
      <c r="AV326" s="13" t="s">
        <v>87</v>
      </c>
      <c r="AW326" s="13" t="s">
        <v>34</v>
      </c>
      <c r="AX326" s="13" t="s">
        <v>78</v>
      </c>
      <c r="AY326" s="220" t="s">
        <v>153</v>
      </c>
    </row>
    <row r="327" spans="1:65" s="15" customFormat="1" ht="11.25">
      <c r="B327" s="231"/>
      <c r="C327" s="232"/>
      <c r="D327" s="205" t="s">
        <v>164</v>
      </c>
      <c r="E327" s="233" t="s">
        <v>1</v>
      </c>
      <c r="F327" s="234" t="s">
        <v>198</v>
      </c>
      <c r="G327" s="232"/>
      <c r="H327" s="235">
        <v>20.5</v>
      </c>
      <c r="I327" s="236"/>
      <c r="J327" s="232"/>
      <c r="K327" s="232"/>
      <c r="L327" s="237"/>
      <c r="M327" s="238"/>
      <c r="N327" s="239"/>
      <c r="O327" s="239"/>
      <c r="P327" s="239"/>
      <c r="Q327" s="239"/>
      <c r="R327" s="239"/>
      <c r="S327" s="239"/>
      <c r="T327" s="240"/>
      <c r="AT327" s="241" t="s">
        <v>164</v>
      </c>
      <c r="AU327" s="241" t="s">
        <v>165</v>
      </c>
      <c r="AV327" s="15" t="s">
        <v>160</v>
      </c>
      <c r="AW327" s="15" t="s">
        <v>34</v>
      </c>
      <c r="AX327" s="15" t="s">
        <v>85</v>
      </c>
      <c r="AY327" s="241" t="s">
        <v>153</v>
      </c>
    </row>
    <row r="328" spans="1:65" s="12" customFormat="1" ht="22.9" customHeight="1">
      <c r="B328" s="176"/>
      <c r="C328" s="177"/>
      <c r="D328" s="178" t="s">
        <v>77</v>
      </c>
      <c r="E328" s="190" t="s">
        <v>797</v>
      </c>
      <c r="F328" s="190" t="s">
        <v>798</v>
      </c>
      <c r="G328" s="177"/>
      <c r="H328" s="177"/>
      <c r="I328" s="180"/>
      <c r="J328" s="191">
        <f>BK328</f>
        <v>0</v>
      </c>
      <c r="K328" s="177"/>
      <c r="L328" s="182"/>
      <c r="M328" s="183"/>
      <c r="N328" s="184"/>
      <c r="O328" s="184"/>
      <c r="P328" s="185">
        <f>SUM(P329:P346)</f>
        <v>0</v>
      </c>
      <c r="Q328" s="184"/>
      <c r="R328" s="185">
        <f>SUM(R329:R346)</f>
        <v>0</v>
      </c>
      <c r="S328" s="184"/>
      <c r="T328" s="186">
        <f>SUM(T329:T346)</f>
        <v>0</v>
      </c>
      <c r="AR328" s="187" t="s">
        <v>85</v>
      </c>
      <c r="AT328" s="188" t="s">
        <v>77</v>
      </c>
      <c r="AU328" s="188" t="s">
        <v>85</v>
      </c>
      <c r="AY328" s="187" t="s">
        <v>153</v>
      </c>
      <c r="BK328" s="189">
        <f>SUM(BK329:BK346)</f>
        <v>0</v>
      </c>
    </row>
    <row r="329" spans="1:65" s="2" customFormat="1" ht="21.75" customHeight="1">
      <c r="A329" s="35"/>
      <c r="B329" s="36"/>
      <c r="C329" s="192" t="s">
        <v>441</v>
      </c>
      <c r="D329" s="192" t="s">
        <v>155</v>
      </c>
      <c r="E329" s="193" t="s">
        <v>800</v>
      </c>
      <c r="F329" s="194" t="s">
        <v>801</v>
      </c>
      <c r="G329" s="195" t="s">
        <v>302</v>
      </c>
      <c r="H329" s="196">
        <v>3.4849999999999999</v>
      </c>
      <c r="I329" s="197"/>
      <c r="J329" s="198">
        <f>ROUND(I329*H329,2)</f>
        <v>0</v>
      </c>
      <c r="K329" s="194" t="s">
        <v>159</v>
      </c>
      <c r="L329" s="40"/>
      <c r="M329" s="199" t="s">
        <v>1</v>
      </c>
      <c r="N329" s="200" t="s">
        <v>43</v>
      </c>
      <c r="O329" s="72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3" t="s">
        <v>160</v>
      </c>
      <c r="AT329" s="203" t="s">
        <v>155</v>
      </c>
      <c r="AU329" s="203" t="s">
        <v>87</v>
      </c>
      <c r="AY329" s="18" t="s">
        <v>153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18" t="s">
        <v>85</v>
      </c>
      <c r="BK329" s="204">
        <f>ROUND(I329*H329,2)</f>
        <v>0</v>
      </c>
      <c r="BL329" s="18" t="s">
        <v>160</v>
      </c>
      <c r="BM329" s="203" t="s">
        <v>802</v>
      </c>
    </row>
    <row r="330" spans="1:65" s="2" customFormat="1" ht="19.5">
      <c r="A330" s="35"/>
      <c r="B330" s="36"/>
      <c r="C330" s="37"/>
      <c r="D330" s="205" t="s">
        <v>162</v>
      </c>
      <c r="E330" s="37"/>
      <c r="F330" s="206" t="s">
        <v>803</v>
      </c>
      <c r="G330" s="37"/>
      <c r="H330" s="37"/>
      <c r="I330" s="207"/>
      <c r="J330" s="37"/>
      <c r="K330" s="37"/>
      <c r="L330" s="40"/>
      <c r="M330" s="208"/>
      <c r="N330" s="209"/>
      <c r="O330" s="72"/>
      <c r="P330" s="72"/>
      <c r="Q330" s="72"/>
      <c r="R330" s="72"/>
      <c r="S330" s="72"/>
      <c r="T330" s="73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162</v>
      </c>
      <c r="AU330" s="18" t="s">
        <v>87</v>
      </c>
    </row>
    <row r="331" spans="1:65" s="13" customFormat="1" ht="11.25">
      <c r="B331" s="210"/>
      <c r="C331" s="211"/>
      <c r="D331" s="205" t="s">
        <v>164</v>
      </c>
      <c r="E331" s="212" t="s">
        <v>1</v>
      </c>
      <c r="F331" s="213" t="s">
        <v>1345</v>
      </c>
      <c r="G331" s="211"/>
      <c r="H331" s="214">
        <v>3.4849999999999999</v>
      </c>
      <c r="I331" s="215"/>
      <c r="J331" s="211"/>
      <c r="K331" s="211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164</v>
      </c>
      <c r="AU331" s="220" t="s">
        <v>87</v>
      </c>
      <c r="AV331" s="13" t="s">
        <v>87</v>
      </c>
      <c r="AW331" s="13" t="s">
        <v>34</v>
      </c>
      <c r="AX331" s="13" t="s">
        <v>85</v>
      </c>
      <c r="AY331" s="220" t="s">
        <v>153</v>
      </c>
    </row>
    <row r="332" spans="1:65" s="2" customFormat="1" ht="24.2" customHeight="1">
      <c r="A332" s="35"/>
      <c r="B332" s="36"/>
      <c r="C332" s="192" t="s">
        <v>448</v>
      </c>
      <c r="D332" s="192" t="s">
        <v>155</v>
      </c>
      <c r="E332" s="193" t="s">
        <v>808</v>
      </c>
      <c r="F332" s="194" t="s">
        <v>809</v>
      </c>
      <c r="G332" s="195" t="s">
        <v>302</v>
      </c>
      <c r="H332" s="196">
        <v>31.364999999999998</v>
      </c>
      <c r="I332" s="197"/>
      <c r="J332" s="198">
        <f>ROUND(I332*H332,2)</f>
        <v>0</v>
      </c>
      <c r="K332" s="194" t="s">
        <v>159</v>
      </c>
      <c r="L332" s="40"/>
      <c r="M332" s="199" t="s">
        <v>1</v>
      </c>
      <c r="N332" s="200" t="s">
        <v>43</v>
      </c>
      <c r="O332" s="72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03" t="s">
        <v>160</v>
      </c>
      <c r="AT332" s="203" t="s">
        <v>155</v>
      </c>
      <c r="AU332" s="203" t="s">
        <v>87</v>
      </c>
      <c r="AY332" s="18" t="s">
        <v>153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18" t="s">
        <v>85</v>
      </c>
      <c r="BK332" s="204">
        <f>ROUND(I332*H332,2)</f>
        <v>0</v>
      </c>
      <c r="BL332" s="18" t="s">
        <v>160</v>
      </c>
      <c r="BM332" s="203" t="s">
        <v>810</v>
      </c>
    </row>
    <row r="333" spans="1:65" s="2" customFormat="1" ht="29.25">
      <c r="A333" s="35"/>
      <c r="B333" s="36"/>
      <c r="C333" s="37"/>
      <c r="D333" s="205" t="s">
        <v>162</v>
      </c>
      <c r="E333" s="37"/>
      <c r="F333" s="206" t="s">
        <v>811</v>
      </c>
      <c r="G333" s="37"/>
      <c r="H333" s="37"/>
      <c r="I333" s="207"/>
      <c r="J333" s="37"/>
      <c r="K333" s="37"/>
      <c r="L333" s="40"/>
      <c r="M333" s="208"/>
      <c r="N333" s="209"/>
      <c r="O333" s="72"/>
      <c r="P333" s="72"/>
      <c r="Q333" s="72"/>
      <c r="R333" s="72"/>
      <c r="S333" s="72"/>
      <c r="T333" s="73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162</v>
      </c>
      <c r="AU333" s="18" t="s">
        <v>87</v>
      </c>
    </row>
    <row r="334" spans="1:65" s="2" customFormat="1" ht="19.5">
      <c r="A334" s="35"/>
      <c r="B334" s="36"/>
      <c r="C334" s="37"/>
      <c r="D334" s="205" t="s">
        <v>218</v>
      </c>
      <c r="E334" s="37"/>
      <c r="F334" s="242" t="s">
        <v>289</v>
      </c>
      <c r="G334" s="37"/>
      <c r="H334" s="37"/>
      <c r="I334" s="207"/>
      <c r="J334" s="37"/>
      <c r="K334" s="37"/>
      <c r="L334" s="40"/>
      <c r="M334" s="208"/>
      <c r="N334" s="209"/>
      <c r="O334" s="72"/>
      <c r="P334" s="72"/>
      <c r="Q334" s="72"/>
      <c r="R334" s="72"/>
      <c r="S334" s="72"/>
      <c r="T334" s="73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218</v>
      </c>
      <c r="AU334" s="18" t="s">
        <v>87</v>
      </c>
    </row>
    <row r="335" spans="1:65" s="13" customFormat="1" ht="11.25">
      <c r="B335" s="210"/>
      <c r="C335" s="211"/>
      <c r="D335" s="205" t="s">
        <v>164</v>
      </c>
      <c r="E335" s="212" t="s">
        <v>1</v>
      </c>
      <c r="F335" s="213" t="s">
        <v>1346</v>
      </c>
      <c r="G335" s="211"/>
      <c r="H335" s="214">
        <v>31.364999999999998</v>
      </c>
      <c r="I335" s="215"/>
      <c r="J335" s="211"/>
      <c r="K335" s="211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164</v>
      </c>
      <c r="AU335" s="220" t="s">
        <v>87</v>
      </c>
      <c r="AV335" s="13" t="s">
        <v>87</v>
      </c>
      <c r="AW335" s="13" t="s">
        <v>34</v>
      </c>
      <c r="AX335" s="13" t="s">
        <v>85</v>
      </c>
      <c r="AY335" s="220" t="s">
        <v>153</v>
      </c>
    </row>
    <row r="336" spans="1:65" s="2" customFormat="1" ht="21.75" customHeight="1">
      <c r="A336" s="35"/>
      <c r="B336" s="36"/>
      <c r="C336" s="192" t="s">
        <v>453</v>
      </c>
      <c r="D336" s="192" t="s">
        <v>155</v>
      </c>
      <c r="E336" s="193" t="s">
        <v>816</v>
      </c>
      <c r="F336" s="194" t="s">
        <v>817</v>
      </c>
      <c r="G336" s="195" t="s">
        <v>302</v>
      </c>
      <c r="H336" s="196">
        <v>6.56</v>
      </c>
      <c r="I336" s="197"/>
      <c r="J336" s="198">
        <f>ROUND(I336*H336,2)</f>
        <v>0</v>
      </c>
      <c r="K336" s="194" t="s">
        <v>159</v>
      </c>
      <c r="L336" s="40"/>
      <c r="M336" s="199" t="s">
        <v>1</v>
      </c>
      <c r="N336" s="200" t="s">
        <v>43</v>
      </c>
      <c r="O336" s="72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3" t="s">
        <v>160</v>
      </c>
      <c r="AT336" s="203" t="s">
        <v>155</v>
      </c>
      <c r="AU336" s="203" t="s">
        <v>87</v>
      </c>
      <c r="AY336" s="18" t="s">
        <v>153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18" t="s">
        <v>85</v>
      </c>
      <c r="BK336" s="204">
        <f>ROUND(I336*H336,2)</f>
        <v>0</v>
      </c>
      <c r="BL336" s="18" t="s">
        <v>160</v>
      </c>
      <c r="BM336" s="203" t="s">
        <v>818</v>
      </c>
    </row>
    <row r="337" spans="1:65" s="2" customFormat="1" ht="19.5">
      <c r="A337" s="35"/>
      <c r="B337" s="36"/>
      <c r="C337" s="37"/>
      <c r="D337" s="205" t="s">
        <v>162</v>
      </c>
      <c r="E337" s="37"/>
      <c r="F337" s="206" t="s">
        <v>819</v>
      </c>
      <c r="G337" s="37"/>
      <c r="H337" s="37"/>
      <c r="I337" s="207"/>
      <c r="J337" s="37"/>
      <c r="K337" s="37"/>
      <c r="L337" s="40"/>
      <c r="M337" s="208"/>
      <c r="N337" s="209"/>
      <c r="O337" s="72"/>
      <c r="P337" s="72"/>
      <c r="Q337" s="72"/>
      <c r="R337" s="72"/>
      <c r="S337" s="72"/>
      <c r="T337" s="73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162</v>
      </c>
      <c r="AU337" s="18" t="s">
        <v>87</v>
      </c>
    </row>
    <row r="338" spans="1:65" s="13" customFormat="1" ht="11.25">
      <c r="B338" s="210"/>
      <c r="C338" s="211"/>
      <c r="D338" s="205" t="s">
        <v>164</v>
      </c>
      <c r="E338" s="212" t="s">
        <v>1</v>
      </c>
      <c r="F338" s="213" t="s">
        <v>1347</v>
      </c>
      <c r="G338" s="211"/>
      <c r="H338" s="214">
        <v>6.56</v>
      </c>
      <c r="I338" s="215"/>
      <c r="J338" s="211"/>
      <c r="K338" s="211"/>
      <c r="L338" s="216"/>
      <c r="M338" s="217"/>
      <c r="N338" s="218"/>
      <c r="O338" s="218"/>
      <c r="P338" s="218"/>
      <c r="Q338" s="218"/>
      <c r="R338" s="218"/>
      <c r="S338" s="218"/>
      <c r="T338" s="219"/>
      <c r="AT338" s="220" t="s">
        <v>164</v>
      </c>
      <c r="AU338" s="220" t="s">
        <v>87</v>
      </c>
      <c r="AV338" s="13" t="s">
        <v>87</v>
      </c>
      <c r="AW338" s="13" t="s">
        <v>34</v>
      </c>
      <c r="AX338" s="13" t="s">
        <v>78</v>
      </c>
      <c r="AY338" s="220" t="s">
        <v>153</v>
      </c>
    </row>
    <row r="339" spans="1:65" s="15" customFormat="1" ht="11.25">
      <c r="B339" s="231"/>
      <c r="C339" s="232"/>
      <c r="D339" s="205" t="s">
        <v>164</v>
      </c>
      <c r="E339" s="233" t="s">
        <v>1</v>
      </c>
      <c r="F339" s="234" t="s">
        <v>198</v>
      </c>
      <c r="G339" s="232"/>
      <c r="H339" s="235">
        <v>6.56</v>
      </c>
      <c r="I339" s="236"/>
      <c r="J339" s="232"/>
      <c r="K339" s="232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164</v>
      </c>
      <c r="AU339" s="241" t="s">
        <v>87</v>
      </c>
      <c r="AV339" s="15" t="s">
        <v>160</v>
      </c>
      <c r="AW339" s="15" t="s">
        <v>34</v>
      </c>
      <c r="AX339" s="15" t="s">
        <v>85</v>
      </c>
      <c r="AY339" s="241" t="s">
        <v>153</v>
      </c>
    </row>
    <row r="340" spans="1:65" s="2" customFormat="1" ht="24.2" customHeight="1">
      <c r="A340" s="35"/>
      <c r="B340" s="36"/>
      <c r="C340" s="192" t="s">
        <v>460</v>
      </c>
      <c r="D340" s="192" t="s">
        <v>155</v>
      </c>
      <c r="E340" s="193" t="s">
        <v>823</v>
      </c>
      <c r="F340" s="194" t="s">
        <v>824</v>
      </c>
      <c r="G340" s="195" t="s">
        <v>302</v>
      </c>
      <c r="H340" s="196">
        <v>59.04</v>
      </c>
      <c r="I340" s="197"/>
      <c r="J340" s="198">
        <f>ROUND(I340*H340,2)</f>
        <v>0</v>
      </c>
      <c r="K340" s="194" t="s">
        <v>159</v>
      </c>
      <c r="L340" s="40"/>
      <c r="M340" s="199" t="s">
        <v>1</v>
      </c>
      <c r="N340" s="200" t="s">
        <v>43</v>
      </c>
      <c r="O340" s="72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03" t="s">
        <v>160</v>
      </c>
      <c r="AT340" s="203" t="s">
        <v>155</v>
      </c>
      <c r="AU340" s="203" t="s">
        <v>87</v>
      </c>
      <c r="AY340" s="18" t="s">
        <v>153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18" t="s">
        <v>85</v>
      </c>
      <c r="BK340" s="204">
        <f>ROUND(I340*H340,2)</f>
        <v>0</v>
      </c>
      <c r="BL340" s="18" t="s">
        <v>160</v>
      </c>
      <c r="BM340" s="203" t="s">
        <v>825</v>
      </c>
    </row>
    <row r="341" spans="1:65" s="2" customFormat="1" ht="29.25">
      <c r="A341" s="35"/>
      <c r="B341" s="36"/>
      <c r="C341" s="37"/>
      <c r="D341" s="205" t="s">
        <v>162</v>
      </c>
      <c r="E341" s="37"/>
      <c r="F341" s="206" t="s">
        <v>811</v>
      </c>
      <c r="G341" s="37"/>
      <c r="H341" s="37"/>
      <c r="I341" s="207"/>
      <c r="J341" s="37"/>
      <c r="K341" s="37"/>
      <c r="L341" s="40"/>
      <c r="M341" s="208"/>
      <c r="N341" s="209"/>
      <c r="O341" s="72"/>
      <c r="P341" s="72"/>
      <c r="Q341" s="72"/>
      <c r="R341" s="72"/>
      <c r="S341" s="72"/>
      <c r="T341" s="73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162</v>
      </c>
      <c r="AU341" s="18" t="s">
        <v>87</v>
      </c>
    </row>
    <row r="342" spans="1:65" s="2" customFormat="1" ht="19.5">
      <c r="A342" s="35"/>
      <c r="B342" s="36"/>
      <c r="C342" s="37"/>
      <c r="D342" s="205" t="s">
        <v>218</v>
      </c>
      <c r="E342" s="37"/>
      <c r="F342" s="242" t="s">
        <v>289</v>
      </c>
      <c r="G342" s="37"/>
      <c r="H342" s="37"/>
      <c r="I342" s="207"/>
      <c r="J342" s="37"/>
      <c r="K342" s="37"/>
      <c r="L342" s="40"/>
      <c r="M342" s="208"/>
      <c r="N342" s="209"/>
      <c r="O342" s="72"/>
      <c r="P342" s="72"/>
      <c r="Q342" s="72"/>
      <c r="R342" s="72"/>
      <c r="S342" s="72"/>
      <c r="T342" s="73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218</v>
      </c>
      <c r="AU342" s="18" t="s">
        <v>87</v>
      </c>
    </row>
    <row r="343" spans="1:65" s="13" customFormat="1" ht="11.25">
      <c r="B343" s="210"/>
      <c r="C343" s="211"/>
      <c r="D343" s="205" t="s">
        <v>164</v>
      </c>
      <c r="E343" s="212" t="s">
        <v>1</v>
      </c>
      <c r="F343" s="213" t="s">
        <v>1348</v>
      </c>
      <c r="G343" s="211"/>
      <c r="H343" s="214">
        <v>59.04</v>
      </c>
      <c r="I343" s="215"/>
      <c r="J343" s="211"/>
      <c r="K343" s="211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164</v>
      </c>
      <c r="AU343" s="220" t="s">
        <v>87</v>
      </c>
      <c r="AV343" s="13" t="s">
        <v>87</v>
      </c>
      <c r="AW343" s="13" t="s">
        <v>34</v>
      </c>
      <c r="AX343" s="13" t="s">
        <v>85</v>
      </c>
      <c r="AY343" s="220" t="s">
        <v>153</v>
      </c>
    </row>
    <row r="344" spans="1:65" s="2" customFormat="1" ht="44.25" customHeight="1">
      <c r="A344" s="35"/>
      <c r="B344" s="36"/>
      <c r="C344" s="192" t="s">
        <v>465</v>
      </c>
      <c r="D344" s="192" t="s">
        <v>155</v>
      </c>
      <c r="E344" s="193" t="s">
        <v>857</v>
      </c>
      <c r="F344" s="194" t="s">
        <v>304</v>
      </c>
      <c r="G344" s="195" t="s">
        <v>302</v>
      </c>
      <c r="H344" s="196">
        <v>10.045</v>
      </c>
      <c r="I344" s="197"/>
      <c r="J344" s="198">
        <f>ROUND(I344*H344,2)</f>
        <v>0</v>
      </c>
      <c r="K344" s="194" t="s">
        <v>159</v>
      </c>
      <c r="L344" s="40"/>
      <c r="M344" s="199" t="s">
        <v>1</v>
      </c>
      <c r="N344" s="200" t="s">
        <v>43</v>
      </c>
      <c r="O344" s="72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3" t="s">
        <v>160</v>
      </c>
      <c r="AT344" s="203" t="s">
        <v>155</v>
      </c>
      <c r="AU344" s="203" t="s">
        <v>87</v>
      </c>
      <c r="AY344" s="18" t="s">
        <v>153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18" t="s">
        <v>85</v>
      </c>
      <c r="BK344" s="204">
        <f>ROUND(I344*H344,2)</f>
        <v>0</v>
      </c>
      <c r="BL344" s="18" t="s">
        <v>160</v>
      </c>
      <c r="BM344" s="203" t="s">
        <v>858</v>
      </c>
    </row>
    <row r="345" spans="1:65" s="2" customFormat="1" ht="29.25">
      <c r="A345" s="35"/>
      <c r="B345" s="36"/>
      <c r="C345" s="37"/>
      <c r="D345" s="205" t="s">
        <v>162</v>
      </c>
      <c r="E345" s="37"/>
      <c r="F345" s="206" t="s">
        <v>304</v>
      </c>
      <c r="G345" s="37"/>
      <c r="H345" s="37"/>
      <c r="I345" s="207"/>
      <c r="J345" s="37"/>
      <c r="K345" s="37"/>
      <c r="L345" s="40"/>
      <c r="M345" s="208"/>
      <c r="N345" s="209"/>
      <c r="O345" s="72"/>
      <c r="P345" s="72"/>
      <c r="Q345" s="72"/>
      <c r="R345" s="72"/>
      <c r="S345" s="72"/>
      <c r="T345" s="73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8" t="s">
        <v>162</v>
      </c>
      <c r="AU345" s="18" t="s">
        <v>87</v>
      </c>
    </row>
    <row r="346" spans="1:65" s="13" customFormat="1" ht="11.25">
      <c r="B346" s="210"/>
      <c r="C346" s="211"/>
      <c r="D346" s="205" t="s">
        <v>164</v>
      </c>
      <c r="E346" s="212" t="s">
        <v>1</v>
      </c>
      <c r="F346" s="213" t="s">
        <v>1349</v>
      </c>
      <c r="G346" s="211"/>
      <c r="H346" s="214">
        <v>10.045</v>
      </c>
      <c r="I346" s="215"/>
      <c r="J346" s="211"/>
      <c r="K346" s="211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164</v>
      </c>
      <c r="AU346" s="220" t="s">
        <v>87</v>
      </c>
      <c r="AV346" s="13" t="s">
        <v>87</v>
      </c>
      <c r="AW346" s="13" t="s">
        <v>34</v>
      </c>
      <c r="AX346" s="13" t="s">
        <v>85</v>
      </c>
      <c r="AY346" s="220" t="s">
        <v>153</v>
      </c>
    </row>
    <row r="347" spans="1:65" s="12" customFormat="1" ht="22.9" customHeight="1">
      <c r="B347" s="176"/>
      <c r="C347" s="177"/>
      <c r="D347" s="178" t="s">
        <v>77</v>
      </c>
      <c r="E347" s="190" t="s">
        <v>865</v>
      </c>
      <c r="F347" s="190" t="s">
        <v>866</v>
      </c>
      <c r="G347" s="177"/>
      <c r="H347" s="177"/>
      <c r="I347" s="180"/>
      <c r="J347" s="191">
        <f>BK347</f>
        <v>0</v>
      </c>
      <c r="K347" s="177"/>
      <c r="L347" s="182"/>
      <c r="M347" s="183"/>
      <c r="N347" s="184"/>
      <c r="O347" s="184"/>
      <c r="P347" s="185">
        <f>SUM(P348:P349)</f>
        <v>0</v>
      </c>
      <c r="Q347" s="184"/>
      <c r="R347" s="185">
        <f>SUM(R348:R349)</f>
        <v>0</v>
      </c>
      <c r="S347" s="184"/>
      <c r="T347" s="186">
        <f>SUM(T348:T349)</f>
        <v>0</v>
      </c>
      <c r="AR347" s="187" t="s">
        <v>85</v>
      </c>
      <c r="AT347" s="188" t="s">
        <v>77</v>
      </c>
      <c r="AU347" s="188" t="s">
        <v>85</v>
      </c>
      <c r="AY347" s="187" t="s">
        <v>153</v>
      </c>
      <c r="BK347" s="189">
        <f>SUM(BK348:BK349)</f>
        <v>0</v>
      </c>
    </row>
    <row r="348" spans="1:65" s="2" customFormat="1" ht="24.2" customHeight="1">
      <c r="A348" s="35"/>
      <c r="B348" s="36"/>
      <c r="C348" s="192" t="s">
        <v>471</v>
      </c>
      <c r="D348" s="192" t="s">
        <v>155</v>
      </c>
      <c r="E348" s="193" t="s">
        <v>868</v>
      </c>
      <c r="F348" s="194" t="s">
        <v>869</v>
      </c>
      <c r="G348" s="195" t="s">
        <v>302</v>
      </c>
      <c r="H348" s="196">
        <v>67.953000000000003</v>
      </c>
      <c r="I348" s="197"/>
      <c r="J348" s="198">
        <f>ROUND(I348*H348,2)</f>
        <v>0</v>
      </c>
      <c r="K348" s="194" t="s">
        <v>159</v>
      </c>
      <c r="L348" s="40"/>
      <c r="M348" s="199" t="s">
        <v>1</v>
      </c>
      <c r="N348" s="200" t="s">
        <v>43</v>
      </c>
      <c r="O348" s="72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03" t="s">
        <v>160</v>
      </c>
      <c r="AT348" s="203" t="s">
        <v>155</v>
      </c>
      <c r="AU348" s="203" t="s">
        <v>87</v>
      </c>
      <c r="AY348" s="18" t="s">
        <v>153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18" t="s">
        <v>85</v>
      </c>
      <c r="BK348" s="204">
        <f>ROUND(I348*H348,2)</f>
        <v>0</v>
      </c>
      <c r="BL348" s="18" t="s">
        <v>160</v>
      </c>
      <c r="BM348" s="203" t="s">
        <v>870</v>
      </c>
    </row>
    <row r="349" spans="1:65" s="2" customFormat="1" ht="19.5">
      <c r="A349" s="35"/>
      <c r="B349" s="36"/>
      <c r="C349" s="37"/>
      <c r="D349" s="205" t="s">
        <v>162</v>
      </c>
      <c r="E349" s="37"/>
      <c r="F349" s="206" t="s">
        <v>871</v>
      </c>
      <c r="G349" s="37"/>
      <c r="H349" s="37"/>
      <c r="I349" s="207"/>
      <c r="J349" s="37"/>
      <c r="K349" s="37"/>
      <c r="L349" s="40"/>
      <c r="M349" s="267"/>
      <c r="N349" s="268"/>
      <c r="O349" s="269"/>
      <c r="P349" s="269"/>
      <c r="Q349" s="269"/>
      <c r="R349" s="269"/>
      <c r="S349" s="269"/>
      <c r="T349" s="270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162</v>
      </c>
      <c r="AU349" s="18" t="s">
        <v>87</v>
      </c>
    </row>
    <row r="350" spans="1:65" s="2" customFormat="1" ht="6.95" customHeight="1">
      <c r="A350" s="35"/>
      <c r="B350" s="55"/>
      <c r="C350" s="56"/>
      <c r="D350" s="56"/>
      <c r="E350" s="56"/>
      <c r="F350" s="56"/>
      <c r="G350" s="56"/>
      <c r="H350" s="56"/>
      <c r="I350" s="56"/>
      <c r="J350" s="56"/>
      <c r="K350" s="56"/>
      <c r="L350" s="40"/>
      <c r="M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</row>
  </sheetData>
  <sheetProtection algorithmName="SHA-512" hashValue="ewwbwQWC8YspLe/Zembfob6eOqBX6UszGqH/x+Kn6SrU745EuZ71x15vQrk4qTOoLFK7EDADdJetGARl4nXvOw==" saltValue="xMoXOp9DGIVJ2X3WbwffkviYrkf4IDMKICWnBEbvsef5GkImerZu8Fx4JuppBpPF1u/370rJ19qR5ZCShQr87w==" spinCount="100000" sheet="1" objects="1" scenarios="1" formatColumns="0" formatRows="0" autoFilter="0"/>
  <autoFilter ref="C126:K349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106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1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9" t="str">
        <f>'Rekapitulace stavby'!K6</f>
        <v>Teplice - přechod pro chodce a chodníky Hudcov</v>
      </c>
      <c r="F7" s="320"/>
      <c r="G7" s="320"/>
      <c r="H7" s="320"/>
      <c r="L7" s="21"/>
    </row>
    <row r="8" spans="1:46" s="1" customFormat="1" ht="12" customHeight="1">
      <c r="B8" s="21"/>
      <c r="D8" s="120" t="s">
        <v>112</v>
      </c>
      <c r="L8" s="21"/>
    </row>
    <row r="9" spans="1:46" s="2" customFormat="1" ht="16.5" customHeight="1">
      <c r="A9" s="35"/>
      <c r="B9" s="40"/>
      <c r="C9" s="35"/>
      <c r="D9" s="35"/>
      <c r="E9" s="319" t="s">
        <v>1207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2" t="s">
        <v>958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19</v>
      </c>
      <c r="G13" s="35"/>
      <c r="H13" s="35"/>
      <c r="I13" s="120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3. 3. 2023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26</v>
      </c>
      <c r="E16" s="35"/>
      <c r="F16" s="35"/>
      <c r="G16" s="35"/>
      <c r="H16" s="35"/>
      <c r="I16" s="120" t="s">
        <v>27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29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27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0" t="s">
        <v>29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27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33</v>
      </c>
      <c r="F23" s="35"/>
      <c r="G23" s="35"/>
      <c r="H23" s="35"/>
      <c r="I23" s="120" t="s">
        <v>29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27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29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38</v>
      </c>
      <c r="E32" s="35"/>
      <c r="F32" s="35"/>
      <c r="G32" s="35"/>
      <c r="H32" s="35"/>
      <c r="I32" s="35"/>
      <c r="J32" s="127">
        <f>ROUND(J125,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40</v>
      </c>
      <c r="G34" s="35"/>
      <c r="H34" s="35"/>
      <c r="I34" s="128" t="s">
        <v>39</v>
      </c>
      <c r="J34" s="128" t="s">
        <v>41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42</v>
      </c>
      <c r="E35" s="120" t="s">
        <v>43</v>
      </c>
      <c r="F35" s="130">
        <f>ROUND((SUM(BE125:BE151)),  2)</f>
        <v>0</v>
      </c>
      <c r="G35" s="35"/>
      <c r="H35" s="35"/>
      <c r="I35" s="131">
        <v>0.21</v>
      </c>
      <c r="J35" s="130">
        <f>ROUND(((SUM(BE125:BE151))*I35),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44</v>
      </c>
      <c r="F36" s="130">
        <f>ROUND((SUM(BF125:BF151)),  2)</f>
        <v>0</v>
      </c>
      <c r="G36" s="35"/>
      <c r="H36" s="35"/>
      <c r="I36" s="131">
        <v>0.15</v>
      </c>
      <c r="J36" s="130">
        <f>ROUND(((SUM(BF125:BF151))*I36),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45</v>
      </c>
      <c r="F37" s="130">
        <f>ROUND((SUM(BG125:BG151)),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46</v>
      </c>
      <c r="F38" s="130">
        <f>ROUND((SUM(BH125:BH151)),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47</v>
      </c>
      <c r="F39" s="130">
        <f>ROUND((SUM(BI125:BI151)),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48</v>
      </c>
      <c r="E41" s="134"/>
      <c r="F41" s="134"/>
      <c r="G41" s="135" t="s">
        <v>49</v>
      </c>
      <c r="H41" s="136" t="s">
        <v>50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51</v>
      </c>
      <c r="E50" s="140"/>
      <c r="F50" s="140"/>
      <c r="G50" s="139" t="s">
        <v>52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53</v>
      </c>
      <c r="E61" s="142"/>
      <c r="F61" s="143" t="s">
        <v>54</v>
      </c>
      <c r="G61" s="141" t="s">
        <v>53</v>
      </c>
      <c r="H61" s="142"/>
      <c r="I61" s="142"/>
      <c r="J61" s="144" t="s">
        <v>54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55</v>
      </c>
      <c r="E65" s="145"/>
      <c r="F65" s="145"/>
      <c r="G65" s="139" t="s">
        <v>56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53</v>
      </c>
      <c r="E76" s="142"/>
      <c r="F76" s="143" t="s">
        <v>54</v>
      </c>
      <c r="G76" s="141" t="s">
        <v>53</v>
      </c>
      <c r="H76" s="142"/>
      <c r="I76" s="142"/>
      <c r="J76" s="144" t="s">
        <v>54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hidden="1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hidden="1" customHeight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hidden="1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hidden="1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hidden="1" customHeight="1">
      <c r="A85" s="35"/>
      <c r="B85" s="36"/>
      <c r="C85" s="37"/>
      <c r="D85" s="37"/>
      <c r="E85" s="326" t="str">
        <f>E7</f>
        <v>Teplice - přechod pro chodce a chodníky Hudcov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hidden="1" customHeight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hidden="1" customHeight="1">
      <c r="A87" s="35"/>
      <c r="B87" s="36"/>
      <c r="C87" s="37"/>
      <c r="D87" s="37"/>
      <c r="E87" s="326" t="s">
        <v>1207</v>
      </c>
      <c r="F87" s="328"/>
      <c r="G87" s="328"/>
      <c r="H87" s="32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hidden="1" customHeight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hidden="1" customHeight="1">
      <c r="A89" s="35"/>
      <c r="B89" s="36"/>
      <c r="C89" s="37"/>
      <c r="D89" s="37"/>
      <c r="E89" s="279" t="str">
        <f>E11</f>
        <v>SO 101s - Sanace zemní pláně</v>
      </c>
      <c r="F89" s="328"/>
      <c r="G89" s="328"/>
      <c r="H89" s="32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hidden="1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hidden="1" customHeight="1">
      <c r="A91" s="35"/>
      <c r="B91" s="36"/>
      <c r="C91" s="30" t="s">
        <v>22</v>
      </c>
      <c r="D91" s="37"/>
      <c r="E91" s="37"/>
      <c r="F91" s="28" t="str">
        <f>F14</f>
        <v>Hudcov</v>
      </c>
      <c r="G91" s="37"/>
      <c r="H91" s="37"/>
      <c r="I91" s="30" t="s">
        <v>24</v>
      </c>
      <c r="J91" s="67" t="str">
        <f>IF(J14="","",J14)</f>
        <v>3. 3. 2023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hidden="1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hidden="1" customHeight="1">
      <c r="A93" s="35"/>
      <c r="B93" s="36"/>
      <c r="C93" s="30" t="s">
        <v>26</v>
      </c>
      <c r="D93" s="37"/>
      <c r="E93" s="37"/>
      <c r="F93" s="28" t="str">
        <f>E17</f>
        <v xml:space="preserve"> </v>
      </c>
      <c r="G93" s="37"/>
      <c r="H93" s="37"/>
      <c r="I93" s="30" t="s">
        <v>32</v>
      </c>
      <c r="J93" s="33" t="str">
        <f>E23</f>
        <v>Projekce dopravní Filip,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hidden="1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hidden="1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hidden="1" customHeight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hidden="1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hidden="1" customHeight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1:47" s="9" customFormat="1" ht="24.95" hidden="1" customHeight="1">
      <c r="B99" s="154"/>
      <c r="C99" s="155"/>
      <c r="D99" s="156" t="s">
        <v>121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1:47" s="10" customFormat="1" ht="19.899999999999999" hidden="1" customHeight="1">
      <c r="B100" s="160"/>
      <c r="C100" s="105"/>
      <c r="D100" s="161" t="s">
        <v>122</v>
      </c>
      <c r="E100" s="162"/>
      <c r="F100" s="162"/>
      <c r="G100" s="162"/>
      <c r="H100" s="162"/>
      <c r="I100" s="162"/>
      <c r="J100" s="163">
        <f>J127</f>
        <v>0</v>
      </c>
      <c r="K100" s="105"/>
      <c r="L100" s="164"/>
    </row>
    <row r="101" spans="1:47" s="10" customFormat="1" ht="19.899999999999999" hidden="1" customHeight="1">
      <c r="B101" s="160"/>
      <c r="C101" s="105"/>
      <c r="D101" s="161" t="s">
        <v>126</v>
      </c>
      <c r="E101" s="162"/>
      <c r="F101" s="162"/>
      <c r="G101" s="162"/>
      <c r="H101" s="162"/>
      <c r="I101" s="162"/>
      <c r="J101" s="163">
        <f>J140</f>
        <v>0</v>
      </c>
      <c r="K101" s="105"/>
      <c r="L101" s="164"/>
    </row>
    <row r="102" spans="1:47" s="10" customFormat="1" ht="19.899999999999999" hidden="1" customHeight="1">
      <c r="B102" s="160"/>
      <c r="C102" s="105"/>
      <c r="D102" s="161" t="s">
        <v>128</v>
      </c>
      <c r="E102" s="162"/>
      <c r="F102" s="162"/>
      <c r="G102" s="162"/>
      <c r="H102" s="162"/>
      <c r="I102" s="162"/>
      <c r="J102" s="163">
        <f>J145</f>
        <v>0</v>
      </c>
      <c r="K102" s="105"/>
      <c r="L102" s="164"/>
    </row>
    <row r="103" spans="1:47" s="10" customFormat="1" ht="19.899999999999999" hidden="1" customHeight="1">
      <c r="B103" s="160"/>
      <c r="C103" s="105"/>
      <c r="D103" s="161" t="s">
        <v>131</v>
      </c>
      <c r="E103" s="162"/>
      <c r="F103" s="162"/>
      <c r="G103" s="162"/>
      <c r="H103" s="162"/>
      <c r="I103" s="162"/>
      <c r="J103" s="163">
        <f>J149</f>
        <v>0</v>
      </c>
      <c r="K103" s="105"/>
      <c r="L103" s="164"/>
    </row>
    <row r="104" spans="1:47" s="2" customFormat="1" ht="21.75" hidden="1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47" s="2" customFormat="1" ht="6.95" hidden="1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47" ht="11.25" hidden="1"/>
    <row r="107" spans="1:47" ht="11.25" hidden="1"/>
    <row r="108" spans="1:47" ht="11.25" hidden="1"/>
    <row r="109" spans="1:47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4.95" customHeight="1">
      <c r="A110" s="35"/>
      <c r="B110" s="36"/>
      <c r="C110" s="24" t="s">
        <v>138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26" t="str">
        <f>E7</f>
        <v>Teplice - přechod pro chodce a chodníky Hudcov</v>
      </c>
      <c r="F113" s="327"/>
      <c r="G113" s="327"/>
      <c r="H113" s="32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1" customFormat="1" ht="12" customHeight="1">
      <c r="B114" s="22"/>
      <c r="C114" s="30" t="s">
        <v>112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65" s="2" customFormat="1" ht="16.5" customHeight="1">
      <c r="A115" s="35"/>
      <c r="B115" s="36"/>
      <c r="C115" s="37"/>
      <c r="D115" s="37"/>
      <c r="E115" s="326" t="s">
        <v>1207</v>
      </c>
      <c r="F115" s="328"/>
      <c r="G115" s="328"/>
      <c r="H115" s="328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114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6.5" customHeight="1">
      <c r="A117" s="35"/>
      <c r="B117" s="36"/>
      <c r="C117" s="37"/>
      <c r="D117" s="37"/>
      <c r="E117" s="279" t="str">
        <f>E11</f>
        <v>SO 101s - Sanace zemní pláně</v>
      </c>
      <c r="F117" s="328"/>
      <c r="G117" s="328"/>
      <c r="H117" s="328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2" customHeight="1">
      <c r="A119" s="35"/>
      <c r="B119" s="36"/>
      <c r="C119" s="30" t="s">
        <v>22</v>
      </c>
      <c r="D119" s="37"/>
      <c r="E119" s="37"/>
      <c r="F119" s="28" t="str">
        <f>F14</f>
        <v>Hudcov</v>
      </c>
      <c r="G119" s="37"/>
      <c r="H119" s="37"/>
      <c r="I119" s="30" t="s">
        <v>24</v>
      </c>
      <c r="J119" s="67" t="str">
        <f>IF(J14="","",J14)</f>
        <v>3. 3. 2023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25.7" customHeight="1">
      <c r="A121" s="35"/>
      <c r="B121" s="36"/>
      <c r="C121" s="30" t="s">
        <v>26</v>
      </c>
      <c r="D121" s="37"/>
      <c r="E121" s="37"/>
      <c r="F121" s="28" t="str">
        <f>E17</f>
        <v xml:space="preserve"> </v>
      </c>
      <c r="G121" s="37"/>
      <c r="H121" s="37"/>
      <c r="I121" s="30" t="s">
        <v>32</v>
      </c>
      <c r="J121" s="33" t="str">
        <f>E23</f>
        <v>Projekce dopravní Filip,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2" customHeight="1">
      <c r="A122" s="35"/>
      <c r="B122" s="36"/>
      <c r="C122" s="30" t="s">
        <v>30</v>
      </c>
      <c r="D122" s="37"/>
      <c r="E122" s="37"/>
      <c r="F122" s="28" t="str">
        <f>IF(E20="","",E20)</f>
        <v>Vyplň údaj</v>
      </c>
      <c r="G122" s="37"/>
      <c r="H122" s="37"/>
      <c r="I122" s="30" t="s">
        <v>35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11" customFormat="1" ht="29.25" customHeight="1">
      <c r="A124" s="165"/>
      <c r="B124" s="166"/>
      <c r="C124" s="167" t="s">
        <v>139</v>
      </c>
      <c r="D124" s="168" t="s">
        <v>63</v>
      </c>
      <c r="E124" s="168" t="s">
        <v>59</v>
      </c>
      <c r="F124" s="168" t="s">
        <v>60</v>
      </c>
      <c r="G124" s="168" t="s">
        <v>140</v>
      </c>
      <c r="H124" s="168" t="s">
        <v>141</v>
      </c>
      <c r="I124" s="168" t="s">
        <v>142</v>
      </c>
      <c r="J124" s="168" t="s">
        <v>118</v>
      </c>
      <c r="K124" s="169" t="s">
        <v>143</v>
      </c>
      <c r="L124" s="170"/>
      <c r="M124" s="76" t="s">
        <v>1</v>
      </c>
      <c r="N124" s="77" t="s">
        <v>42</v>
      </c>
      <c r="O124" s="77" t="s">
        <v>144</v>
      </c>
      <c r="P124" s="77" t="s">
        <v>145</v>
      </c>
      <c r="Q124" s="77" t="s">
        <v>146</v>
      </c>
      <c r="R124" s="77" t="s">
        <v>147</v>
      </c>
      <c r="S124" s="77" t="s">
        <v>148</v>
      </c>
      <c r="T124" s="78" t="s">
        <v>149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5" s="2" customFormat="1" ht="22.9" customHeight="1">
      <c r="A125" s="35"/>
      <c r="B125" s="36"/>
      <c r="C125" s="83" t="s">
        <v>150</v>
      </c>
      <c r="D125" s="37"/>
      <c r="E125" s="37"/>
      <c r="F125" s="37"/>
      <c r="G125" s="37"/>
      <c r="H125" s="37"/>
      <c r="I125" s="37"/>
      <c r="J125" s="171">
        <f>BK125</f>
        <v>0</v>
      </c>
      <c r="K125" s="37"/>
      <c r="L125" s="40"/>
      <c r="M125" s="79"/>
      <c r="N125" s="172"/>
      <c r="O125" s="80"/>
      <c r="P125" s="173">
        <f>P126</f>
        <v>0</v>
      </c>
      <c r="Q125" s="80"/>
      <c r="R125" s="173">
        <f>R126</f>
        <v>3.7097100000000001E-2</v>
      </c>
      <c r="S125" s="80"/>
      <c r="T125" s="174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77</v>
      </c>
      <c r="AU125" s="18" t="s">
        <v>120</v>
      </c>
      <c r="BK125" s="175">
        <f>BK126</f>
        <v>0</v>
      </c>
    </row>
    <row r="126" spans="1:65" s="12" customFormat="1" ht="25.9" customHeight="1">
      <c r="B126" s="176"/>
      <c r="C126" s="177"/>
      <c r="D126" s="178" t="s">
        <v>77</v>
      </c>
      <c r="E126" s="179" t="s">
        <v>151</v>
      </c>
      <c r="F126" s="179" t="s">
        <v>152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P127+P140+P145+P149</f>
        <v>0</v>
      </c>
      <c r="Q126" s="184"/>
      <c r="R126" s="185">
        <f>R127+R140+R145+R149</f>
        <v>3.7097100000000001E-2</v>
      </c>
      <c r="S126" s="184"/>
      <c r="T126" s="186">
        <f>T127+T140+T145+T149</f>
        <v>0</v>
      </c>
      <c r="AR126" s="187" t="s">
        <v>85</v>
      </c>
      <c r="AT126" s="188" t="s">
        <v>77</v>
      </c>
      <c r="AU126" s="188" t="s">
        <v>78</v>
      </c>
      <c r="AY126" s="187" t="s">
        <v>153</v>
      </c>
      <c r="BK126" s="189">
        <f>BK127+BK140+BK145+BK149</f>
        <v>0</v>
      </c>
    </row>
    <row r="127" spans="1:65" s="12" customFormat="1" ht="22.9" customHeight="1">
      <c r="B127" s="176"/>
      <c r="C127" s="177"/>
      <c r="D127" s="178" t="s">
        <v>77</v>
      </c>
      <c r="E127" s="190" t="s">
        <v>85</v>
      </c>
      <c r="F127" s="190" t="s">
        <v>154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SUM(P128:P139)</f>
        <v>0</v>
      </c>
      <c r="Q127" s="184"/>
      <c r="R127" s="185">
        <f>SUM(R128:R139)</f>
        <v>0</v>
      </c>
      <c r="S127" s="184"/>
      <c r="T127" s="186">
        <f>SUM(T128:T139)</f>
        <v>0</v>
      </c>
      <c r="AR127" s="187" t="s">
        <v>85</v>
      </c>
      <c r="AT127" s="188" t="s">
        <v>77</v>
      </c>
      <c r="AU127" s="188" t="s">
        <v>85</v>
      </c>
      <c r="AY127" s="187" t="s">
        <v>153</v>
      </c>
      <c r="BK127" s="189">
        <f>SUM(BK128:BK139)</f>
        <v>0</v>
      </c>
    </row>
    <row r="128" spans="1:65" s="2" customFormat="1" ht="33" customHeight="1">
      <c r="A128" s="35"/>
      <c r="B128" s="36"/>
      <c r="C128" s="192" t="s">
        <v>85</v>
      </c>
      <c r="D128" s="192" t="s">
        <v>155</v>
      </c>
      <c r="E128" s="193" t="s">
        <v>959</v>
      </c>
      <c r="F128" s="194" t="s">
        <v>960</v>
      </c>
      <c r="G128" s="195" t="s">
        <v>181</v>
      </c>
      <c r="H128" s="196">
        <v>23.678999999999998</v>
      </c>
      <c r="I128" s="197"/>
      <c r="J128" s="198">
        <f>ROUND(I128*H128,2)</f>
        <v>0</v>
      </c>
      <c r="K128" s="194" t="s">
        <v>159</v>
      </c>
      <c r="L128" s="40"/>
      <c r="M128" s="199" t="s">
        <v>1</v>
      </c>
      <c r="N128" s="200" t="s">
        <v>43</v>
      </c>
      <c r="O128" s="7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160</v>
      </c>
      <c r="AT128" s="203" t="s">
        <v>155</v>
      </c>
      <c r="AU128" s="203" t="s">
        <v>87</v>
      </c>
      <c r="AY128" s="18" t="s">
        <v>153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85</v>
      </c>
      <c r="BK128" s="204">
        <f>ROUND(I128*H128,2)</f>
        <v>0</v>
      </c>
      <c r="BL128" s="18" t="s">
        <v>160</v>
      </c>
      <c r="BM128" s="203" t="s">
        <v>961</v>
      </c>
    </row>
    <row r="129" spans="1:65" s="2" customFormat="1" ht="19.5">
      <c r="A129" s="35"/>
      <c r="B129" s="36"/>
      <c r="C129" s="37"/>
      <c r="D129" s="205" t="s">
        <v>162</v>
      </c>
      <c r="E129" s="37"/>
      <c r="F129" s="206" t="s">
        <v>962</v>
      </c>
      <c r="G129" s="37"/>
      <c r="H129" s="37"/>
      <c r="I129" s="207"/>
      <c r="J129" s="37"/>
      <c r="K129" s="37"/>
      <c r="L129" s="40"/>
      <c r="M129" s="208"/>
      <c r="N129" s="209"/>
      <c r="O129" s="72"/>
      <c r="P129" s="72"/>
      <c r="Q129" s="72"/>
      <c r="R129" s="72"/>
      <c r="S129" s="72"/>
      <c r="T129" s="73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162</v>
      </c>
      <c r="AU129" s="18" t="s">
        <v>87</v>
      </c>
    </row>
    <row r="130" spans="1:65" s="13" customFormat="1" ht="11.25">
      <c r="B130" s="210"/>
      <c r="C130" s="211"/>
      <c r="D130" s="205" t="s">
        <v>164</v>
      </c>
      <c r="E130" s="212" t="s">
        <v>1</v>
      </c>
      <c r="F130" s="213" t="s">
        <v>1350</v>
      </c>
      <c r="G130" s="211"/>
      <c r="H130" s="214">
        <v>23.678999999999998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164</v>
      </c>
      <c r="AU130" s="220" t="s">
        <v>87</v>
      </c>
      <c r="AV130" s="13" t="s">
        <v>87</v>
      </c>
      <c r="AW130" s="13" t="s">
        <v>34</v>
      </c>
      <c r="AX130" s="13" t="s">
        <v>78</v>
      </c>
      <c r="AY130" s="220" t="s">
        <v>153</v>
      </c>
    </row>
    <row r="131" spans="1:65" s="15" customFormat="1" ht="11.25">
      <c r="B131" s="231"/>
      <c r="C131" s="232"/>
      <c r="D131" s="205" t="s">
        <v>164</v>
      </c>
      <c r="E131" s="233" t="s">
        <v>1</v>
      </c>
      <c r="F131" s="234" t="s">
        <v>198</v>
      </c>
      <c r="G131" s="232"/>
      <c r="H131" s="235">
        <v>23.678999999999998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164</v>
      </c>
      <c r="AU131" s="241" t="s">
        <v>87</v>
      </c>
      <c r="AV131" s="15" t="s">
        <v>160</v>
      </c>
      <c r="AW131" s="15" t="s">
        <v>34</v>
      </c>
      <c r="AX131" s="15" t="s">
        <v>85</v>
      </c>
      <c r="AY131" s="241" t="s">
        <v>153</v>
      </c>
    </row>
    <row r="132" spans="1:65" s="2" customFormat="1" ht="37.9" customHeight="1">
      <c r="A132" s="35"/>
      <c r="B132" s="36"/>
      <c r="C132" s="192" t="s">
        <v>87</v>
      </c>
      <c r="D132" s="192" t="s">
        <v>155</v>
      </c>
      <c r="E132" s="193" t="s">
        <v>285</v>
      </c>
      <c r="F132" s="194" t="s">
        <v>286</v>
      </c>
      <c r="G132" s="195" t="s">
        <v>181</v>
      </c>
      <c r="H132" s="196">
        <v>23.678999999999998</v>
      </c>
      <c r="I132" s="197"/>
      <c r="J132" s="198">
        <f>ROUND(I132*H132,2)</f>
        <v>0</v>
      </c>
      <c r="K132" s="194" t="s">
        <v>159</v>
      </c>
      <c r="L132" s="40"/>
      <c r="M132" s="199" t="s">
        <v>1</v>
      </c>
      <c r="N132" s="200" t="s">
        <v>43</v>
      </c>
      <c r="O132" s="7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160</v>
      </c>
      <c r="AT132" s="203" t="s">
        <v>155</v>
      </c>
      <c r="AU132" s="203" t="s">
        <v>87</v>
      </c>
      <c r="AY132" s="18" t="s">
        <v>153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85</v>
      </c>
      <c r="BK132" s="204">
        <f>ROUND(I132*H132,2)</f>
        <v>0</v>
      </c>
      <c r="BL132" s="18" t="s">
        <v>160</v>
      </c>
      <c r="BM132" s="203" t="s">
        <v>967</v>
      </c>
    </row>
    <row r="133" spans="1:65" s="2" customFormat="1" ht="39">
      <c r="A133" s="35"/>
      <c r="B133" s="36"/>
      <c r="C133" s="37"/>
      <c r="D133" s="205" t="s">
        <v>162</v>
      </c>
      <c r="E133" s="37"/>
      <c r="F133" s="206" t="s">
        <v>288</v>
      </c>
      <c r="G133" s="37"/>
      <c r="H133" s="37"/>
      <c r="I133" s="207"/>
      <c r="J133" s="37"/>
      <c r="K133" s="37"/>
      <c r="L133" s="40"/>
      <c r="M133" s="208"/>
      <c r="N133" s="209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162</v>
      </c>
      <c r="AU133" s="18" t="s">
        <v>87</v>
      </c>
    </row>
    <row r="134" spans="1:65" s="2" customFormat="1" ht="19.5">
      <c r="A134" s="35"/>
      <c r="B134" s="36"/>
      <c r="C134" s="37"/>
      <c r="D134" s="205" t="s">
        <v>218</v>
      </c>
      <c r="E134" s="37"/>
      <c r="F134" s="242" t="s">
        <v>289</v>
      </c>
      <c r="G134" s="37"/>
      <c r="H134" s="37"/>
      <c r="I134" s="207"/>
      <c r="J134" s="37"/>
      <c r="K134" s="37"/>
      <c r="L134" s="40"/>
      <c r="M134" s="208"/>
      <c r="N134" s="209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218</v>
      </c>
      <c r="AU134" s="18" t="s">
        <v>87</v>
      </c>
    </row>
    <row r="135" spans="1:65" s="13" customFormat="1" ht="11.25">
      <c r="B135" s="210"/>
      <c r="C135" s="211"/>
      <c r="D135" s="205" t="s">
        <v>164</v>
      </c>
      <c r="E135" s="212" t="s">
        <v>1</v>
      </c>
      <c r="F135" s="213" t="s">
        <v>1351</v>
      </c>
      <c r="G135" s="211"/>
      <c r="H135" s="214">
        <v>23.678999999999998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164</v>
      </c>
      <c r="AU135" s="220" t="s">
        <v>87</v>
      </c>
      <c r="AV135" s="13" t="s">
        <v>87</v>
      </c>
      <c r="AW135" s="13" t="s">
        <v>34</v>
      </c>
      <c r="AX135" s="13" t="s">
        <v>85</v>
      </c>
      <c r="AY135" s="220" t="s">
        <v>153</v>
      </c>
    </row>
    <row r="136" spans="1:65" s="2" customFormat="1" ht="33" customHeight="1">
      <c r="A136" s="35"/>
      <c r="B136" s="36"/>
      <c r="C136" s="192" t="s">
        <v>165</v>
      </c>
      <c r="D136" s="192" t="s">
        <v>155</v>
      </c>
      <c r="E136" s="193" t="s">
        <v>300</v>
      </c>
      <c r="F136" s="194" t="s">
        <v>301</v>
      </c>
      <c r="G136" s="195" t="s">
        <v>302</v>
      </c>
      <c r="H136" s="196">
        <v>42.622</v>
      </c>
      <c r="I136" s="197"/>
      <c r="J136" s="198">
        <f>ROUND(I136*H136,2)</f>
        <v>0</v>
      </c>
      <c r="K136" s="194" t="s">
        <v>159</v>
      </c>
      <c r="L136" s="40"/>
      <c r="M136" s="199" t="s">
        <v>1</v>
      </c>
      <c r="N136" s="200" t="s">
        <v>43</v>
      </c>
      <c r="O136" s="7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160</v>
      </c>
      <c r="AT136" s="203" t="s">
        <v>155</v>
      </c>
      <c r="AU136" s="203" t="s">
        <v>87</v>
      </c>
      <c r="AY136" s="18" t="s">
        <v>153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8" t="s">
        <v>85</v>
      </c>
      <c r="BK136" s="204">
        <f>ROUND(I136*H136,2)</f>
        <v>0</v>
      </c>
      <c r="BL136" s="18" t="s">
        <v>160</v>
      </c>
      <c r="BM136" s="203" t="s">
        <v>969</v>
      </c>
    </row>
    <row r="137" spans="1:65" s="2" customFormat="1" ht="29.25">
      <c r="A137" s="35"/>
      <c r="B137" s="36"/>
      <c r="C137" s="37"/>
      <c r="D137" s="205" t="s">
        <v>162</v>
      </c>
      <c r="E137" s="37"/>
      <c r="F137" s="206" t="s">
        <v>304</v>
      </c>
      <c r="G137" s="37"/>
      <c r="H137" s="37"/>
      <c r="I137" s="207"/>
      <c r="J137" s="37"/>
      <c r="K137" s="37"/>
      <c r="L137" s="40"/>
      <c r="M137" s="208"/>
      <c r="N137" s="209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162</v>
      </c>
      <c r="AU137" s="18" t="s">
        <v>87</v>
      </c>
    </row>
    <row r="138" spans="1:65" s="13" customFormat="1" ht="11.25">
      <c r="B138" s="210"/>
      <c r="C138" s="211"/>
      <c r="D138" s="205" t="s">
        <v>164</v>
      </c>
      <c r="E138" s="212" t="s">
        <v>1</v>
      </c>
      <c r="F138" s="213" t="s">
        <v>1351</v>
      </c>
      <c r="G138" s="211"/>
      <c r="H138" s="214">
        <v>23.678999999999998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164</v>
      </c>
      <c r="AU138" s="220" t="s">
        <v>87</v>
      </c>
      <c r="AV138" s="13" t="s">
        <v>87</v>
      </c>
      <c r="AW138" s="13" t="s">
        <v>34</v>
      </c>
      <c r="AX138" s="13" t="s">
        <v>85</v>
      </c>
      <c r="AY138" s="220" t="s">
        <v>153</v>
      </c>
    </row>
    <row r="139" spans="1:65" s="13" customFormat="1" ht="11.25">
      <c r="B139" s="210"/>
      <c r="C139" s="211"/>
      <c r="D139" s="205" t="s">
        <v>164</v>
      </c>
      <c r="E139" s="211"/>
      <c r="F139" s="213" t="s">
        <v>1352</v>
      </c>
      <c r="G139" s="211"/>
      <c r="H139" s="214">
        <v>42.622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164</v>
      </c>
      <c r="AU139" s="220" t="s">
        <v>87</v>
      </c>
      <c r="AV139" s="13" t="s">
        <v>87</v>
      </c>
      <c r="AW139" s="13" t="s">
        <v>4</v>
      </c>
      <c r="AX139" s="13" t="s">
        <v>85</v>
      </c>
      <c r="AY139" s="220" t="s">
        <v>153</v>
      </c>
    </row>
    <row r="140" spans="1:65" s="12" customFormat="1" ht="22.9" customHeight="1">
      <c r="B140" s="176"/>
      <c r="C140" s="177"/>
      <c r="D140" s="178" t="s">
        <v>77</v>
      </c>
      <c r="E140" s="190" t="s">
        <v>178</v>
      </c>
      <c r="F140" s="190" t="s">
        <v>407</v>
      </c>
      <c r="G140" s="177"/>
      <c r="H140" s="177"/>
      <c r="I140" s="180"/>
      <c r="J140" s="191">
        <f>BK140</f>
        <v>0</v>
      </c>
      <c r="K140" s="177"/>
      <c r="L140" s="182"/>
      <c r="M140" s="183"/>
      <c r="N140" s="184"/>
      <c r="O140" s="184"/>
      <c r="P140" s="185">
        <f>SUM(P141:P144)</f>
        <v>0</v>
      </c>
      <c r="Q140" s="184"/>
      <c r="R140" s="185">
        <f>SUM(R141:R144)</f>
        <v>0</v>
      </c>
      <c r="S140" s="184"/>
      <c r="T140" s="186">
        <f>SUM(T141:T144)</f>
        <v>0</v>
      </c>
      <c r="AR140" s="187" t="s">
        <v>85</v>
      </c>
      <c r="AT140" s="188" t="s">
        <v>77</v>
      </c>
      <c r="AU140" s="188" t="s">
        <v>85</v>
      </c>
      <c r="AY140" s="187" t="s">
        <v>153</v>
      </c>
      <c r="BK140" s="189">
        <f>SUM(BK141:BK144)</f>
        <v>0</v>
      </c>
    </row>
    <row r="141" spans="1:65" s="2" customFormat="1" ht="24.2" customHeight="1">
      <c r="A141" s="35"/>
      <c r="B141" s="36"/>
      <c r="C141" s="192" t="s">
        <v>160</v>
      </c>
      <c r="D141" s="192" t="s">
        <v>155</v>
      </c>
      <c r="E141" s="193" t="s">
        <v>971</v>
      </c>
      <c r="F141" s="194" t="s">
        <v>972</v>
      </c>
      <c r="G141" s="195" t="s">
        <v>323</v>
      </c>
      <c r="H141" s="196">
        <v>157.86000000000001</v>
      </c>
      <c r="I141" s="197"/>
      <c r="J141" s="198">
        <f>ROUND(I141*H141,2)</f>
        <v>0</v>
      </c>
      <c r="K141" s="194" t="s">
        <v>159</v>
      </c>
      <c r="L141" s="40"/>
      <c r="M141" s="199" t="s">
        <v>1</v>
      </c>
      <c r="N141" s="200" t="s">
        <v>43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160</v>
      </c>
      <c r="AT141" s="203" t="s">
        <v>155</v>
      </c>
      <c r="AU141" s="203" t="s">
        <v>87</v>
      </c>
      <c r="AY141" s="18" t="s">
        <v>153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85</v>
      </c>
      <c r="BK141" s="204">
        <f>ROUND(I141*H141,2)</f>
        <v>0</v>
      </c>
      <c r="BL141" s="18" t="s">
        <v>160</v>
      </c>
      <c r="BM141" s="203" t="s">
        <v>973</v>
      </c>
    </row>
    <row r="142" spans="1:65" s="2" customFormat="1" ht="19.5">
      <c r="A142" s="35"/>
      <c r="B142" s="36"/>
      <c r="C142" s="37"/>
      <c r="D142" s="205" t="s">
        <v>162</v>
      </c>
      <c r="E142" s="37"/>
      <c r="F142" s="206" t="s">
        <v>974</v>
      </c>
      <c r="G142" s="37"/>
      <c r="H142" s="37"/>
      <c r="I142" s="207"/>
      <c r="J142" s="37"/>
      <c r="K142" s="37"/>
      <c r="L142" s="40"/>
      <c r="M142" s="208"/>
      <c r="N142" s="209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162</v>
      </c>
      <c r="AU142" s="18" t="s">
        <v>87</v>
      </c>
    </row>
    <row r="143" spans="1:65" s="14" customFormat="1" ht="11.25">
      <c r="B143" s="221"/>
      <c r="C143" s="222"/>
      <c r="D143" s="205" t="s">
        <v>164</v>
      </c>
      <c r="E143" s="223" t="s">
        <v>1</v>
      </c>
      <c r="F143" s="224" t="s">
        <v>975</v>
      </c>
      <c r="G143" s="222"/>
      <c r="H143" s="223" t="s">
        <v>1</v>
      </c>
      <c r="I143" s="225"/>
      <c r="J143" s="222"/>
      <c r="K143" s="222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164</v>
      </c>
      <c r="AU143" s="230" t="s">
        <v>87</v>
      </c>
      <c r="AV143" s="14" t="s">
        <v>85</v>
      </c>
      <c r="AW143" s="14" t="s">
        <v>34</v>
      </c>
      <c r="AX143" s="14" t="s">
        <v>78</v>
      </c>
      <c r="AY143" s="230" t="s">
        <v>153</v>
      </c>
    </row>
    <row r="144" spans="1:65" s="13" customFormat="1" ht="11.25">
      <c r="B144" s="210"/>
      <c r="C144" s="211"/>
      <c r="D144" s="205" t="s">
        <v>164</v>
      </c>
      <c r="E144" s="212" t="s">
        <v>1</v>
      </c>
      <c r="F144" s="213" t="s">
        <v>1353</v>
      </c>
      <c r="G144" s="211"/>
      <c r="H144" s="214">
        <v>157.86000000000001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164</v>
      </c>
      <c r="AU144" s="220" t="s">
        <v>87</v>
      </c>
      <c r="AV144" s="13" t="s">
        <v>87</v>
      </c>
      <c r="AW144" s="13" t="s">
        <v>34</v>
      </c>
      <c r="AX144" s="13" t="s">
        <v>85</v>
      </c>
      <c r="AY144" s="220" t="s">
        <v>153</v>
      </c>
    </row>
    <row r="145" spans="1:65" s="12" customFormat="1" ht="22.9" customHeight="1">
      <c r="B145" s="176"/>
      <c r="C145" s="177"/>
      <c r="D145" s="178" t="s">
        <v>77</v>
      </c>
      <c r="E145" s="190" t="s">
        <v>213</v>
      </c>
      <c r="F145" s="190" t="s">
        <v>516</v>
      </c>
      <c r="G145" s="177"/>
      <c r="H145" s="177"/>
      <c r="I145" s="180"/>
      <c r="J145" s="191">
        <f>BK145</f>
        <v>0</v>
      </c>
      <c r="K145" s="177"/>
      <c r="L145" s="182"/>
      <c r="M145" s="183"/>
      <c r="N145" s="184"/>
      <c r="O145" s="184"/>
      <c r="P145" s="185">
        <f>SUM(P146:P148)</f>
        <v>0</v>
      </c>
      <c r="Q145" s="184"/>
      <c r="R145" s="185">
        <f>SUM(R146:R148)</f>
        <v>3.7097100000000001E-2</v>
      </c>
      <c r="S145" s="184"/>
      <c r="T145" s="186">
        <f>SUM(T146:T148)</f>
        <v>0</v>
      </c>
      <c r="AR145" s="187" t="s">
        <v>85</v>
      </c>
      <c r="AT145" s="188" t="s">
        <v>77</v>
      </c>
      <c r="AU145" s="188" t="s">
        <v>85</v>
      </c>
      <c r="AY145" s="187" t="s">
        <v>153</v>
      </c>
      <c r="BK145" s="189">
        <f>SUM(BK146:BK148)</f>
        <v>0</v>
      </c>
    </row>
    <row r="146" spans="1:65" s="2" customFormat="1" ht="24.2" customHeight="1">
      <c r="A146" s="35"/>
      <c r="B146" s="36"/>
      <c r="C146" s="192" t="s">
        <v>178</v>
      </c>
      <c r="D146" s="192" t="s">
        <v>155</v>
      </c>
      <c r="E146" s="193" t="s">
        <v>983</v>
      </c>
      <c r="F146" s="194" t="s">
        <v>984</v>
      </c>
      <c r="G146" s="195" t="s">
        <v>323</v>
      </c>
      <c r="H146" s="196">
        <v>78.930000000000007</v>
      </c>
      <c r="I146" s="197"/>
      <c r="J146" s="198">
        <f>ROUND(I146*H146,2)</f>
        <v>0</v>
      </c>
      <c r="K146" s="194" t="s">
        <v>159</v>
      </c>
      <c r="L146" s="40"/>
      <c r="M146" s="199" t="s">
        <v>1</v>
      </c>
      <c r="N146" s="200" t="s">
        <v>43</v>
      </c>
      <c r="O146" s="72"/>
      <c r="P146" s="201">
        <f>O146*H146</f>
        <v>0</v>
      </c>
      <c r="Q146" s="201">
        <v>4.6999999999999999E-4</v>
      </c>
      <c r="R146" s="201">
        <f>Q146*H146</f>
        <v>3.7097100000000001E-2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160</v>
      </c>
      <c r="AT146" s="203" t="s">
        <v>155</v>
      </c>
      <c r="AU146" s="203" t="s">
        <v>87</v>
      </c>
      <c r="AY146" s="18" t="s">
        <v>153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85</v>
      </c>
      <c r="BK146" s="204">
        <f>ROUND(I146*H146,2)</f>
        <v>0</v>
      </c>
      <c r="BL146" s="18" t="s">
        <v>160</v>
      </c>
      <c r="BM146" s="203" t="s">
        <v>985</v>
      </c>
    </row>
    <row r="147" spans="1:65" s="2" customFormat="1" ht="19.5">
      <c r="A147" s="35"/>
      <c r="B147" s="36"/>
      <c r="C147" s="37"/>
      <c r="D147" s="205" t="s">
        <v>162</v>
      </c>
      <c r="E147" s="37"/>
      <c r="F147" s="206" t="s">
        <v>986</v>
      </c>
      <c r="G147" s="37"/>
      <c r="H147" s="37"/>
      <c r="I147" s="207"/>
      <c r="J147" s="37"/>
      <c r="K147" s="37"/>
      <c r="L147" s="40"/>
      <c r="M147" s="208"/>
      <c r="N147" s="209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162</v>
      </c>
      <c r="AU147" s="18" t="s">
        <v>87</v>
      </c>
    </row>
    <row r="148" spans="1:65" s="13" customFormat="1" ht="11.25">
      <c r="B148" s="210"/>
      <c r="C148" s="211"/>
      <c r="D148" s="205" t="s">
        <v>164</v>
      </c>
      <c r="E148" s="212" t="s">
        <v>1</v>
      </c>
      <c r="F148" s="213" t="s">
        <v>1354</v>
      </c>
      <c r="G148" s="211"/>
      <c r="H148" s="214">
        <v>78.930000000000007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164</v>
      </c>
      <c r="AU148" s="220" t="s">
        <v>87</v>
      </c>
      <c r="AV148" s="13" t="s">
        <v>87</v>
      </c>
      <c r="AW148" s="13" t="s">
        <v>34</v>
      </c>
      <c r="AX148" s="13" t="s">
        <v>85</v>
      </c>
      <c r="AY148" s="220" t="s">
        <v>153</v>
      </c>
    </row>
    <row r="149" spans="1:65" s="12" customFormat="1" ht="22.9" customHeight="1">
      <c r="B149" s="176"/>
      <c r="C149" s="177"/>
      <c r="D149" s="178" t="s">
        <v>77</v>
      </c>
      <c r="E149" s="190" t="s">
        <v>865</v>
      </c>
      <c r="F149" s="190" t="s">
        <v>866</v>
      </c>
      <c r="G149" s="177"/>
      <c r="H149" s="177"/>
      <c r="I149" s="180"/>
      <c r="J149" s="191">
        <f>BK149</f>
        <v>0</v>
      </c>
      <c r="K149" s="177"/>
      <c r="L149" s="182"/>
      <c r="M149" s="183"/>
      <c r="N149" s="184"/>
      <c r="O149" s="184"/>
      <c r="P149" s="185">
        <f>SUM(P150:P151)</f>
        <v>0</v>
      </c>
      <c r="Q149" s="184"/>
      <c r="R149" s="185">
        <f>SUM(R150:R151)</f>
        <v>0</v>
      </c>
      <c r="S149" s="184"/>
      <c r="T149" s="186">
        <f>SUM(T150:T151)</f>
        <v>0</v>
      </c>
      <c r="AR149" s="187" t="s">
        <v>85</v>
      </c>
      <c r="AT149" s="188" t="s">
        <v>77</v>
      </c>
      <c r="AU149" s="188" t="s">
        <v>85</v>
      </c>
      <c r="AY149" s="187" t="s">
        <v>153</v>
      </c>
      <c r="BK149" s="189">
        <f>SUM(BK150:BK151)</f>
        <v>0</v>
      </c>
    </row>
    <row r="150" spans="1:65" s="2" customFormat="1" ht="33" customHeight="1">
      <c r="A150" s="35"/>
      <c r="B150" s="36"/>
      <c r="C150" s="192" t="s">
        <v>185</v>
      </c>
      <c r="D150" s="192" t="s">
        <v>155</v>
      </c>
      <c r="E150" s="193" t="s">
        <v>988</v>
      </c>
      <c r="F150" s="194" t="s">
        <v>989</v>
      </c>
      <c r="G150" s="195" t="s">
        <v>302</v>
      </c>
      <c r="H150" s="196">
        <v>3.6999999999999998E-2</v>
      </c>
      <c r="I150" s="197"/>
      <c r="J150" s="198">
        <f>ROUND(I150*H150,2)</f>
        <v>0</v>
      </c>
      <c r="K150" s="194" t="s">
        <v>159</v>
      </c>
      <c r="L150" s="40"/>
      <c r="M150" s="199" t="s">
        <v>1</v>
      </c>
      <c r="N150" s="200" t="s">
        <v>43</v>
      </c>
      <c r="O150" s="7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160</v>
      </c>
      <c r="AT150" s="203" t="s">
        <v>155</v>
      </c>
      <c r="AU150" s="203" t="s">
        <v>87</v>
      </c>
      <c r="AY150" s="18" t="s">
        <v>153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85</v>
      </c>
      <c r="BK150" s="204">
        <f>ROUND(I150*H150,2)</f>
        <v>0</v>
      </c>
      <c r="BL150" s="18" t="s">
        <v>160</v>
      </c>
      <c r="BM150" s="203" t="s">
        <v>990</v>
      </c>
    </row>
    <row r="151" spans="1:65" s="2" customFormat="1" ht="29.25">
      <c r="A151" s="35"/>
      <c r="B151" s="36"/>
      <c r="C151" s="37"/>
      <c r="D151" s="205" t="s">
        <v>162</v>
      </c>
      <c r="E151" s="37"/>
      <c r="F151" s="206" t="s">
        <v>991</v>
      </c>
      <c r="G151" s="37"/>
      <c r="H151" s="37"/>
      <c r="I151" s="207"/>
      <c r="J151" s="37"/>
      <c r="K151" s="37"/>
      <c r="L151" s="40"/>
      <c r="M151" s="267"/>
      <c r="N151" s="268"/>
      <c r="O151" s="269"/>
      <c r="P151" s="269"/>
      <c r="Q151" s="269"/>
      <c r="R151" s="269"/>
      <c r="S151" s="269"/>
      <c r="T151" s="270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162</v>
      </c>
      <c r="AU151" s="18" t="s">
        <v>87</v>
      </c>
    </row>
    <row r="152" spans="1:65" s="2" customFormat="1" ht="6.95" customHeight="1">
      <c r="A152" s="35"/>
      <c r="B152" s="55"/>
      <c r="C152" s="56"/>
      <c r="D152" s="56"/>
      <c r="E152" s="56"/>
      <c r="F152" s="56"/>
      <c r="G152" s="56"/>
      <c r="H152" s="56"/>
      <c r="I152" s="56"/>
      <c r="J152" s="56"/>
      <c r="K152" s="56"/>
      <c r="L152" s="40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algorithmName="SHA-512" hashValue="nvLoNGZZxtECsui+LKILDfI+7E4fLR0CIqJ8kPM1GUZbBg64UiXR0m395UiiVfvuKcin8yE7KSoFuWvWOgQlqg==" saltValue="hT+2KCAFfC7G75iWRFqc0YZrQtNMrRq0/2xTREzSYb94UKhxr9wgam8DASb+cezD9jGz3mGPhAt08k4zDYFheg==" spinCount="100000" sheet="1" objects="1" scenarios="1" formatColumns="0" formatRows="0" autoFilter="0"/>
  <autoFilter ref="C124:K151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109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1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9" t="str">
        <f>'Rekapitulace stavby'!K6</f>
        <v>Teplice - přechod pro chodce a chodníky Hudcov</v>
      </c>
      <c r="F7" s="320"/>
      <c r="G7" s="320"/>
      <c r="H7" s="320"/>
      <c r="L7" s="21"/>
    </row>
    <row r="8" spans="1:46" s="1" customFormat="1" ht="12" customHeight="1">
      <c r="B8" s="21"/>
      <c r="D8" s="120" t="s">
        <v>112</v>
      </c>
      <c r="L8" s="21"/>
    </row>
    <row r="9" spans="1:46" s="2" customFormat="1" ht="16.5" customHeight="1">
      <c r="A9" s="35"/>
      <c r="B9" s="40"/>
      <c r="C9" s="35"/>
      <c r="D9" s="35"/>
      <c r="E9" s="319" t="s">
        <v>1207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2" t="s">
        <v>1355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3. 3. 2023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26</v>
      </c>
      <c r="E16" s="35"/>
      <c r="F16" s="35"/>
      <c r="G16" s="35"/>
      <c r="H16" s="35"/>
      <c r="I16" s="120" t="s">
        <v>27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29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27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0" t="s">
        <v>29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27</v>
      </c>
      <c r="J22" s="111" t="str">
        <f>IF('Rekapitulace stavby'!AN16="","",'Rekapitulace stavby'!AN16)</f>
        <v/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tr">
        <f>IF('Rekapitulace stavby'!E17="","",'Rekapitulace stavby'!E17)</f>
        <v>Projekce dopravní Filip, s.r.o.</v>
      </c>
      <c r="F23" s="35"/>
      <c r="G23" s="35"/>
      <c r="H23" s="35"/>
      <c r="I23" s="120" t="s">
        <v>29</v>
      </c>
      <c r="J23" s="111" t="str">
        <f>IF('Rekapitulace stavby'!AN17="","",'Rekapitulace stavby'!AN17)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27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29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38</v>
      </c>
      <c r="E32" s="35"/>
      <c r="F32" s="35"/>
      <c r="G32" s="35"/>
      <c r="H32" s="35"/>
      <c r="I32" s="35"/>
      <c r="J32" s="127">
        <f>ROUND(J125,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40</v>
      </c>
      <c r="G34" s="35"/>
      <c r="H34" s="35"/>
      <c r="I34" s="128" t="s">
        <v>39</v>
      </c>
      <c r="J34" s="128" t="s">
        <v>41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42</v>
      </c>
      <c r="E35" s="120" t="s">
        <v>43</v>
      </c>
      <c r="F35" s="130">
        <f>ROUND((SUM(BE125:BE225)),  2)</f>
        <v>0</v>
      </c>
      <c r="G35" s="35"/>
      <c r="H35" s="35"/>
      <c r="I35" s="131">
        <v>0.21</v>
      </c>
      <c r="J35" s="130">
        <f>ROUND(((SUM(BE125:BE225))*I35),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44</v>
      </c>
      <c r="F36" s="130">
        <f>ROUND((SUM(BF125:BF225)),  2)</f>
        <v>0</v>
      </c>
      <c r="G36" s="35"/>
      <c r="H36" s="35"/>
      <c r="I36" s="131">
        <v>0.15</v>
      </c>
      <c r="J36" s="130">
        <f>ROUND(((SUM(BF125:BF225))*I36),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45</v>
      </c>
      <c r="F37" s="130">
        <f>ROUND((SUM(BG125:BG225)),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46</v>
      </c>
      <c r="F38" s="130">
        <f>ROUND((SUM(BH125:BH225)),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47</v>
      </c>
      <c r="F39" s="130">
        <f>ROUND((SUM(BI125:BI225)),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48</v>
      </c>
      <c r="E41" s="134"/>
      <c r="F41" s="134"/>
      <c r="G41" s="135" t="s">
        <v>49</v>
      </c>
      <c r="H41" s="136" t="s">
        <v>50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51</v>
      </c>
      <c r="E50" s="140"/>
      <c r="F50" s="140"/>
      <c r="G50" s="139" t="s">
        <v>52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53</v>
      </c>
      <c r="E61" s="142"/>
      <c r="F61" s="143" t="s">
        <v>54</v>
      </c>
      <c r="G61" s="141" t="s">
        <v>53</v>
      </c>
      <c r="H61" s="142"/>
      <c r="I61" s="142"/>
      <c r="J61" s="144" t="s">
        <v>54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55</v>
      </c>
      <c r="E65" s="145"/>
      <c r="F65" s="145"/>
      <c r="G65" s="139" t="s">
        <v>56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53</v>
      </c>
      <c r="E76" s="142"/>
      <c r="F76" s="143" t="s">
        <v>54</v>
      </c>
      <c r="G76" s="141" t="s">
        <v>53</v>
      </c>
      <c r="H76" s="142"/>
      <c r="I76" s="142"/>
      <c r="J76" s="144" t="s">
        <v>54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hidden="1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hidden="1" customHeight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hidden="1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hidden="1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hidden="1" customHeight="1">
      <c r="A85" s="35"/>
      <c r="B85" s="36"/>
      <c r="C85" s="37"/>
      <c r="D85" s="37"/>
      <c r="E85" s="326" t="str">
        <f>E7</f>
        <v>Teplice - přechod pro chodce a chodníky Hudcov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hidden="1" customHeight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hidden="1" customHeight="1">
      <c r="A87" s="35"/>
      <c r="B87" s="36"/>
      <c r="C87" s="37"/>
      <c r="D87" s="37"/>
      <c r="E87" s="326" t="s">
        <v>1207</v>
      </c>
      <c r="F87" s="328"/>
      <c r="G87" s="328"/>
      <c r="H87" s="32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hidden="1" customHeight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hidden="1" customHeight="1">
      <c r="A89" s="35"/>
      <c r="B89" s="36"/>
      <c r="C89" s="37"/>
      <c r="D89" s="37"/>
      <c r="E89" s="279" t="str">
        <f>E11</f>
        <v>SO 402 - Nová kabelová přeložka</v>
      </c>
      <c r="F89" s="328"/>
      <c r="G89" s="328"/>
      <c r="H89" s="32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hidden="1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hidden="1" customHeight="1">
      <c r="A91" s="35"/>
      <c r="B91" s="36"/>
      <c r="C91" s="30" t="s">
        <v>22</v>
      </c>
      <c r="D91" s="37"/>
      <c r="E91" s="37"/>
      <c r="F91" s="28" t="str">
        <f>F14</f>
        <v>Hudcov</v>
      </c>
      <c r="G91" s="37"/>
      <c r="H91" s="37"/>
      <c r="I91" s="30" t="s">
        <v>24</v>
      </c>
      <c r="J91" s="67" t="str">
        <f>IF(J14="","",J14)</f>
        <v>3. 3. 2023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hidden="1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hidden="1" customHeight="1">
      <c r="A93" s="35"/>
      <c r="B93" s="36"/>
      <c r="C93" s="30" t="s">
        <v>26</v>
      </c>
      <c r="D93" s="37"/>
      <c r="E93" s="37"/>
      <c r="F93" s="28" t="str">
        <f>E17</f>
        <v xml:space="preserve"> </v>
      </c>
      <c r="G93" s="37"/>
      <c r="H93" s="37"/>
      <c r="I93" s="30" t="s">
        <v>32</v>
      </c>
      <c r="J93" s="33" t="str">
        <f>E23</f>
        <v>Projekce dopravní Filip,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hidden="1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hidden="1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hidden="1" customHeight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hidden="1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hidden="1" customHeight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1:47" s="9" customFormat="1" ht="24.95" hidden="1" customHeight="1">
      <c r="B99" s="154"/>
      <c r="C99" s="155"/>
      <c r="D99" s="156" t="s">
        <v>1356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1:47" s="9" customFormat="1" ht="24.95" hidden="1" customHeight="1">
      <c r="B100" s="154"/>
      <c r="C100" s="155"/>
      <c r="D100" s="156" t="s">
        <v>1357</v>
      </c>
      <c r="E100" s="157"/>
      <c r="F100" s="157"/>
      <c r="G100" s="157"/>
      <c r="H100" s="157"/>
      <c r="I100" s="157"/>
      <c r="J100" s="158">
        <f>J147</f>
        <v>0</v>
      </c>
      <c r="K100" s="155"/>
      <c r="L100" s="159"/>
    </row>
    <row r="101" spans="1:47" s="9" customFormat="1" ht="24.95" hidden="1" customHeight="1">
      <c r="B101" s="154"/>
      <c r="C101" s="155"/>
      <c r="D101" s="156" t="s">
        <v>1358</v>
      </c>
      <c r="E101" s="157"/>
      <c r="F101" s="157"/>
      <c r="G101" s="157"/>
      <c r="H101" s="157"/>
      <c r="I101" s="157"/>
      <c r="J101" s="158">
        <f>J160</f>
        <v>0</v>
      </c>
      <c r="K101" s="155"/>
      <c r="L101" s="159"/>
    </row>
    <row r="102" spans="1:47" s="9" customFormat="1" ht="24.95" hidden="1" customHeight="1">
      <c r="B102" s="154"/>
      <c r="C102" s="155"/>
      <c r="D102" s="156" t="s">
        <v>135</v>
      </c>
      <c r="E102" s="157"/>
      <c r="F102" s="157"/>
      <c r="G102" s="157"/>
      <c r="H102" s="157"/>
      <c r="I102" s="157"/>
      <c r="J102" s="158">
        <f>J181</f>
        <v>0</v>
      </c>
      <c r="K102" s="155"/>
      <c r="L102" s="159"/>
    </row>
    <row r="103" spans="1:47" s="10" customFormat="1" ht="19.899999999999999" hidden="1" customHeight="1">
      <c r="B103" s="160"/>
      <c r="C103" s="105"/>
      <c r="D103" s="161" t="s">
        <v>136</v>
      </c>
      <c r="E103" s="162"/>
      <c r="F103" s="162"/>
      <c r="G103" s="162"/>
      <c r="H103" s="162"/>
      <c r="I103" s="162"/>
      <c r="J103" s="163">
        <f>J182</f>
        <v>0</v>
      </c>
      <c r="K103" s="105"/>
      <c r="L103" s="164"/>
    </row>
    <row r="104" spans="1:47" s="2" customFormat="1" ht="21.75" hidden="1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47" s="2" customFormat="1" ht="6.95" hidden="1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47" ht="11.25" hidden="1"/>
    <row r="107" spans="1:47" ht="11.25" hidden="1"/>
    <row r="108" spans="1:47" ht="11.25" hidden="1"/>
    <row r="109" spans="1:47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4.95" customHeight="1">
      <c r="A110" s="35"/>
      <c r="B110" s="36"/>
      <c r="C110" s="24" t="s">
        <v>138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26" t="str">
        <f>E7</f>
        <v>Teplice - přechod pro chodce a chodníky Hudcov</v>
      </c>
      <c r="F113" s="327"/>
      <c r="G113" s="327"/>
      <c r="H113" s="32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1" customFormat="1" ht="12" customHeight="1">
      <c r="B114" s="22"/>
      <c r="C114" s="30" t="s">
        <v>112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65" s="2" customFormat="1" ht="16.5" customHeight="1">
      <c r="A115" s="35"/>
      <c r="B115" s="36"/>
      <c r="C115" s="37"/>
      <c r="D115" s="37"/>
      <c r="E115" s="326" t="s">
        <v>1207</v>
      </c>
      <c r="F115" s="328"/>
      <c r="G115" s="328"/>
      <c r="H115" s="328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114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6.5" customHeight="1">
      <c r="A117" s="35"/>
      <c r="B117" s="36"/>
      <c r="C117" s="37"/>
      <c r="D117" s="37"/>
      <c r="E117" s="279" t="str">
        <f>E11</f>
        <v>SO 402 - Nová kabelová přeložka</v>
      </c>
      <c r="F117" s="328"/>
      <c r="G117" s="328"/>
      <c r="H117" s="328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2" customHeight="1">
      <c r="A119" s="35"/>
      <c r="B119" s="36"/>
      <c r="C119" s="30" t="s">
        <v>22</v>
      </c>
      <c r="D119" s="37"/>
      <c r="E119" s="37"/>
      <c r="F119" s="28" t="str">
        <f>F14</f>
        <v>Hudcov</v>
      </c>
      <c r="G119" s="37"/>
      <c r="H119" s="37"/>
      <c r="I119" s="30" t="s">
        <v>24</v>
      </c>
      <c r="J119" s="67" t="str">
        <f>IF(J14="","",J14)</f>
        <v>3. 3. 2023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25.7" customHeight="1">
      <c r="A121" s="35"/>
      <c r="B121" s="36"/>
      <c r="C121" s="30" t="s">
        <v>26</v>
      </c>
      <c r="D121" s="37"/>
      <c r="E121" s="37"/>
      <c r="F121" s="28" t="str">
        <f>E17</f>
        <v xml:space="preserve"> </v>
      </c>
      <c r="G121" s="37"/>
      <c r="H121" s="37"/>
      <c r="I121" s="30" t="s">
        <v>32</v>
      </c>
      <c r="J121" s="33" t="str">
        <f>E23</f>
        <v>Projekce dopravní Filip,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2" customHeight="1">
      <c r="A122" s="35"/>
      <c r="B122" s="36"/>
      <c r="C122" s="30" t="s">
        <v>30</v>
      </c>
      <c r="D122" s="37"/>
      <c r="E122" s="37"/>
      <c r="F122" s="28" t="str">
        <f>IF(E20="","",E20)</f>
        <v>Vyplň údaj</v>
      </c>
      <c r="G122" s="37"/>
      <c r="H122" s="37"/>
      <c r="I122" s="30" t="s">
        <v>35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11" customFormat="1" ht="29.25" customHeight="1">
      <c r="A124" s="165"/>
      <c r="B124" s="166"/>
      <c r="C124" s="167" t="s">
        <v>139</v>
      </c>
      <c r="D124" s="168" t="s">
        <v>63</v>
      </c>
      <c r="E124" s="168" t="s">
        <v>59</v>
      </c>
      <c r="F124" s="168" t="s">
        <v>60</v>
      </c>
      <c r="G124" s="168" t="s">
        <v>140</v>
      </c>
      <c r="H124" s="168" t="s">
        <v>141</v>
      </c>
      <c r="I124" s="168" t="s">
        <v>142</v>
      </c>
      <c r="J124" s="168" t="s">
        <v>118</v>
      </c>
      <c r="K124" s="169" t="s">
        <v>143</v>
      </c>
      <c r="L124" s="170"/>
      <c r="M124" s="76" t="s">
        <v>1</v>
      </c>
      <c r="N124" s="77" t="s">
        <v>42</v>
      </c>
      <c r="O124" s="77" t="s">
        <v>144</v>
      </c>
      <c r="P124" s="77" t="s">
        <v>145</v>
      </c>
      <c r="Q124" s="77" t="s">
        <v>146</v>
      </c>
      <c r="R124" s="77" t="s">
        <v>147</v>
      </c>
      <c r="S124" s="77" t="s">
        <v>148</v>
      </c>
      <c r="T124" s="78" t="s">
        <v>149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5" s="2" customFormat="1" ht="22.9" customHeight="1">
      <c r="A125" s="35"/>
      <c r="B125" s="36"/>
      <c r="C125" s="83" t="s">
        <v>150</v>
      </c>
      <c r="D125" s="37"/>
      <c r="E125" s="37"/>
      <c r="F125" s="37"/>
      <c r="G125" s="37"/>
      <c r="H125" s="37"/>
      <c r="I125" s="37"/>
      <c r="J125" s="171">
        <f>BK125</f>
        <v>0</v>
      </c>
      <c r="K125" s="37"/>
      <c r="L125" s="40"/>
      <c r="M125" s="79"/>
      <c r="N125" s="172"/>
      <c r="O125" s="80"/>
      <c r="P125" s="173">
        <f>P126+P147+P160+P181</f>
        <v>0</v>
      </c>
      <c r="Q125" s="80"/>
      <c r="R125" s="173">
        <f>R126+R147+R160+R181</f>
        <v>8.539999999999999E-3</v>
      </c>
      <c r="S125" s="80"/>
      <c r="T125" s="174">
        <f>T126+T147+T160+T181</f>
        <v>1.96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77</v>
      </c>
      <c r="AU125" s="18" t="s">
        <v>120</v>
      </c>
      <c r="BK125" s="175">
        <f>BK126+BK147+BK160+BK181</f>
        <v>0</v>
      </c>
    </row>
    <row r="126" spans="1:65" s="12" customFormat="1" ht="25.9" customHeight="1">
      <c r="B126" s="176"/>
      <c r="C126" s="177"/>
      <c r="D126" s="178" t="s">
        <v>77</v>
      </c>
      <c r="E126" s="179" t="s">
        <v>1359</v>
      </c>
      <c r="F126" s="179" t="s">
        <v>1360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SUM(P127:P146)</f>
        <v>0</v>
      </c>
      <c r="Q126" s="184"/>
      <c r="R126" s="185">
        <f>SUM(R127:R146)</f>
        <v>0</v>
      </c>
      <c r="S126" s="184"/>
      <c r="T126" s="186">
        <f>SUM(T127:T146)</f>
        <v>0</v>
      </c>
      <c r="AR126" s="187" t="s">
        <v>85</v>
      </c>
      <c r="AT126" s="188" t="s">
        <v>77</v>
      </c>
      <c r="AU126" s="188" t="s">
        <v>78</v>
      </c>
      <c r="AY126" s="187" t="s">
        <v>153</v>
      </c>
      <c r="BK126" s="189">
        <f>SUM(BK127:BK146)</f>
        <v>0</v>
      </c>
    </row>
    <row r="127" spans="1:65" s="2" customFormat="1" ht="16.5" customHeight="1">
      <c r="A127" s="35"/>
      <c r="B127" s="36"/>
      <c r="C127" s="192" t="s">
        <v>85</v>
      </c>
      <c r="D127" s="192" t="s">
        <v>155</v>
      </c>
      <c r="E127" s="193" t="s">
        <v>1117</v>
      </c>
      <c r="F127" s="194" t="s">
        <v>1118</v>
      </c>
      <c r="G127" s="195" t="s">
        <v>355</v>
      </c>
      <c r="H127" s="196">
        <v>50</v>
      </c>
      <c r="I127" s="197"/>
      <c r="J127" s="198">
        <f>ROUND(I127*H127,2)</f>
        <v>0</v>
      </c>
      <c r="K127" s="194" t="s">
        <v>1</v>
      </c>
      <c r="L127" s="40"/>
      <c r="M127" s="199" t="s">
        <v>1</v>
      </c>
      <c r="N127" s="200" t="s">
        <v>43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548</v>
      </c>
      <c r="AT127" s="203" t="s">
        <v>155</v>
      </c>
      <c r="AU127" s="203" t="s">
        <v>85</v>
      </c>
      <c r="AY127" s="18" t="s">
        <v>153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85</v>
      </c>
      <c r="BK127" s="204">
        <f>ROUND(I127*H127,2)</f>
        <v>0</v>
      </c>
      <c r="BL127" s="18" t="s">
        <v>548</v>
      </c>
      <c r="BM127" s="203" t="s">
        <v>87</v>
      </c>
    </row>
    <row r="128" spans="1:65" s="2" customFormat="1" ht="11.25">
      <c r="A128" s="35"/>
      <c r="B128" s="36"/>
      <c r="C128" s="37"/>
      <c r="D128" s="205" t="s">
        <v>162</v>
      </c>
      <c r="E128" s="37"/>
      <c r="F128" s="206" t="s">
        <v>1118</v>
      </c>
      <c r="G128" s="37"/>
      <c r="H128" s="37"/>
      <c r="I128" s="207"/>
      <c r="J128" s="37"/>
      <c r="K128" s="37"/>
      <c r="L128" s="40"/>
      <c r="M128" s="208"/>
      <c r="N128" s="209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162</v>
      </c>
      <c r="AU128" s="18" t="s">
        <v>85</v>
      </c>
    </row>
    <row r="129" spans="1:65" s="2" customFormat="1" ht="16.5" customHeight="1">
      <c r="A129" s="35"/>
      <c r="B129" s="36"/>
      <c r="C129" s="192" t="s">
        <v>87</v>
      </c>
      <c r="D129" s="192" t="s">
        <v>155</v>
      </c>
      <c r="E129" s="193" t="s">
        <v>1361</v>
      </c>
      <c r="F129" s="194" t="s">
        <v>1130</v>
      </c>
      <c r="G129" s="195" t="s">
        <v>355</v>
      </c>
      <c r="H129" s="196">
        <v>44</v>
      </c>
      <c r="I129" s="197"/>
      <c r="J129" s="198">
        <f>ROUND(I129*H129,2)</f>
        <v>0</v>
      </c>
      <c r="K129" s="194" t="s">
        <v>1</v>
      </c>
      <c r="L129" s="40"/>
      <c r="M129" s="199" t="s">
        <v>1</v>
      </c>
      <c r="N129" s="200" t="s">
        <v>43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548</v>
      </c>
      <c r="AT129" s="203" t="s">
        <v>155</v>
      </c>
      <c r="AU129" s="203" t="s">
        <v>85</v>
      </c>
      <c r="AY129" s="18" t="s">
        <v>153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85</v>
      </c>
      <c r="BK129" s="204">
        <f>ROUND(I129*H129,2)</f>
        <v>0</v>
      </c>
      <c r="BL129" s="18" t="s">
        <v>548</v>
      </c>
      <c r="BM129" s="203" t="s">
        <v>160</v>
      </c>
    </row>
    <row r="130" spans="1:65" s="2" customFormat="1" ht="11.25">
      <c r="A130" s="35"/>
      <c r="B130" s="36"/>
      <c r="C130" s="37"/>
      <c r="D130" s="205" t="s">
        <v>162</v>
      </c>
      <c r="E130" s="37"/>
      <c r="F130" s="206" t="s">
        <v>1130</v>
      </c>
      <c r="G130" s="37"/>
      <c r="H130" s="37"/>
      <c r="I130" s="207"/>
      <c r="J130" s="37"/>
      <c r="K130" s="37"/>
      <c r="L130" s="40"/>
      <c r="M130" s="208"/>
      <c r="N130" s="209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162</v>
      </c>
      <c r="AU130" s="18" t="s">
        <v>85</v>
      </c>
    </row>
    <row r="131" spans="1:65" s="2" customFormat="1" ht="16.5" customHeight="1">
      <c r="A131" s="35"/>
      <c r="B131" s="36"/>
      <c r="C131" s="192" t="s">
        <v>165</v>
      </c>
      <c r="D131" s="192" t="s">
        <v>155</v>
      </c>
      <c r="E131" s="193" t="s">
        <v>1362</v>
      </c>
      <c r="F131" s="194" t="s">
        <v>1363</v>
      </c>
      <c r="G131" s="195" t="s">
        <v>355</v>
      </c>
      <c r="H131" s="196">
        <v>6</v>
      </c>
      <c r="I131" s="197"/>
      <c r="J131" s="198">
        <f>ROUND(I131*H131,2)</f>
        <v>0</v>
      </c>
      <c r="K131" s="194" t="s">
        <v>1</v>
      </c>
      <c r="L131" s="40"/>
      <c r="M131" s="199" t="s">
        <v>1</v>
      </c>
      <c r="N131" s="200" t="s">
        <v>43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548</v>
      </c>
      <c r="AT131" s="203" t="s">
        <v>155</v>
      </c>
      <c r="AU131" s="203" t="s">
        <v>85</v>
      </c>
      <c r="AY131" s="18" t="s">
        <v>153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85</v>
      </c>
      <c r="BK131" s="204">
        <f>ROUND(I131*H131,2)</f>
        <v>0</v>
      </c>
      <c r="BL131" s="18" t="s">
        <v>548</v>
      </c>
      <c r="BM131" s="203" t="s">
        <v>185</v>
      </c>
    </row>
    <row r="132" spans="1:65" s="2" customFormat="1" ht="11.25">
      <c r="A132" s="35"/>
      <c r="B132" s="36"/>
      <c r="C132" s="37"/>
      <c r="D132" s="205" t="s">
        <v>162</v>
      </c>
      <c r="E132" s="37"/>
      <c r="F132" s="206" t="s">
        <v>1363</v>
      </c>
      <c r="G132" s="37"/>
      <c r="H132" s="37"/>
      <c r="I132" s="207"/>
      <c r="J132" s="37"/>
      <c r="K132" s="37"/>
      <c r="L132" s="40"/>
      <c r="M132" s="208"/>
      <c r="N132" s="209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162</v>
      </c>
      <c r="AU132" s="18" t="s">
        <v>85</v>
      </c>
    </row>
    <row r="133" spans="1:65" s="2" customFormat="1" ht="16.5" customHeight="1">
      <c r="A133" s="35"/>
      <c r="B133" s="36"/>
      <c r="C133" s="192" t="s">
        <v>160</v>
      </c>
      <c r="D133" s="192" t="s">
        <v>155</v>
      </c>
      <c r="E133" s="193" t="s">
        <v>1132</v>
      </c>
      <c r="F133" s="194" t="s">
        <v>1133</v>
      </c>
      <c r="G133" s="195" t="s">
        <v>355</v>
      </c>
      <c r="H133" s="196">
        <v>44</v>
      </c>
      <c r="I133" s="197"/>
      <c r="J133" s="198">
        <f>ROUND(I133*H133,2)</f>
        <v>0</v>
      </c>
      <c r="K133" s="194" t="s">
        <v>1</v>
      </c>
      <c r="L133" s="40"/>
      <c r="M133" s="199" t="s">
        <v>1</v>
      </c>
      <c r="N133" s="200" t="s">
        <v>43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548</v>
      </c>
      <c r="AT133" s="203" t="s">
        <v>155</v>
      </c>
      <c r="AU133" s="203" t="s">
        <v>85</v>
      </c>
      <c r="AY133" s="18" t="s">
        <v>153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85</v>
      </c>
      <c r="BK133" s="204">
        <f>ROUND(I133*H133,2)</f>
        <v>0</v>
      </c>
      <c r="BL133" s="18" t="s">
        <v>548</v>
      </c>
      <c r="BM133" s="203" t="s">
        <v>251</v>
      </c>
    </row>
    <row r="134" spans="1:65" s="2" customFormat="1" ht="11.25">
      <c r="A134" s="35"/>
      <c r="B134" s="36"/>
      <c r="C134" s="37"/>
      <c r="D134" s="205" t="s">
        <v>162</v>
      </c>
      <c r="E134" s="37"/>
      <c r="F134" s="206" t="s">
        <v>1133</v>
      </c>
      <c r="G134" s="37"/>
      <c r="H134" s="37"/>
      <c r="I134" s="207"/>
      <c r="J134" s="37"/>
      <c r="K134" s="37"/>
      <c r="L134" s="40"/>
      <c r="M134" s="208"/>
      <c r="N134" s="209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162</v>
      </c>
      <c r="AU134" s="18" t="s">
        <v>85</v>
      </c>
    </row>
    <row r="135" spans="1:65" s="2" customFormat="1" ht="16.5" customHeight="1">
      <c r="A135" s="35"/>
      <c r="B135" s="36"/>
      <c r="C135" s="192" t="s">
        <v>178</v>
      </c>
      <c r="D135" s="192" t="s">
        <v>155</v>
      </c>
      <c r="E135" s="193" t="s">
        <v>1135</v>
      </c>
      <c r="F135" s="194" t="s">
        <v>1136</v>
      </c>
      <c r="G135" s="195" t="s">
        <v>355</v>
      </c>
      <c r="H135" s="196">
        <v>6</v>
      </c>
      <c r="I135" s="197"/>
      <c r="J135" s="198">
        <f>ROUND(I135*H135,2)</f>
        <v>0</v>
      </c>
      <c r="K135" s="194" t="s">
        <v>1</v>
      </c>
      <c r="L135" s="40"/>
      <c r="M135" s="199" t="s">
        <v>1</v>
      </c>
      <c r="N135" s="200" t="s">
        <v>43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548</v>
      </c>
      <c r="AT135" s="203" t="s">
        <v>155</v>
      </c>
      <c r="AU135" s="203" t="s">
        <v>85</v>
      </c>
      <c r="AY135" s="18" t="s">
        <v>153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85</v>
      </c>
      <c r="BK135" s="204">
        <f>ROUND(I135*H135,2)</f>
        <v>0</v>
      </c>
      <c r="BL135" s="18" t="s">
        <v>548</v>
      </c>
      <c r="BM135" s="203" t="s">
        <v>262</v>
      </c>
    </row>
    <row r="136" spans="1:65" s="2" customFormat="1" ht="11.25">
      <c r="A136" s="35"/>
      <c r="B136" s="36"/>
      <c r="C136" s="37"/>
      <c r="D136" s="205" t="s">
        <v>162</v>
      </c>
      <c r="E136" s="37"/>
      <c r="F136" s="206" t="s">
        <v>1136</v>
      </c>
      <c r="G136" s="37"/>
      <c r="H136" s="37"/>
      <c r="I136" s="207"/>
      <c r="J136" s="37"/>
      <c r="K136" s="37"/>
      <c r="L136" s="40"/>
      <c r="M136" s="208"/>
      <c r="N136" s="209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162</v>
      </c>
      <c r="AU136" s="18" t="s">
        <v>85</v>
      </c>
    </row>
    <row r="137" spans="1:65" s="2" customFormat="1" ht="16.5" customHeight="1">
      <c r="A137" s="35"/>
      <c r="B137" s="36"/>
      <c r="C137" s="192" t="s">
        <v>185</v>
      </c>
      <c r="D137" s="192" t="s">
        <v>155</v>
      </c>
      <c r="E137" s="193" t="s">
        <v>1138</v>
      </c>
      <c r="F137" s="194" t="s">
        <v>1139</v>
      </c>
      <c r="G137" s="195" t="s">
        <v>355</v>
      </c>
      <c r="H137" s="196">
        <v>50</v>
      </c>
      <c r="I137" s="197"/>
      <c r="J137" s="198">
        <f>ROUND(I137*H137,2)</f>
        <v>0</v>
      </c>
      <c r="K137" s="194" t="s">
        <v>1</v>
      </c>
      <c r="L137" s="40"/>
      <c r="M137" s="199" t="s">
        <v>1</v>
      </c>
      <c r="N137" s="200" t="s">
        <v>43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548</v>
      </c>
      <c r="AT137" s="203" t="s">
        <v>155</v>
      </c>
      <c r="AU137" s="203" t="s">
        <v>85</v>
      </c>
      <c r="AY137" s="18" t="s">
        <v>153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85</v>
      </c>
      <c r="BK137" s="204">
        <f>ROUND(I137*H137,2)</f>
        <v>0</v>
      </c>
      <c r="BL137" s="18" t="s">
        <v>548</v>
      </c>
      <c r="BM137" s="203" t="s">
        <v>272</v>
      </c>
    </row>
    <row r="138" spans="1:65" s="2" customFormat="1" ht="11.25">
      <c r="A138" s="35"/>
      <c r="B138" s="36"/>
      <c r="C138" s="37"/>
      <c r="D138" s="205" t="s">
        <v>162</v>
      </c>
      <c r="E138" s="37"/>
      <c r="F138" s="206" t="s">
        <v>1139</v>
      </c>
      <c r="G138" s="37"/>
      <c r="H138" s="37"/>
      <c r="I138" s="207"/>
      <c r="J138" s="37"/>
      <c r="K138" s="37"/>
      <c r="L138" s="40"/>
      <c r="M138" s="208"/>
      <c r="N138" s="209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162</v>
      </c>
      <c r="AU138" s="18" t="s">
        <v>85</v>
      </c>
    </row>
    <row r="139" spans="1:65" s="2" customFormat="1" ht="21.75" customHeight="1">
      <c r="A139" s="35"/>
      <c r="B139" s="36"/>
      <c r="C139" s="192" t="s">
        <v>199</v>
      </c>
      <c r="D139" s="192" t="s">
        <v>155</v>
      </c>
      <c r="E139" s="193" t="s">
        <v>1141</v>
      </c>
      <c r="F139" s="194" t="s">
        <v>1142</v>
      </c>
      <c r="G139" s="195" t="s">
        <v>355</v>
      </c>
      <c r="H139" s="196">
        <v>50</v>
      </c>
      <c r="I139" s="197"/>
      <c r="J139" s="198">
        <f>ROUND(I139*H139,2)</f>
        <v>0</v>
      </c>
      <c r="K139" s="194" t="s">
        <v>1</v>
      </c>
      <c r="L139" s="40"/>
      <c r="M139" s="199" t="s">
        <v>1</v>
      </c>
      <c r="N139" s="200" t="s">
        <v>43</v>
      </c>
      <c r="O139" s="7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548</v>
      </c>
      <c r="AT139" s="203" t="s">
        <v>155</v>
      </c>
      <c r="AU139" s="203" t="s">
        <v>85</v>
      </c>
      <c r="AY139" s="18" t="s">
        <v>153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85</v>
      </c>
      <c r="BK139" s="204">
        <f>ROUND(I139*H139,2)</f>
        <v>0</v>
      </c>
      <c r="BL139" s="18" t="s">
        <v>548</v>
      </c>
      <c r="BM139" s="203" t="s">
        <v>284</v>
      </c>
    </row>
    <row r="140" spans="1:65" s="2" customFormat="1" ht="11.25">
      <c r="A140" s="35"/>
      <c r="B140" s="36"/>
      <c r="C140" s="37"/>
      <c r="D140" s="205" t="s">
        <v>162</v>
      </c>
      <c r="E140" s="37"/>
      <c r="F140" s="206" t="s">
        <v>1142</v>
      </c>
      <c r="G140" s="37"/>
      <c r="H140" s="37"/>
      <c r="I140" s="207"/>
      <c r="J140" s="37"/>
      <c r="K140" s="37"/>
      <c r="L140" s="40"/>
      <c r="M140" s="208"/>
      <c r="N140" s="209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162</v>
      </c>
      <c r="AU140" s="18" t="s">
        <v>85</v>
      </c>
    </row>
    <row r="141" spans="1:65" s="2" customFormat="1" ht="16.5" customHeight="1">
      <c r="A141" s="35"/>
      <c r="B141" s="36"/>
      <c r="C141" s="192" t="s">
        <v>206</v>
      </c>
      <c r="D141" s="192" t="s">
        <v>155</v>
      </c>
      <c r="E141" s="193" t="s">
        <v>1364</v>
      </c>
      <c r="F141" s="194" t="s">
        <v>1365</v>
      </c>
      <c r="G141" s="195" t="s">
        <v>355</v>
      </c>
      <c r="H141" s="196">
        <v>6</v>
      </c>
      <c r="I141" s="197"/>
      <c r="J141" s="198">
        <f>ROUND(I141*H141,2)</f>
        <v>0</v>
      </c>
      <c r="K141" s="194" t="s">
        <v>1</v>
      </c>
      <c r="L141" s="40"/>
      <c r="M141" s="199" t="s">
        <v>1</v>
      </c>
      <c r="N141" s="200" t="s">
        <v>43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548</v>
      </c>
      <c r="AT141" s="203" t="s">
        <v>155</v>
      </c>
      <c r="AU141" s="203" t="s">
        <v>85</v>
      </c>
      <c r="AY141" s="18" t="s">
        <v>153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85</v>
      </c>
      <c r="BK141" s="204">
        <f>ROUND(I141*H141,2)</f>
        <v>0</v>
      </c>
      <c r="BL141" s="18" t="s">
        <v>548</v>
      </c>
      <c r="BM141" s="203" t="s">
        <v>299</v>
      </c>
    </row>
    <row r="142" spans="1:65" s="2" customFormat="1" ht="11.25">
      <c r="A142" s="35"/>
      <c r="B142" s="36"/>
      <c r="C142" s="37"/>
      <c r="D142" s="205" t="s">
        <v>162</v>
      </c>
      <c r="E142" s="37"/>
      <c r="F142" s="206" t="s">
        <v>1365</v>
      </c>
      <c r="G142" s="37"/>
      <c r="H142" s="37"/>
      <c r="I142" s="207"/>
      <c r="J142" s="37"/>
      <c r="K142" s="37"/>
      <c r="L142" s="40"/>
      <c r="M142" s="208"/>
      <c r="N142" s="209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162</v>
      </c>
      <c r="AU142" s="18" t="s">
        <v>85</v>
      </c>
    </row>
    <row r="143" spans="1:65" s="2" customFormat="1" ht="16.5" customHeight="1">
      <c r="A143" s="35"/>
      <c r="B143" s="36"/>
      <c r="C143" s="192" t="s">
        <v>213</v>
      </c>
      <c r="D143" s="192" t="s">
        <v>155</v>
      </c>
      <c r="E143" s="193" t="s">
        <v>1366</v>
      </c>
      <c r="F143" s="194" t="s">
        <v>1151</v>
      </c>
      <c r="G143" s="195" t="s">
        <v>355</v>
      </c>
      <c r="H143" s="196">
        <v>44</v>
      </c>
      <c r="I143" s="197"/>
      <c r="J143" s="198">
        <f>ROUND(I143*H143,2)</f>
        <v>0</v>
      </c>
      <c r="K143" s="194" t="s">
        <v>1</v>
      </c>
      <c r="L143" s="40"/>
      <c r="M143" s="199" t="s">
        <v>1</v>
      </c>
      <c r="N143" s="200" t="s">
        <v>43</v>
      </c>
      <c r="O143" s="7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548</v>
      </c>
      <c r="AT143" s="203" t="s">
        <v>155</v>
      </c>
      <c r="AU143" s="203" t="s">
        <v>85</v>
      </c>
      <c r="AY143" s="18" t="s">
        <v>153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85</v>
      </c>
      <c r="BK143" s="204">
        <f>ROUND(I143*H143,2)</f>
        <v>0</v>
      </c>
      <c r="BL143" s="18" t="s">
        <v>548</v>
      </c>
      <c r="BM143" s="203" t="s">
        <v>313</v>
      </c>
    </row>
    <row r="144" spans="1:65" s="2" customFormat="1" ht="11.25">
      <c r="A144" s="35"/>
      <c r="B144" s="36"/>
      <c r="C144" s="37"/>
      <c r="D144" s="205" t="s">
        <v>162</v>
      </c>
      <c r="E144" s="37"/>
      <c r="F144" s="206" t="s">
        <v>1151</v>
      </c>
      <c r="G144" s="37"/>
      <c r="H144" s="37"/>
      <c r="I144" s="207"/>
      <c r="J144" s="37"/>
      <c r="K144" s="37"/>
      <c r="L144" s="40"/>
      <c r="M144" s="208"/>
      <c r="N144" s="209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162</v>
      </c>
      <c r="AU144" s="18" t="s">
        <v>85</v>
      </c>
    </row>
    <row r="145" spans="1:65" s="2" customFormat="1" ht="16.5" customHeight="1">
      <c r="A145" s="35"/>
      <c r="B145" s="36"/>
      <c r="C145" s="192" t="s">
        <v>220</v>
      </c>
      <c r="D145" s="192" t="s">
        <v>155</v>
      </c>
      <c r="E145" s="193" t="s">
        <v>1162</v>
      </c>
      <c r="F145" s="194" t="s">
        <v>1163</v>
      </c>
      <c r="G145" s="195" t="s">
        <v>355</v>
      </c>
      <c r="H145" s="196">
        <v>44</v>
      </c>
      <c r="I145" s="197"/>
      <c r="J145" s="198">
        <f>ROUND(I145*H145,2)</f>
        <v>0</v>
      </c>
      <c r="K145" s="194" t="s">
        <v>1</v>
      </c>
      <c r="L145" s="40"/>
      <c r="M145" s="199" t="s">
        <v>1</v>
      </c>
      <c r="N145" s="200" t="s">
        <v>43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548</v>
      </c>
      <c r="AT145" s="203" t="s">
        <v>155</v>
      </c>
      <c r="AU145" s="203" t="s">
        <v>85</v>
      </c>
      <c r="AY145" s="18" t="s">
        <v>153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85</v>
      </c>
      <c r="BK145" s="204">
        <f>ROUND(I145*H145,2)</f>
        <v>0</v>
      </c>
      <c r="BL145" s="18" t="s">
        <v>548</v>
      </c>
      <c r="BM145" s="203" t="s">
        <v>328</v>
      </c>
    </row>
    <row r="146" spans="1:65" s="2" customFormat="1" ht="11.25">
      <c r="A146" s="35"/>
      <c r="B146" s="36"/>
      <c r="C146" s="37"/>
      <c r="D146" s="205" t="s">
        <v>162</v>
      </c>
      <c r="E146" s="37"/>
      <c r="F146" s="206" t="s">
        <v>1163</v>
      </c>
      <c r="G146" s="37"/>
      <c r="H146" s="37"/>
      <c r="I146" s="207"/>
      <c r="J146" s="37"/>
      <c r="K146" s="37"/>
      <c r="L146" s="40"/>
      <c r="M146" s="208"/>
      <c r="N146" s="209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162</v>
      </c>
      <c r="AU146" s="18" t="s">
        <v>85</v>
      </c>
    </row>
    <row r="147" spans="1:65" s="12" customFormat="1" ht="25.9" customHeight="1">
      <c r="B147" s="176"/>
      <c r="C147" s="177"/>
      <c r="D147" s="178" t="s">
        <v>77</v>
      </c>
      <c r="E147" s="179" t="s">
        <v>1367</v>
      </c>
      <c r="F147" s="179" t="s">
        <v>1368</v>
      </c>
      <c r="G147" s="177"/>
      <c r="H147" s="177"/>
      <c r="I147" s="180"/>
      <c r="J147" s="181">
        <f>BK147</f>
        <v>0</v>
      </c>
      <c r="K147" s="177"/>
      <c r="L147" s="182"/>
      <c r="M147" s="183"/>
      <c r="N147" s="184"/>
      <c r="O147" s="184"/>
      <c r="P147" s="185">
        <f>SUM(P148:P159)</f>
        <v>0</v>
      </c>
      <c r="Q147" s="184"/>
      <c r="R147" s="185">
        <f>SUM(R148:R159)</f>
        <v>0</v>
      </c>
      <c r="S147" s="184"/>
      <c r="T147" s="186">
        <f>SUM(T148:T159)</f>
        <v>0</v>
      </c>
      <c r="AR147" s="187" t="s">
        <v>85</v>
      </c>
      <c r="AT147" s="188" t="s">
        <v>77</v>
      </c>
      <c r="AU147" s="188" t="s">
        <v>78</v>
      </c>
      <c r="AY147" s="187" t="s">
        <v>153</v>
      </c>
      <c r="BK147" s="189">
        <f>SUM(BK148:BK159)</f>
        <v>0</v>
      </c>
    </row>
    <row r="148" spans="1:65" s="2" customFormat="1" ht="16.5" customHeight="1">
      <c r="A148" s="35"/>
      <c r="B148" s="36"/>
      <c r="C148" s="192" t="s">
        <v>225</v>
      </c>
      <c r="D148" s="192" t="s">
        <v>155</v>
      </c>
      <c r="E148" s="193" t="s">
        <v>1041</v>
      </c>
      <c r="F148" s="194" t="s">
        <v>1042</v>
      </c>
      <c r="G148" s="195" t="s">
        <v>355</v>
      </c>
      <c r="H148" s="196">
        <v>44</v>
      </c>
      <c r="I148" s="197"/>
      <c r="J148" s="198">
        <f>ROUND(I148*H148,2)</f>
        <v>0</v>
      </c>
      <c r="K148" s="194" t="s">
        <v>1</v>
      </c>
      <c r="L148" s="40"/>
      <c r="M148" s="199" t="s">
        <v>1</v>
      </c>
      <c r="N148" s="200" t="s">
        <v>43</v>
      </c>
      <c r="O148" s="7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548</v>
      </c>
      <c r="AT148" s="203" t="s">
        <v>155</v>
      </c>
      <c r="AU148" s="203" t="s">
        <v>85</v>
      </c>
      <c r="AY148" s="18" t="s">
        <v>153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8" t="s">
        <v>85</v>
      </c>
      <c r="BK148" s="204">
        <f>ROUND(I148*H148,2)</f>
        <v>0</v>
      </c>
      <c r="BL148" s="18" t="s">
        <v>548</v>
      </c>
      <c r="BM148" s="203" t="s">
        <v>340</v>
      </c>
    </row>
    <row r="149" spans="1:65" s="2" customFormat="1" ht="11.25">
      <c r="A149" s="35"/>
      <c r="B149" s="36"/>
      <c r="C149" s="37"/>
      <c r="D149" s="205" t="s">
        <v>162</v>
      </c>
      <c r="E149" s="37"/>
      <c r="F149" s="206" t="s">
        <v>1042</v>
      </c>
      <c r="G149" s="37"/>
      <c r="H149" s="37"/>
      <c r="I149" s="207"/>
      <c r="J149" s="37"/>
      <c r="K149" s="37"/>
      <c r="L149" s="40"/>
      <c r="M149" s="208"/>
      <c r="N149" s="209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162</v>
      </c>
      <c r="AU149" s="18" t="s">
        <v>85</v>
      </c>
    </row>
    <row r="150" spans="1:65" s="2" customFormat="1" ht="16.5" customHeight="1">
      <c r="A150" s="35"/>
      <c r="B150" s="36"/>
      <c r="C150" s="192" t="s">
        <v>230</v>
      </c>
      <c r="D150" s="192" t="s">
        <v>155</v>
      </c>
      <c r="E150" s="193" t="s">
        <v>1044</v>
      </c>
      <c r="F150" s="194" t="s">
        <v>1045</v>
      </c>
      <c r="G150" s="195" t="s">
        <v>355</v>
      </c>
      <c r="H150" s="196">
        <v>6</v>
      </c>
      <c r="I150" s="197"/>
      <c r="J150" s="198">
        <f>ROUND(I150*H150,2)</f>
        <v>0</v>
      </c>
      <c r="K150" s="194" t="s">
        <v>1</v>
      </c>
      <c r="L150" s="40"/>
      <c r="M150" s="199" t="s">
        <v>1</v>
      </c>
      <c r="N150" s="200" t="s">
        <v>43</v>
      </c>
      <c r="O150" s="7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548</v>
      </c>
      <c r="AT150" s="203" t="s">
        <v>155</v>
      </c>
      <c r="AU150" s="203" t="s">
        <v>85</v>
      </c>
      <c r="AY150" s="18" t="s">
        <v>153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85</v>
      </c>
      <c r="BK150" s="204">
        <f>ROUND(I150*H150,2)</f>
        <v>0</v>
      </c>
      <c r="BL150" s="18" t="s">
        <v>548</v>
      </c>
      <c r="BM150" s="203" t="s">
        <v>352</v>
      </c>
    </row>
    <row r="151" spans="1:65" s="2" customFormat="1" ht="11.25">
      <c r="A151" s="35"/>
      <c r="B151" s="36"/>
      <c r="C151" s="37"/>
      <c r="D151" s="205" t="s">
        <v>162</v>
      </c>
      <c r="E151" s="37"/>
      <c r="F151" s="206" t="s">
        <v>1045</v>
      </c>
      <c r="G151" s="37"/>
      <c r="H151" s="37"/>
      <c r="I151" s="207"/>
      <c r="J151" s="37"/>
      <c r="K151" s="37"/>
      <c r="L151" s="40"/>
      <c r="M151" s="208"/>
      <c r="N151" s="209"/>
      <c r="O151" s="72"/>
      <c r="P151" s="72"/>
      <c r="Q151" s="72"/>
      <c r="R151" s="72"/>
      <c r="S151" s="72"/>
      <c r="T151" s="7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162</v>
      </c>
      <c r="AU151" s="18" t="s">
        <v>85</v>
      </c>
    </row>
    <row r="152" spans="1:65" s="2" customFormat="1" ht="16.5" customHeight="1">
      <c r="A152" s="35"/>
      <c r="B152" s="36"/>
      <c r="C152" s="192" t="s">
        <v>235</v>
      </c>
      <c r="D152" s="192" t="s">
        <v>155</v>
      </c>
      <c r="E152" s="193" t="s">
        <v>1026</v>
      </c>
      <c r="F152" s="194" t="s">
        <v>1027</v>
      </c>
      <c r="G152" s="195" t="s">
        <v>355</v>
      </c>
      <c r="H152" s="196">
        <v>50</v>
      </c>
      <c r="I152" s="197"/>
      <c r="J152" s="198">
        <f>ROUND(I152*H152,2)</f>
        <v>0</v>
      </c>
      <c r="K152" s="194" t="s">
        <v>1</v>
      </c>
      <c r="L152" s="40"/>
      <c r="M152" s="199" t="s">
        <v>1</v>
      </c>
      <c r="N152" s="200" t="s">
        <v>43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548</v>
      </c>
      <c r="AT152" s="203" t="s">
        <v>155</v>
      </c>
      <c r="AU152" s="203" t="s">
        <v>85</v>
      </c>
      <c r="AY152" s="18" t="s">
        <v>153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85</v>
      </c>
      <c r="BK152" s="204">
        <f>ROUND(I152*H152,2)</f>
        <v>0</v>
      </c>
      <c r="BL152" s="18" t="s">
        <v>548</v>
      </c>
      <c r="BM152" s="203" t="s">
        <v>366</v>
      </c>
    </row>
    <row r="153" spans="1:65" s="2" customFormat="1" ht="11.25">
      <c r="A153" s="35"/>
      <c r="B153" s="36"/>
      <c r="C153" s="37"/>
      <c r="D153" s="205" t="s">
        <v>162</v>
      </c>
      <c r="E153" s="37"/>
      <c r="F153" s="206" t="s">
        <v>1027</v>
      </c>
      <c r="G153" s="37"/>
      <c r="H153" s="37"/>
      <c r="I153" s="207"/>
      <c r="J153" s="37"/>
      <c r="K153" s="37"/>
      <c r="L153" s="40"/>
      <c r="M153" s="208"/>
      <c r="N153" s="209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162</v>
      </c>
      <c r="AU153" s="18" t="s">
        <v>85</v>
      </c>
    </row>
    <row r="154" spans="1:65" s="2" customFormat="1" ht="24.2" customHeight="1">
      <c r="A154" s="35"/>
      <c r="B154" s="36"/>
      <c r="C154" s="192" t="s">
        <v>240</v>
      </c>
      <c r="D154" s="192" t="s">
        <v>155</v>
      </c>
      <c r="E154" s="193" t="s">
        <v>1032</v>
      </c>
      <c r="F154" s="194" t="s">
        <v>1033</v>
      </c>
      <c r="G154" s="195" t="s">
        <v>355</v>
      </c>
      <c r="H154" s="196">
        <v>50</v>
      </c>
      <c r="I154" s="197"/>
      <c r="J154" s="198">
        <f>ROUND(I154*H154,2)</f>
        <v>0</v>
      </c>
      <c r="K154" s="194" t="s">
        <v>1</v>
      </c>
      <c r="L154" s="40"/>
      <c r="M154" s="199" t="s">
        <v>1</v>
      </c>
      <c r="N154" s="200" t="s">
        <v>43</v>
      </c>
      <c r="O154" s="7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548</v>
      </c>
      <c r="AT154" s="203" t="s">
        <v>155</v>
      </c>
      <c r="AU154" s="203" t="s">
        <v>85</v>
      </c>
      <c r="AY154" s="18" t="s">
        <v>153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8" t="s">
        <v>85</v>
      </c>
      <c r="BK154" s="204">
        <f>ROUND(I154*H154,2)</f>
        <v>0</v>
      </c>
      <c r="BL154" s="18" t="s">
        <v>548</v>
      </c>
      <c r="BM154" s="203" t="s">
        <v>378</v>
      </c>
    </row>
    <row r="155" spans="1:65" s="2" customFormat="1" ht="19.5">
      <c r="A155" s="35"/>
      <c r="B155" s="36"/>
      <c r="C155" s="37"/>
      <c r="D155" s="205" t="s">
        <v>162</v>
      </c>
      <c r="E155" s="37"/>
      <c r="F155" s="206" t="s">
        <v>1033</v>
      </c>
      <c r="G155" s="37"/>
      <c r="H155" s="37"/>
      <c r="I155" s="207"/>
      <c r="J155" s="37"/>
      <c r="K155" s="37"/>
      <c r="L155" s="40"/>
      <c r="M155" s="208"/>
      <c r="N155" s="209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162</v>
      </c>
      <c r="AU155" s="18" t="s">
        <v>85</v>
      </c>
    </row>
    <row r="156" spans="1:65" s="2" customFormat="1" ht="16.5" customHeight="1">
      <c r="A156" s="35"/>
      <c r="B156" s="36"/>
      <c r="C156" s="192" t="s">
        <v>8</v>
      </c>
      <c r="D156" s="192" t="s">
        <v>155</v>
      </c>
      <c r="E156" s="193" t="s">
        <v>1002</v>
      </c>
      <c r="F156" s="194" t="s">
        <v>1003</v>
      </c>
      <c r="G156" s="195" t="s">
        <v>1000</v>
      </c>
      <c r="H156" s="196">
        <v>1</v>
      </c>
      <c r="I156" s="197"/>
      <c r="J156" s="198">
        <f>ROUND(I156*H156,2)</f>
        <v>0</v>
      </c>
      <c r="K156" s="194" t="s">
        <v>1</v>
      </c>
      <c r="L156" s="40"/>
      <c r="M156" s="199" t="s">
        <v>1</v>
      </c>
      <c r="N156" s="200" t="s">
        <v>43</v>
      </c>
      <c r="O156" s="7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548</v>
      </c>
      <c r="AT156" s="203" t="s">
        <v>155</v>
      </c>
      <c r="AU156" s="203" t="s">
        <v>85</v>
      </c>
      <c r="AY156" s="18" t="s">
        <v>153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8" t="s">
        <v>85</v>
      </c>
      <c r="BK156" s="204">
        <f>ROUND(I156*H156,2)</f>
        <v>0</v>
      </c>
      <c r="BL156" s="18" t="s">
        <v>548</v>
      </c>
      <c r="BM156" s="203" t="s">
        <v>390</v>
      </c>
    </row>
    <row r="157" spans="1:65" s="2" customFormat="1" ht="11.25">
      <c r="A157" s="35"/>
      <c r="B157" s="36"/>
      <c r="C157" s="37"/>
      <c r="D157" s="205" t="s">
        <v>162</v>
      </c>
      <c r="E157" s="37"/>
      <c r="F157" s="206" t="s">
        <v>1003</v>
      </c>
      <c r="G157" s="37"/>
      <c r="H157" s="37"/>
      <c r="I157" s="207"/>
      <c r="J157" s="37"/>
      <c r="K157" s="37"/>
      <c r="L157" s="40"/>
      <c r="M157" s="208"/>
      <c r="N157" s="209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162</v>
      </c>
      <c r="AU157" s="18" t="s">
        <v>85</v>
      </c>
    </row>
    <row r="158" spans="1:65" s="2" customFormat="1" ht="16.5" customHeight="1">
      <c r="A158" s="35"/>
      <c r="B158" s="36"/>
      <c r="C158" s="192" t="s">
        <v>251</v>
      </c>
      <c r="D158" s="192" t="s">
        <v>155</v>
      </c>
      <c r="E158" s="193" t="s">
        <v>1005</v>
      </c>
      <c r="F158" s="194" t="s">
        <v>1006</v>
      </c>
      <c r="G158" s="195" t="s">
        <v>1000</v>
      </c>
      <c r="H158" s="196">
        <v>1</v>
      </c>
      <c r="I158" s="197"/>
      <c r="J158" s="198">
        <f>ROUND(I158*H158,2)</f>
        <v>0</v>
      </c>
      <c r="K158" s="194" t="s">
        <v>1</v>
      </c>
      <c r="L158" s="40"/>
      <c r="M158" s="199" t="s">
        <v>1</v>
      </c>
      <c r="N158" s="200" t="s">
        <v>43</v>
      </c>
      <c r="O158" s="7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548</v>
      </c>
      <c r="AT158" s="203" t="s">
        <v>155</v>
      </c>
      <c r="AU158" s="203" t="s">
        <v>85</v>
      </c>
      <c r="AY158" s="18" t="s">
        <v>153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8" t="s">
        <v>85</v>
      </c>
      <c r="BK158" s="204">
        <f>ROUND(I158*H158,2)</f>
        <v>0</v>
      </c>
      <c r="BL158" s="18" t="s">
        <v>548</v>
      </c>
      <c r="BM158" s="203" t="s">
        <v>402</v>
      </c>
    </row>
    <row r="159" spans="1:65" s="2" customFormat="1" ht="11.25">
      <c r="A159" s="35"/>
      <c r="B159" s="36"/>
      <c r="C159" s="37"/>
      <c r="D159" s="205" t="s">
        <v>162</v>
      </c>
      <c r="E159" s="37"/>
      <c r="F159" s="206" t="s">
        <v>1006</v>
      </c>
      <c r="G159" s="37"/>
      <c r="H159" s="37"/>
      <c r="I159" s="207"/>
      <c r="J159" s="37"/>
      <c r="K159" s="37"/>
      <c r="L159" s="40"/>
      <c r="M159" s="208"/>
      <c r="N159" s="209"/>
      <c r="O159" s="72"/>
      <c r="P159" s="72"/>
      <c r="Q159" s="72"/>
      <c r="R159" s="72"/>
      <c r="S159" s="72"/>
      <c r="T159" s="7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162</v>
      </c>
      <c r="AU159" s="18" t="s">
        <v>85</v>
      </c>
    </row>
    <row r="160" spans="1:65" s="12" customFormat="1" ht="25.9" customHeight="1">
      <c r="B160" s="176"/>
      <c r="C160" s="177"/>
      <c r="D160" s="178" t="s">
        <v>77</v>
      </c>
      <c r="E160" s="179" t="s">
        <v>1369</v>
      </c>
      <c r="F160" s="179" t="s">
        <v>1370</v>
      </c>
      <c r="G160" s="177"/>
      <c r="H160" s="177"/>
      <c r="I160" s="180"/>
      <c r="J160" s="181">
        <f>BK160</f>
        <v>0</v>
      </c>
      <c r="K160" s="177"/>
      <c r="L160" s="182"/>
      <c r="M160" s="183"/>
      <c r="N160" s="184"/>
      <c r="O160" s="184"/>
      <c r="P160" s="185">
        <f>SUM(P161:P180)</f>
        <v>0</v>
      </c>
      <c r="Q160" s="184"/>
      <c r="R160" s="185">
        <f>SUM(R161:R180)</f>
        <v>0</v>
      </c>
      <c r="S160" s="184"/>
      <c r="T160" s="186">
        <f>SUM(T161:T180)</f>
        <v>0</v>
      </c>
      <c r="AR160" s="187" t="s">
        <v>85</v>
      </c>
      <c r="AT160" s="188" t="s">
        <v>77</v>
      </c>
      <c r="AU160" s="188" t="s">
        <v>78</v>
      </c>
      <c r="AY160" s="187" t="s">
        <v>153</v>
      </c>
      <c r="BK160" s="189">
        <f>SUM(BK161:BK180)</f>
        <v>0</v>
      </c>
    </row>
    <row r="161" spans="1:65" s="2" customFormat="1" ht="24.2" customHeight="1">
      <c r="A161" s="35"/>
      <c r="B161" s="36"/>
      <c r="C161" s="243" t="s">
        <v>257</v>
      </c>
      <c r="D161" s="243" t="s">
        <v>341</v>
      </c>
      <c r="E161" s="244" t="s">
        <v>1075</v>
      </c>
      <c r="F161" s="245" t="s">
        <v>1076</v>
      </c>
      <c r="G161" s="246" t="s">
        <v>1000</v>
      </c>
      <c r="H161" s="247">
        <v>1</v>
      </c>
      <c r="I161" s="248"/>
      <c r="J161" s="249">
        <f>ROUND(I161*H161,2)</f>
        <v>0</v>
      </c>
      <c r="K161" s="245" t="s">
        <v>1</v>
      </c>
      <c r="L161" s="250"/>
      <c r="M161" s="251" t="s">
        <v>1</v>
      </c>
      <c r="N161" s="252" t="s">
        <v>43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1371</v>
      </c>
      <c r="AT161" s="203" t="s">
        <v>341</v>
      </c>
      <c r="AU161" s="203" t="s">
        <v>85</v>
      </c>
      <c r="AY161" s="18" t="s">
        <v>153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85</v>
      </c>
      <c r="BK161" s="204">
        <f>ROUND(I161*H161,2)</f>
        <v>0</v>
      </c>
      <c r="BL161" s="18" t="s">
        <v>548</v>
      </c>
      <c r="BM161" s="203" t="s">
        <v>416</v>
      </c>
    </row>
    <row r="162" spans="1:65" s="2" customFormat="1" ht="11.25">
      <c r="A162" s="35"/>
      <c r="B162" s="36"/>
      <c r="C162" s="37"/>
      <c r="D162" s="205" t="s">
        <v>162</v>
      </c>
      <c r="E162" s="37"/>
      <c r="F162" s="206" t="s">
        <v>1076</v>
      </c>
      <c r="G162" s="37"/>
      <c r="H162" s="37"/>
      <c r="I162" s="207"/>
      <c r="J162" s="37"/>
      <c r="K162" s="37"/>
      <c r="L162" s="40"/>
      <c r="M162" s="208"/>
      <c r="N162" s="209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162</v>
      </c>
      <c r="AU162" s="18" t="s">
        <v>85</v>
      </c>
    </row>
    <row r="163" spans="1:65" s="2" customFormat="1" ht="16.5" customHeight="1">
      <c r="A163" s="35"/>
      <c r="B163" s="36"/>
      <c r="C163" s="243" t="s">
        <v>262</v>
      </c>
      <c r="D163" s="243" t="s">
        <v>341</v>
      </c>
      <c r="E163" s="244" t="s">
        <v>1090</v>
      </c>
      <c r="F163" s="245" t="s">
        <v>1091</v>
      </c>
      <c r="G163" s="246" t="s">
        <v>1000</v>
      </c>
      <c r="H163" s="247">
        <v>2</v>
      </c>
      <c r="I163" s="248"/>
      <c r="J163" s="249">
        <f>ROUND(I163*H163,2)</f>
        <v>0</v>
      </c>
      <c r="K163" s="245" t="s">
        <v>1</v>
      </c>
      <c r="L163" s="250"/>
      <c r="M163" s="251" t="s">
        <v>1</v>
      </c>
      <c r="N163" s="252" t="s">
        <v>43</v>
      </c>
      <c r="O163" s="7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1371</v>
      </c>
      <c r="AT163" s="203" t="s">
        <v>341</v>
      </c>
      <c r="AU163" s="203" t="s">
        <v>85</v>
      </c>
      <c r="AY163" s="18" t="s">
        <v>153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8" t="s">
        <v>85</v>
      </c>
      <c r="BK163" s="204">
        <f>ROUND(I163*H163,2)</f>
        <v>0</v>
      </c>
      <c r="BL163" s="18" t="s">
        <v>548</v>
      </c>
      <c r="BM163" s="203" t="s">
        <v>430</v>
      </c>
    </row>
    <row r="164" spans="1:65" s="2" customFormat="1" ht="11.25">
      <c r="A164" s="35"/>
      <c r="B164" s="36"/>
      <c r="C164" s="37"/>
      <c r="D164" s="205" t="s">
        <v>162</v>
      </c>
      <c r="E164" s="37"/>
      <c r="F164" s="206" t="s">
        <v>1091</v>
      </c>
      <c r="G164" s="37"/>
      <c r="H164" s="37"/>
      <c r="I164" s="207"/>
      <c r="J164" s="37"/>
      <c r="K164" s="37"/>
      <c r="L164" s="40"/>
      <c r="M164" s="208"/>
      <c r="N164" s="209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162</v>
      </c>
      <c r="AU164" s="18" t="s">
        <v>85</v>
      </c>
    </row>
    <row r="165" spans="1:65" s="2" customFormat="1" ht="16.5" customHeight="1">
      <c r="A165" s="35"/>
      <c r="B165" s="36"/>
      <c r="C165" s="243" t="s">
        <v>267</v>
      </c>
      <c r="D165" s="243" t="s">
        <v>341</v>
      </c>
      <c r="E165" s="244" t="s">
        <v>1093</v>
      </c>
      <c r="F165" s="245" t="s">
        <v>1094</v>
      </c>
      <c r="G165" s="246" t="s">
        <v>355</v>
      </c>
      <c r="H165" s="247">
        <v>50</v>
      </c>
      <c r="I165" s="248"/>
      <c r="J165" s="249">
        <f>ROUND(I165*H165,2)</f>
        <v>0</v>
      </c>
      <c r="K165" s="245" t="s">
        <v>1</v>
      </c>
      <c r="L165" s="250"/>
      <c r="M165" s="251" t="s">
        <v>1</v>
      </c>
      <c r="N165" s="252" t="s">
        <v>43</v>
      </c>
      <c r="O165" s="7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1371</v>
      </c>
      <c r="AT165" s="203" t="s">
        <v>341</v>
      </c>
      <c r="AU165" s="203" t="s">
        <v>85</v>
      </c>
      <c r="AY165" s="18" t="s">
        <v>153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8" t="s">
        <v>85</v>
      </c>
      <c r="BK165" s="204">
        <f>ROUND(I165*H165,2)</f>
        <v>0</v>
      </c>
      <c r="BL165" s="18" t="s">
        <v>548</v>
      </c>
      <c r="BM165" s="203" t="s">
        <v>441</v>
      </c>
    </row>
    <row r="166" spans="1:65" s="2" customFormat="1" ht="11.25">
      <c r="A166" s="35"/>
      <c r="B166" s="36"/>
      <c r="C166" s="37"/>
      <c r="D166" s="205" t="s">
        <v>162</v>
      </c>
      <c r="E166" s="37"/>
      <c r="F166" s="206" t="s">
        <v>1094</v>
      </c>
      <c r="G166" s="37"/>
      <c r="H166" s="37"/>
      <c r="I166" s="207"/>
      <c r="J166" s="37"/>
      <c r="K166" s="37"/>
      <c r="L166" s="40"/>
      <c r="M166" s="208"/>
      <c r="N166" s="209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162</v>
      </c>
      <c r="AU166" s="18" t="s">
        <v>85</v>
      </c>
    </row>
    <row r="167" spans="1:65" s="2" customFormat="1" ht="21.75" customHeight="1">
      <c r="A167" s="35"/>
      <c r="B167" s="36"/>
      <c r="C167" s="243" t="s">
        <v>272</v>
      </c>
      <c r="D167" s="243" t="s">
        <v>341</v>
      </c>
      <c r="E167" s="244" t="s">
        <v>1099</v>
      </c>
      <c r="F167" s="245" t="s">
        <v>1100</v>
      </c>
      <c r="G167" s="246" t="s">
        <v>355</v>
      </c>
      <c r="H167" s="247">
        <v>50</v>
      </c>
      <c r="I167" s="248"/>
      <c r="J167" s="249">
        <f>ROUND(I167*H167,2)</f>
        <v>0</v>
      </c>
      <c r="K167" s="245" t="s">
        <v>1</v>
      </c>
      <c r="L167" s="250"/>
      <c r="M167" s="251" t="s">
        <v>1</v>
      </c>
      <c r="N167" s="252" t="s">
        <v>43</v>
      </c>
      <c r="O167" s="7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1371</v>
      </c>
      <c r="AT167" s="203" t="s">
        <v>341</v>
      </c>
      <c r="AU167" s="203" t="s">
        <v>85</v>
      </c>
      <c r="AY167" s="18" t="s">
        <v>153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8" t="s">
        <v>85</v>
      </c>
      <c r="BK167" s="204">
        <f>ROUND(I167*H167,2)</f>
        <v>0</v>
      </c>
      <c r="BL167" s="18" t="s">
        <v>548</v>
      </c>
      <c r="BM167" s="203" t="s">
        <v>453</v>
      </c>
    </row>
    <row r="168" spans="1:65" s="2" customFormat="1" ht="11.25">
      <c r="A168" s="35"/>
      <c r="B168" s="36"/>
      <c r="C168" s="37"/>
      <c r="D168" s="205" t="s">
        <v>162</v>
      </c>
      <c r="E168" s="37"/>
      <c r="F168" s="206" t="s">
        <v>1100</v>
      </c>
      <c r="G168" s="37"/>
      <c r="H168" s="37"/>
      <c r="I168" s="207"/>
      <c r="J168" s="37"/>
      <c r="K168" s="37"/>
      <c r="L168" s="40"/>
      <c r="M168" s="208"/>
      <c r="N168" s="209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162</v>
      </c>
      <c r="AU168" s="18" t="s">
        <v>85</v>
      </c>
    </row>
    <row r="169" spans="1:65" s="2" customFormat="1" ht="16.5" customHeight="1">
      <c r="A169" s="35"/>
      <c r="B169" s="36"/>
      <c r="C169" s="243" t="s">
        <v>7</v>
      </c>
      <c r="D169" s="243" t="s">
        <v>341</v>
      </c>
      <c r="E169" s="244" t="s">
        <v>1102</v>
      </c>
      <c r="F169" s="245" t="s">
        <v>1103</v>
      </c>
      <c r="G169" s="246" t="s">
        <v>1000</v>
      </c>
      <c r="H169" s="247">
        <v>1</v>
      </c>
      <c r="I169" s="248"/>
      <c r="J169" s="249">
        <f>ROUND(I169*H169,2)</f>
        <v>0</v>
      </c>
      <c r="K169" s="245" t="s">
        <v>1</v>
      </c>
      <c r="L169" s="250"/>
      <c r="M169" s="251" t="s">
        <v>1</v>
      </c>
      <c r="N169" s="252" t="s">
        <v>43</v>
      </c>
      <c r="O169" s="7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1371</v>
      </c>
      <c r="AT169" s="203" t="s">
        <v>341</v>
      </c>
      <c r="AU169" s="203" t="s">
        <v>85</v>
      </c>
      <c r="AY169" s="18" t="s">
        <v>153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8" t="s">
        <v>85</v>
      </c>
      <c r="BK169" s="204">
        <f>ROUND(I169*H169,2)</f>
        <v>0</v>
      </c>
      <c r="BL169" s="18" t="s">
        <v>548</v>
      </c>
      <c r="BM169" s="203" t="s">
        <v>465</v>
      </c>
    </row>
    <row r="170" spans="1:65" s="2" customFormat="1" ht="11.25">
      <c r="A170" s="35"/>
      <c r="B170" s="36"/>
      <c r="C170" s="37"/>
      <c r="D170" s="205" t="s">
        <v>162</v>
      </c>
      <c r="E170" s="37"/>
      <c r="F170" s="206" t="s">
        <v>1103</v>
      </c>
      <c r="G170" s="37"/>
      <c r="H170" s="37"/>
      <c r="I170" s="207"/>
      <c r="J170" s="37"/>
      <c r="K170" s="37"/>
      <c r="L170" s="40"/>
      <c r="M170" s="208"/>
      <c r="N170" s="209"/>
      <c r="O170" s="72"/>
      <c r="P170" s="72"/>
      <c r="Q170" s="72"/>
      <c r="R170" s="72"/>
      <c r="S170" s="72"/>
      <c r="T170" s="73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162</v>
      </c>
      <c r="AU170" s="18" t="s">
        <v>85</v>
      </c>
    </row>
    <row r="171" spans="1:65" s="2" customFormat="1" ht="16.5" customHeight="1">
      <c r="A171" s="35"/>
      <c r="B171" s="36"/>
      <c r="C171" s="243" t="s">
        <v>284</v>
      </c>
      <c r="D171" s="243" t="s">
        <v>341</v>
      </c>
      <c r="E171" s="244" t="s">
        <v>1105</v>
      </c>
      <c r="F171" s="245" t="s">
        <v>1106</v>
      </c>
      <c r="G171" s="246" t="s">
        <v>355</v>
      </c>
      <c r="H171" s="247">
        <v>44</v>
      </c>
      <c r="I171" s="248"/>
      <c r="J171" s="249">
        <f>ROUND(I171*H171,2)</f>
        <v>0</v>
      </c>
      <c r="K171" s="245" t="s">
        <v>1</v>
      </c>
      <c r="L171" s="250"/>
      <c r="M171" s="251" t="s">
        <v>1</v>
      </c>
      <c r="N171" s="252" t="s">
        <v>43</v>
      </c>
      <c r="O171" s="7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1371</v>
      </c>
      <c r="AT171" s="203" t="s">
        <v>341</v>
      </c>
      <c r="AU171" s="203" t="s">
        <v>85</v>
      </c>
      <c r="AY171" s="18" t="s">
        <v>153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8" t="s">
        <v>85</v>
      </c>
      <c r="BK171" s="204">
        <f>ROUND(I171*H171,2)</f>
        <v>0</v>
      </c>
      <c r="BL171" s="18" t="s">
        <v>548</v>
      </c>
      <c r="BM171" s="203" t="s">
        <v>476</v>
      </c>
    </row>
    <row r="172" spans="1:65" s="2" customFormat="1" ht="11.25">
      <c r="A172" s="35"/>
      <c r="B172" s="36"/>
      <c r="C172" s="37"/>
      <c r="D172" s="205" t="s">
        <v>162</v>
      </c>
      <c r="E172" s="37"/>
      <c r="F172" s="206" t="s">
        <v>1106</v>
      </c>
      <c r="G172" s="37"/>
      <c r="H172" s="37"/>
      <c r="I172" s="207"/>
      <c r="J172" s="37"/>
      <c r="K172" s="37"/>
      <c r="L172" s="40"/>
      <c r="M172" s="208"/>
      <c r="N172" s="209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162</v>
      </c>
      <c r="AU172" s="18" t="s">
        <v>85</v>
      </c>
    </row>
    <row r="173" spans="1:65" s="2" customFormat="1" ht="16.5" customHeight="1">
      <c r="A173" s="35"/>
      <c r="B173" s="36"/>
      <c r="C173" s="243" t="s">
        <v>292</v>
      </c>
      <c r="D173" s="243" t="s">
        <v>341</v>
      </c>
      <c r="E173" s="244" t="s">
        <v>1108</v>
      </c>
      <c r="F173" s="245" t="s">
        <v>1109</v>
      </c>
      <c r="G173" s="246" t="s">
        <v>355</v>
      </c>
      <c r="H173" s="247">
        <v>6</v>
      </c>
      <c r="I173" s="248"/>
      <c r="J173" s="249">
        <f>ROUND(I173*H173,2)</f>
        <v>0</v>
      </c>
      <c r="K173" s="245" t="s">
        <v>1</v>
      </c>
      <c r="L173" s="250"/>
      <c r="M173" s="251" t="s">
        <v>1</v>
      </c>
      <c r="N173" s="252" t="s">
        <v>43</v>
      </c>
      <c r="O173" s="7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1371</v>
      </c>
      <c r="AT173" s="203" t="s">
        <v>341</v>
      </c>
      <c r="AU173" s="203" t="s">
        <v>85</v>
      </c>
      <c r="AY173" s="18" t="s">
        <v>153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8" t="s">
        <v>85</v>
      </c>
      <c r="BK173" s="204">
        <f>ROUND(I173*H173,2)</f>
        <v>0</v>
      </c>
      <c r="BL173" s="18" t="s">
        <v>548</v>
      </c>
      <c r="BM173" s="203" t="s">
        <v>488</v>
      </c>
    </row>
    <row r="174" spans="1:65" s="2" customFormat="1" ht="11.25">
      <c r="A174" s="35"/>
      <c r="B174" s="36"/>
      <c r="C174" s="37"/>
      <c r="D174" s="205" t="s">
        <v>162</v>
      </c>
      <c r="E174" s="37"/>
      <c r="F174" s="206" t="s">
        <v>1109</v>
      </c>
      <c r="G174" s="37"/>
      <c r="H174" s="37"/>
      <c r="I174" s="207"/>
      <c r="J174" s="37"/>
      <c r="K174" s="37"/>
      <c r="L174" s="40"/>
      <c r="M174" s="208"/>
      <c r="N174" s="209"/>
      <c r="O174" s="72"/>
      <c r="P174" s="72"/>
      <c r="Q174" s="72"/>
      <c r="R174" s="72"/>
      <c r="S174" s="72"/>
      <c r="T174" s="7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162</v>
      </c>
      <c r="AU174" s="18" t="s">
        <v>85</v>
      </c>
    </row>
    <row r="175" spans="1:65" s="2" customFormat="1" ht="16.5" customHeight="1">
      <c r="A175" s="35"/>
      <c r="B175" s="36"/>
      <c r="C175" s="243" t="s">
        <v>299</v>
      </c>
      <c r="D175" s="243" t="s">
        <v>341</v>
      </c>
      <c r="E175" s="244" t="s">
        <v>1111</v>
      </c>
      <c r="F175" s="245" t="s">
        <v>1112</v>
      </c>
      <c r="G175" s="246" t="s">
        <v>355</v>
      </c>
      <c r="H175" s="247">
        <v>50</v>
      </c>
      <c r="I175" s="248"/>
      <c r="J175" s="249">
        <f>ROUND(I175*H175,2)</f>
        <v>0</v>
      </c>
      <c r="K175" s="245" t="s">
        <v>1</v>
      </c>
      <c r="L175" s="250"/>
      <c r="M175" s="251" t="s">
        <v>1</v>
      </c>
      <c r="N175" s="252" t="s">
        <v>43</v>
      </c>
      <c r="O175" s="7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1371</v>
      </c>
      <c r="AT175" s="203" t="s">
        <v>341</v>
      </c>
      <c r="AU175" s="203" t="s">
        <v>85</v>
      </c>
      <c r="AY175" s="18" t="s">
        <v>153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85</v>
      </c>
      <c r="BK175" s="204">
        <f>ROUND(I175*H175,2)</f>
        <v>0</v>
      </c>
      <c r="BL175" s="18" t="s">
        <v>548</v>
      </c>
      <c r="BM175" s="203" t="s">
        <v>500</v>
      </c>
    </row>
    <row r="176" spans="1:65" s="2" customFormat="1" ht="11.25">
      <c r="A176" s="35"/>
      <c r="B176" s="36"/>
      <c r="C176" s="37"/>
      <c r="D176" s="205" t="s">
        <v>162</v>
      </c>
      <c r="E176" s="37"/>
      <c r="F176" s="206" t="s">
        <v>1112</v>
      </c>
      <c r="G176" s="37"/>
      <c r="H176" s="37"/>
      <c r="I176" s="207"/>
      <c r="J176" s="37"/>
      <c r="K176" s="37"/>
      <c r="L176" s="40"/>
      <c r="M176" s="208"/>
      <c r="N176" s="209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162</v>
      </c>
      <c r="AU176" s="18" t="s">
        <v>85</v>
      </c>
    </row>
    <row r="177" spans="1:65" s="2" customFormat="1" ht="16.5" customHeight="1">
      <c r="A177" s="35"/>
      <c r="B177" s="36"/>
      <c r="C177" s="243" t="s">
        <v>307</v>
      </c>
      <c r="D177" s="243" t="s">
        <v>341</v>
      </c>
      <c r="E177" s="244" t="s">
        <v>1372</v>
      </c>
      <c r="F177" s="245" t="s">
        <v>1373</v>
      </c>
      <c r="G177" s="246" t="s">
        <v>1000</v>
      </c>
      <c r="H177" s="247">
        <v>1</v>
      </c>
      <c r="I177" s="248"/>
      <c r="J177" s="249">
        <f>ROUND(I177*H177,2)</f>
        <v>0</v>
      </c>
      <c r="K177" s="245" t="s">
        <v>1</v>
      </c>
      <c r="L177" s="250"/>
      <c r="M177" s="251" t="s">
        <v>1</v>
      </c>
      <c r="N177" s="252" t="s">
        <v>43</v>
      </c>
      <c r="O177" s="7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1371</v>
      </c>
      <c r="AT177" s="203" t="s">
        <v>341</v>
      </c>
      <c r="AU177" s="203" t="s">
        <v>85</v>
      </c>
      <c r="AY177" s="18" t="s">
        <v>153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8" t="s">
        <v>85</v>
      </c>
      <c r="BK177" s="204">
        <f>ROUND(I177*H177,2)</f>
        <v>0</v>
      </c>
      <c r="BL177" s="18" t="s">
        <v>548</v>
      </c>
      <c r="BM177" s="203" t="s">
        <v>511</v>
      </c>
    </row>
    <row r="178" spans="1:65" s="2" customFormat="1" ht="11.25">
      <c r="A178" s="35"/>
      <c r="B178" s="36"/>
      <c r="C178" s="37"/>
      <c r="D178" s="205" t="s">
        <v>162</v>
      </c>
      <c r="E178" s="37"/>
      <c r="F178" s="206" t="s">
        <v>1373</v>
      </c>
      <c r="G178" s="37"/>
      <c r="H178" s="37"/>
      <c r="I178" s="207"/>
      <c r="J178" s="37"/>
      <c r="K178" s="37"/>
      <c r="L178" s="40"/>
      <c r="M178" s="208"/>
      <c r="N178" s="209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162</v>
      </c>
      <c r="AU178" s="18" t="s">
        <v>85</v>
      </c>
    </row>
    <row r="179" spans="1:65" s="2" customFormat="1" ht="16.5" customHeight="1">
      <c r="A179" s="35"/>
      <c r="B179" s="36"/>
      <c r="C179" s="243" t="s">
        <v>313</v>
      </c>
      <c r="D179" s="243" t="s">
        <v>341</v>
      </c>
      <c r="E179" s="244" t="s">
        <v>1374</v>
      </c>
      <c r="F179" s="245" t="s">
        <v>1375</v>
      </c>
      <c r="G179" s="246" t="s">
        <v>1000</v>
      </c>
      <c r="H179" s="247">
        <v>1</v>
      </c>
      <c r="I179" s="248"/>
      <c r="J179" s="249">
        <f>ROUND(I179*H179,2)</f>
        <v>0</v>
      </c>
      <c r="K179" s="245" t="s">
        <v>1</v>
      </c>
      <c r="L179" s="250"/>
      <c r="M179" s="251" t="s">
        <v>1</v>
      </c>
      <c r="N179" s="252" t="s">
        <v>43</v>
      </c>
      <c r="O179" s="7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1371</v>
      </c>
      <c r="AT179" s="203" t="s">
        <v>341</v>
      </c>
      <c r="AU179" s="203" t="s">
        <v>85</v>
      </c>
      <c r="AY179" s="18" t="s">
        <v>153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8" t="s">
        <v>85</v>
      </c>
      <c r="BK179" s="204">
        <f>ROUND(I179*H179,2)</f>
        <v>0</v>
      </c>
      <c r="BL179" s="18" t="s">
        <v>548</v>
      </c>
      <c r="BM179" s="203" t="s">
        <v>526</v>
      </c>
    </row>
    <row r="180" spans="1:65" s="2" customFormat="1" ht="11.25">
      <c r="A180" s="35"/>
      <c r="B180" s="36"/>
      <c r="C180" s="37"/>
      <c r="D180" s="205" t="s">
        <v>162</v>
      </c>
      <c r="E180" s="37"/>
      <c r="F180" s="206" t="s">
        <v>1375</v>
      </c>
      <c r="G180" s="37"/>
      <c r="H180" s="37"/>
      <c r="I180" s="207"/>
      <c r="J180" s="37"/>
      <c r="K180" s="37"/>
      <c r="L180" s="40"/>
      <c r="M180" s="208"/>
      <c r="N180" s="209"/>
      <c r="O180" s="72"/>
      <c r="P180" s="72"/>
      <c r="Q180" s="72"/>
      <c r="R180" s="72"/>
      <c r="S180" s="72"/>
      <c r="T180" s="73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162</v>
      </c>
      <c r="AU180" s="18" t="s">
        <v>85</v>
      </c>
    </row>
    <row r="181" spans="1:65" s="12" customFormat="1" ht="25.9" customHeight="1">
      <c r="B181" s="176"/>
      <c r="C181" s="177"/>
      <c r="D181" s="178" t="s">
        <v>77</v>
      </c>
      <c r="E181" s="179" t="s">
        <v>341</v>
      </c>
      <c r="F181" s="179" t="s">
        <v>930</v>
      </c>
      <c r="G181" s="177"/>
      <c r="H181" s="177"/>
      <c r="I181" s="180"/>
      <c r="J181" s="181">
        <f>BK181</f>
        <v>0</v>
      </c>
      <c r="K181" s="177"/>
      <c r="L181" s="182"/>
      <c r="M181" s="183"/>
      <c r="N181" s="184"/>
      <c r="O181" s="184"/>
      <c r="P181" s="185">
        <f>P182</f>
        <v>0</v>
      </c>
      <c r="Q181" s="184"/>
      <c r="R181" s="185">
        <f>R182</f>
        <v>8.539999999999999E-3</v>
      </c>
      <c r="S181" s="184"/>
      <c r="T181" s="186">
        <f>T182</f>
        <v>1.96</v>
      </c>
      <c r="AR181" s="187" t="s">
        <v>165</v>
      </c>
      <c r="AT181" s="188" t="s">
        <v>77</v>
      </c>
      <c r="AU181" s="188" t="s">
        <v>78</v>
      </c>
      <c r="AY181" s="187" t="s">
        <v>153</v>
      </c>
      <c r="BK181" s="189">
        <f>BK182</f>
        <v>0</v>
      </c>
    </row>
    <row r="182" spans="1:65" s="12" customFormat="1" ht="22.9" customHeight="1">
      <c r="B182" s="176"/>
      <c r="C182" s="177"/>
      <c r="D182" s="178" t="s">
        <v>77</v>
      </c>
      <c r="E182" s="190" t="s">
        <v>931</v>
      </c>
      <c r="F182" s="190" t="s">
        <v>932</v>
      </c>
      <c r="G182" s="177"/>
      <c r="H182" s="177"/>
      <c r="I182" s="180"/>
      <c r="J182" s="191">
        <f>BK182</f>
        <v>0</v>
      </c>
      <c r="K182" s="177"/>
      <c r="L182" s="182"/>
      <c r="M182" s="183"/>
      <c r="N182" s="184"/>
      <c r="O182" s="184"/>
      <c r="P182" s="185">
        <f>SUM(P183:P225)</f>
        <v>0</v>
      </c>
      <c r="Q182" s="184"/>
      <c r="R182" s="185">
        <f>SUM(R183:R225)</f>
        <v>8.539999999999999E-3</v>
      </c>
      <c r="S182" s="184"/>
      <c r="T182" s="186">
        <f>SUM(T183:T225)</f>
        <v>1.96</v>
      </c>
      <c r="AR182" s="187" t="s">
        <v>165</v>
      </c>
      <c r="AT182" s="188" t="s">
        <v>77</v>
      </c>
      <c r="AU182" s="188" t="s">
        <v>85</v>
      </c>
      <c r="AY182" s="187" t="s">
        <v>153</v>
      </c>
      <c r="BK182" s="189">
        <f>SUM(BK183:BK225)</f>
        <v>0</v>
      </c>
    </row>
    <row r="183" spans="1:65" s="2" customFormat="1" ht="24.2" customHeight="1">
      <c r="A183" s="35"/>
      <c r="B183" s="36"/>
      <c r="C183" s="192" t="s">
        <v>320</v>
      </c>
      <c r="D183" s="192" t="s">
        <v>155</v>
      </c>
      <c r="E183" s="193" t="s">
        <v>1376</v>
      </c>
      <c r="F183" s="194" t="s">
        <v>1377</v>
      </c>
      <c r="G183" s="195" t="s">
        <v>355</v>
      </c>
      <c r="H183" s="196">
        <v>7</v>
      </c>
      <c r="I183" s="197"/>
      <c r="J183" s="198">
        <f>ROUND(I183*H183,2)</f>
        <v>0</v>
      </c>
      <c r="K183" s="194" t="s">
        <v>1311</v>
      </c>
      <c r="L183" s="40"/>
      <c r="M183" s="199" t="s">
        <v>1</v>
      </c>
      <c r="N183" s="200" t="s">
        <v>43</v>
      </c>
      <c r="O183" s="7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548</v>
      </c>
      <c r="AT183" s="203" t="s">
        <v>155</v>
      </c>
      <c r="AU183" s="203" t="s">
        <v>87</v>
      </c>
      <c r="AY183" s="18" t="s">
        <v>153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8" t="s">
        <v>85</v>
      </c>
      <c r="BK183" s="204">
        <f>ROUND(I183*H183,2)</f>
        <v>0</v>
      </c>
      <c r="BL183" s="18" t="s">
        <v>548</v>
      </c>
      <c r="BM183" s="203" t="s">
        <v>1378</v>
      </c>
    </row>
    <row r="184" spans="1:65" s="2" customFormat="1" ht="39">
      <c r="A184" s="35"/>
      <c r="B184" s="36"/>
      <c r="C184" s="37"/>
      <c r="D184" s="205" t="s">
        <v>162</v>
      </c>
      <c r="E184" s="37"/>
      <c r="F184" s="206" t="s">
        <v>1379</v>
      </c>
      <c r="G184" s="37"/>
      <c r="H184" s="37"/>
      <c r="I184" s="207"/>
      <c r="J184" s="37"/>
      <c r="K184" s="37"/>
      <c r="L184" s="40"/>
      <c r="M184" s="208"/>
      <c r="N184" s="209"/>
      <c r="O184" s="72"/>
      <c r="P184" s="72"/>
      <c r="Q184" s="72"/>
      <c r="R184" s="72"/>
      <c r="S184" s="72"/>
      <c r="T184" s="73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162</v>
      </c>
      <c r="AU184" s="18" t="s">
        <v>87</v>
      </c>
    </row>
    <row r="185" spans="1:65" s="13" customFormat="1" ht="11.25">
      <c r="B185" s="210"/>
      <c r="C185" s="211"/>
      <c r="D185" s="205" t="s">
        <v>164</v>
      </c>
      <c r="E185" s="212" t="s">
        <v>1</v>
      </c>
      <c r="F185" s="213" t="s">
        <v>199</v>
      </c>
      <c r="G185" s="211"/>
      <c r="H185" s="214">
        <v>7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164</v>
      </c>
      <c r="AU185" s="220" t="s">
        <v>87</v>
      </c>
      <c r="AV185" s="13" t="s">
        <v>87</v>
      </c>
      <c r="AW185" s="13" t="s">
        <v>34</v>
      </c>
      <c r="AX185" s="13" t="s">
        <v>85</v>
      </c>
      <c r="AY185" s="220" t="s">
        <v>153</v>
      </c>
    </row>
    <row r="186" spans="1:65" s="2" customFormat="1" ht="24.2" customHeight="1">
      <c r="A186" s="35"/>
      <c r="B186" s="36"/>
      <c r="C186" s="192" t="s">
        <v>328</v>
      </c>
      <c r="D186" s="192" t="s">
        <v>155</v>
      </c>
      <c r="E186" s="193" t="s">
        <v>1380</v>
      </c>
      <c r="F186" s="194" t="s">
        <v>1381</v>
      </c>
      <c r="G186" s="195" t="s">
        <v>355</v>
      </c>
      <c r="H186" s="196">
        <v>7</v>
      </c>
      <c r="I186" s="197"/>
      <c r="J186" s="198">
        <f>ROUND(I186*H186,2)</f>
        <v>0</v>
      </c>
      <c r="K186" s="194" t="s">
        <v>1311</v>
      </c>
      <c r="L186" s="40"/>
      <c r="M186" s="199" t="s">
        <v>1</v>
      </c>
      <c r="N186" s="200" t="s">
        <v>43</v>
      </c>
      <c r="O186" s="7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3" t="s">
        <v>548</v>
      </c>
      <c r="AT186" s="203" t="s">
        <v>155</v>
      </c>
      <c r="AU186" s="203" t="s">
        <v>87</v>
      </c>
      <c r="AY186" s="18" t="s">
        <v>153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8" t="s">
        <v>85</v>
      </c>
      <c r="BK186" s="204">
        <f>ROUND(I186*H186,2)</f>
        <v>0</v>
      </c>
      <c r="BL186" s="18" t="s">
        <v>548</v>
      </c>
      <c r="BM186" s="203" t="s">
        <v>1382</v>
      </c>
    </row>
    <row r="187" spans="1:65" s="2" customFormat="1" ht="39">
      <c r="A187" s="35"/>
      <c r="B187" s="36"/>
      <c r="C187" s="37"/>
      <c r="D187" s="205" t="s">
        <v>162</v>
      </c>
      <c r="E187" s="37"/>
      <c r="F187" s="206" t="s">
        <v>1383</v>
      </c>
      <c r="G187" s="37"/>
      <c r="H187" s="37"/>
      <c r="I187" s="207"/>
      <c r="J187" s="37"/>
      <c r="K187" s="37"/>
      <c r="L187" s="40"/>
      <c r="M187" s="208"/>
      <c r="N187" s="209"/>
      <c r="O187" s="72"/>
      <c r="P187" s="72"/>
      <c r="Q187" s="72"/>
      <c r="R187" s="72"/>
      <c r="S187" s="72"/>
      <c r="T187" s="73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162</v>
      </c>
      <c r="AU187" s="18" t="s">
        <v>87</v>
      </c>
    </row>
    <row r="188" spans="1:65" s="13" customFormat="1" ht="11.25">
      <c r="B188" s="210"/>
      <c r="C188" s="211"/>
      <c r="D188" s="205" t="s">
        <v>164</v>
      </c>
      <c r="E188" s="212" t="s">
        <v>1</v>
      </c>
      <c r="F188" s="213" t="s">
        <v>199</v>
      </c>
      <c r="G188" s="211"/>
      <c r="H188" s="214">
        <v>7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164</v>
      </c>
      <c r="AU188" s="220" t="s">
        <v>87</v>
      </c>
      <c r="AV188" s="13" t="s">
        <v>87</v>
      </c>
      <c r="AW188" s="13" t="s">
        <v>34</v>
      </c>
      <c r="AX188" s="13" t="s">
        <v>85</v>
      </c>
      <c r="AY188" s="220" t="s">
        <v>153</v>
      </c>
    </row>
    <row r="189" spans="1:65" s="2" customFormat="1" ht="33" customHeight="1">
      <c r="A189" s="35"/>
      <c r="B189" s="36"/>
      <c r="C189" s="192" t="s">
        <v>334</v>
      </c>
      <c r="D189" s="192" t="s">
        <v>155</v>
      </c>
      <c r="E189" s="193" t="s">
        <v>1384</v>
      </c>
      <c r="F189" s="194" t="s">
        <v>1385</v>
      </c>
      <c r="G189" s="195" t="s">
        <v>323</v>
      </c>
      <c r="H189" s="196">
        <v>3.5</v>
      </c>
      <c r="I189" s="197"/>
      <c r="J189" s="198">
        <f>ROUND(I189*H189,2)</f>
        <v>0</v>
      </c>
      <c r="K189" s="194" t="s">
        <v>1311</v>
      </c>
      <c r="L189" s="40"/>
      <c r="M189" s="199" t="s">
        <v>1</v>
      </c>
      <c r="N189" s="200" t="s">
        <v>43</v>
      </c>
      <c r="O189" s="7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548</v>
      </c>
      <c r="AT189" s="203" t="s">
        <v>155</v>
      </c>
      <c r="AU189" s="203" t="s">
        <v>87</v>
      </c>
      <c r="AY189" s="18" t="s">
        <v>153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8" t="s">
        <v>85</v>
      </c>
      <c r="BK189" s="204">
        <f>ROUND(I189*H189,2)</f>
        <v>0</v>
      </c>
      <c r="BL189" s="18" t="s">
        <v>548</v>
      </c>
      <c r="BM189" s="203" t="s">
        <v>1386</v>
      </c>
    </row>
    <row r="190" spans="1:65" s="2" customFormat="1" ht="19.5">
      <c r="A190" s="35"/>
      <c r="B190" s="36"/>
      <c r="C190" s="37"/>
      <c r="D190" s="205" t="s">
        <v>162</v>
      </c>
      <c r="E190" s="37"/>
      <c r="F190" s="206" t="s">
        <v>1387</v>
      </c>
      <c r="G190" s="37"/>
      <c r="H190" s="37"/>
      <c r="I190" s="207"/>
      <c r="J190" s="37"/>
      <c r="K190" s="37"/>
      <c r="L190" s="40"/>
      <c r="M190" s="208"/>
      <c r="N190" s="209"/>
      <c r="O190" s="72"/>
      <c r="P190" s="72"/>
      <c r="Q190" s="72"/>
      <c r="R190" s="72"/>
      <c r="S190" s="72"/>
      <c r="T190" s="73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162</v>
      </c>
      <c r="AU190" s="18" t="s">
        <v>87</v>
      </c>
    </row>
    <row r="191" spans="1:65" s="13" customFormat="1" ht="11.25">
      <c r="B191" s="210"/>
      <c r="C191" s="211"/>
      <c r="D191" s="205" t="s">
        <v>164</v>
      </c>
      <c r="E191" s="212" t="s">
        <v>1</v>
      </c>
      <c r="F191" s="213" t="s">
        <v>1388</v>
      </c>
      <c r="G191" s="211"/>
      <c r="H191" s="214">
        <v>3.5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164</v>
      </c>
      <c r="AU191" s="220" t="s">
        <v>87</v>
      </c>
      <c r="AV191" s="13" t="s">
        <v>87</v>
      </c>
      <c r="AW191" s="13" t="s">
        <v>34</v>
      </c>
      <c r="AX191" s="13" t="s">
        <v>85</v>
      </c>
      <c r="AY191" s="220" t="s">
        <v>153</v>
      </c>
    </row>
    <row r="192" spans="1:65" s="2" customFormat="1" ht="33" customHeight="1">
      <c r="A192" s="35"/>
      <c r="B192" s="36"/>
      <c r="C192" s="192" t="s">
        <v>340</v>
      </c>
      <c r="D192" s="192" t="s">
        <v>155</v>
      </c>
      <c r="E192" s="193" t="s">
        <v>1389</v>
      </c>
      <c r="F192" s="194" t="s">
        <v>1390</v>
      </c>
      <c r="G192" s="195" t="s">
        <v>323</v>
      </c>
      <c r="H192" s="196">
        <v>7</v>
      </c>
      <c r="I192" s="197"/>
      <c r="J192" s="198">
        <f>ROUND(I192*H192,2)</f>
        <v>0</v>
      </c>
      <c r="K192" s="194" t="s">
        <v>1311</v>
      </c>
      <c r="L192" s="40"/>
      <c r="M192" s="199" t="s">
        <v>1</v>
      </c>
      <c r="N192" s="200" t="s">
        <v>43</v>
      </c>
      <c r="O192" s="7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548</v>
      </c>
      <c r="AT192" s="203" t="s">
        <v>155</v>
      </c>
      <c r="AU192" s="203" t="s">
        <v>87</v>
      </c>
      <c r="AY192" s="18" t="s">
        <v>153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8" t="s">
        <v>85</v>
      </c>
      <c r="BK192" s="204">
        <f>ROUND(I192*H192,2)</f>
        <v>0</v>
      </c>
      <c r="BL192" s="18" t="s">
        <v>548</v>
      </c>
      <c r="BM192" s="203" t="s">
        <v>1391</v>
      </c>
    </row>
    <row r="193" spans="1:65" s="2" customFormat="1" ht="19.5">
      <c r="A193" s="35"/>
      <c r="B193" s="36"/>
      <c r="C193" s="37"/>
      <c r="D193" s="205" t="s">
        <v>162</v>
      </c>
      <c r="E193" s="37"/>
      <c r="F193" s="206" t="s">
        <v>1392</v>
      </c>
      <c r="G193" s="37"/>
      <c r="H193" s="37"/>
      <c r="I193" s="207"/>
      <c r="J193" s="37"/>
      <c r="K193" s="37"/>
      <c r="L193" s="40"/>
      <c r="M193" s="208"/>
      <c r="N193" s="209"/>
      <c r="O193" s="72"/>
      <c r="P193" s="72"/>
      <c r="Q193" s="72"/>
      <c r="R193" s="72"/>
      <c r="S193" s="72"/>
      <c r="T193" s="73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162</v>
      </c>
      <c r="AU193" s="18" t="s">
        <v>87</v>
      </c>
    </row>
    <row r="194" spans="1:65" s="13" customFormat="1" ht="11.25">
      <c r="B194" s="210"/>
      <c r="C194" s="211"/>
      <c r="D194" s="205" t="s">
        <v>164</v>
      </c>
      <c r="E194" s="212" t="s">
        <v>1</v>
      </c>
      <c r="F194" s="213" t="s">
        <v>1393</v>
      </c>
      <c r="G194" s="211"/>
      <c r="H194" s="214">
        <v>7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164</v>
      </c>
      <c r="AU194" s="220" t="s">
        <v>87</v>
      </c>
      <c r="AV194" s="13" t="s">
        <v>87</v>
      </c>
      <c r="AW194" s="13" t="s">
        <v>34</v>
      </c>
      <c r="AX194" s="13" t="s">
        <v>85</v>
      </c>
      <c r="AY194" s="220" t="s">
        <v>153</v>
      </c>
    </row>
    <row r="195" spans="1:65" s="2" customFormat="1" ht="24.2" customHeight="1">
      <c r="A195" s="35"/>
      <c r="B195" s="36"/>
      <c r="C195" s="192" t="s">
        <v>347</v>
      </c>
      <c r="D195" s="192" t="s">
        <v>155</v>
      </c>
      <c r="E195" s="193" t="s">
        <v>1394</v>
      </c>
      <c r="F195" s="194" t="s">
        <v>1395</v>
      </c>
      <c r="G195" s="195" t="s">
        <v>323</v>
      </c>
      <c r="H195" s="196">
        <v>3.5</v>
      </c>
      <c r="I195" s="197"/>
      <c r="J195" s="198">
        <f>ROUND(I195*H195,2)</f>
        <v>0</v>
      </c>
      <c r="K195" s="194" t="s">
        <v>1311</v>
      </c>
      <c r="L195" s="40"/>
      <c r="M195" s="199" t="s">
        <v>1</v>
      </c>
      <c r="N195" s="200" t="s">
        <v>43</v>
      </c>
      <c r="O195" s="7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548</v>
      </c>
      <c r="AT195" s="203" t="s">
        <v>155</v>
      </c>
      <c r="AU195" s="203" t="s">
        <v>87</v>
      </c>
      <c r="AY195" s="18" t="s">
        <v>153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8" t="s">
        <v>85</v>
      </c>
      <c r="BK195" s="204">
        <f>ROUND(I195*H195,2)</f>
        <v>0</v>
      </c>
      <c r="BL195" s="18" t="s">
        <v>548</v>
      </c>
      <c r="BM195" s="203" t="s">
        <v>1396</v>
      </c>
    </row>
    <row r="196" spans="1:65" s="2" customFormat="1" ht="19.5">
      <c r="A196" s="35"/>
      <c r="B196" s="36"/>
      <c r="C196" s="37"/>
      <c r="D196" s="205" t="s">
        <v>162</v>
      </c>
      <c r="E196" s="37"/>
      <c r="F196" s="206" t="s">
        <v>1397</v>
      </c>
      <c r="G196" s="37"/>
      <c r="H196" s="37"/>
      <c r="I196" s="207"/>
      <c r="J196" s="37"/>
      <c r="K196" s="37"/>
      <c r="L196" s="40"/>
      <c r="M196" s="208"/>
      <c r="N196" s="209"/>
      <c r="O196" s="72"/>
      <c r="P196" s="72"/>
      <c r="Q196" s="72"/>
      <c r="R196" s="72"/>
      <c r="S196" s="72"/>
      <c r="T196" s="73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162</v>
      </c>
      <c r="AU196" s="18" t="s">
        <v>87</v>
      </c>
    </row>
    <row r="197" spans="1:65" s="13" customFormat="1" ht="11.25">
      <c r="B197" s="210"/>
      <c r="C197" s="211"/>
      <c r="D197" s="205" t="s">
        <v>164</v>
      </c>
      <c r="E197" s="212" t="s">
        <v>1</v>
      </c>
      <c r="F197" s="213" t="s">
        <v>1388</v>
      </c>
      <c r="G197" s="211"/>
      <c r="H197" s="214">
        <v>3.5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164</v>
      </c>
      <c r="AU197" s="220" t="s">
        <v>87</v>
      </c>
      <c r="AV197" s="13" t="s">
        <v>87</v>
      </c>
      <c r="AW197" s="13" t="s">
        <v>34</v>
      </c>
      <c r="AX197" s="13" t="s">
        <v>85</v>
      </c>
      <c r="AY197" s="220" t="s">
        <v>153</v>
      </c>
    </row>
    <row r="198" spans="1:65" s="2" customFormat="1" ht="24.2" customHeight="1">
      <c r="A198" s="35"/>
      <c r="B198" s="36"/>
      <c r="C198" s="192" t="s">
        <v>352</v>
      </c>
      <c r="D198" s="192" t="s">
        <v>155</v>
      </c>
      <c r="E198" s="193" t="s">
        <v>1398</v>
      </c>
      <c r="F198" s="194" t="s">
        <v>1399</v>
      </c>
      <c r="G198" s="195" t="s">
        <v>323</v>
      </c>
      <c r="H198" s="196">
        <v>3.5</v>
      </c>
      <c r="I198" s="197"/>
      <c r="J198" s="198">
        <f>ROUND(I198*H198,2)</f>
        <v>0</v>
      </c>
      <c r="K198" s="194" t="s">
        <v>1311</v>
      </c>
      <c r="L198" s="40"/>
      <c r="M198" s="199" t="s">
        <v>1</v>
      </c>
      <c r="N198" s="200" t="s">
        <v>43</v>
      </c>
      <c r="O198" s="7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548</v>
      </c>
      <c r="AT198" s="203" t="s">
        <v>155</v>
      </c>
      <c r="AU198" s="203" t="s">
        <v>87</v>
      </c>
      <c r="AY198" s="18" t="s">
        <v>153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8" t="s">
        <v>85</v>
      </c>
      <c r="BK198" s="204">
        <f>ROUND(I198*H198,2)</f>
        <v>0</v>
      </c>
      <c r="BL198" s="18" t="s">
        <v>548</v>
      </c>
      <c r="BM198" s="203" t="s">
        <v>1400</v>
      </c>
    </row>
    <row r="199" spans="1:65" s="2" customFormat="1" ht="19.5">
      <c r="A199" s="35"/>
      <c r="B199" s="36"/>
      <c r="C199" s="37"/>
      <c r="D199" s="205" t="s">
        <v>162</v>
      </c>
      <c r="E199" s="37"/>
      <c r="F199" s="206" t="s">
        <v>1401</v>
      </c>
      <c r="G199" s="37"/>
      <c r="H199" s="37"/>
      <c r="I199" s="207"/>
      <c r="J199" s="37"/>
      <c r="K199" s="37"/>
      <c r="L199" s="40"/>
      <c r="M199" s="208"/>
      <c r="N199" s="209"/>
      <c r="O199" s="72"/>
      <c r="P199" s="72"/>
      <c r="Q199" s="72"/>
      <c r="R199" s="72"/>
      <c r="S199" s="72"/>
      <c r="T199" s="73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162</v>
      </c>
      <c r="AU199" s="18" t="s">
        <v>87</v>
      </c>
    </row>
    <row r="200" spans="1:65" s="13" customFormat="1" ht="11.25">
      <c r="B200" s="210"/>
      <c r="C200" s="211"/>
      <c r="D200" s="205" t="s">
        <v>164</v>
      </c>
      <c r="E200" s="212" t="s">
        <v>1</v>
      </c>
      <c r="F200" s="213" t="s">
        <v>1388</v>
      </c>
      <c r="G200" s="211"/>
      <c r="H200" s="214">
        <v>3.5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164</v>
      </c>
      <c r="AU200" s="220" t="s">
        <v>87</v>
      </c>
      <c r="AV200" s="13" t="s">
        <v>87</v>
      </c>
      <c r="AW200" s="13" t="s">
        <v>34</v>
      </c>
      <c r="AX200" s="13" t="s">
        <v>85</v>
      </c>
      <c r="AY200" s="220" t="s">
        <v>153</v>
      </c>
    </row>
    <row r="201" spans="1:65" s="2" customFormat="1" ht="37.9" customHeight="1">
      <c r="A201" s="35"/>
      <c r="B201" s="36"/>
      <c r="C201" s="192" t="s">
        <v>360</v>
      </c>
      <c r="D201" s="192" t="s">
        <v>155</v>
      </c>
      <c r="E201" s="193" t="s">
        <v>1402</v>
      </c>
      <c r="F201" s="194" t="s">
        <v>1403</v>
      </c>
      <c r="G201" s="195" t="s">
        <v>323</v>
      </c>
      <c r="H201" s="196">
        <v>3.5</v>
      </c>
      <c r="I201" s="197"/>
      <c r="J201" s="198">
        <f>ROUND(I201*H201,2)</f>
        <v>0</v>
      </c>
      <c r="K201" s="194" t="s">
        <v>1311</v>
      </c>
      <c r="L201" s="40"/>
      <c r="M201" s="199" t="s">
        <v>1</v>
      </c>
      <c r="N201" s="200" t="s">
        <v>43</v>
      </c>
      <c r="O201" s="72"/>
      <c r="P201" s="201">
        <f>O201*H201</f>
        <v>0</v>
      </c>
      <c r="Q201" s="201">
        <v>0</v>
      </c>
      <c r="R201" s="201">
        <f>Q201*H201</f>
        <v>0</v>
      </c>
      <c r="S201" s="201">
        <v>0.44</v>
      </c>
      <c r="T201" s="202">
        <f>S201*H201</f>
        <v>1.54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3" t="s">
        <v>548</v>
      </c>
      <c r="AT201" s="203" t="s">
        <v>155</v>
      </c>
      <c r="AU201" s="203" t="s">
        <v>87</v>
      </c>
      <c r="AY201" s="18" t="s">
        <v>153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8" t="s">
        <v>85</v>
      </c>
      <c r="BK201" s="204">
        <f>ROUND(I201*H201,2)</f>
        <v>0</v>
      </c>
      <c r="BL201" s="18" t="s">
        <v>548</v>
      </c>
      <c r="BM201" s="203" t="s">
        <v>1404</v>
      </c>
    </row>
    <row r="202" spans="1:65" s="2" customFormat="1" ht="29.25">
      <c r="A202" s="35"/>
      <c r="B202" s="36"/>
      <c r="C202" s="37"/>
      <c r="D202" s="205" t="s">
        <v>162</v>
      </c>
      <c r="E202" s="37"/>
      <c r="F202" s="206" t="s">
        <v>1405</v>
      </c>
      <c r="G202" s="37"/>
      <c r="H202" s="37"/>
      <c r="I202" s="207"/>
      <c r="J202" s="37"/>
      <c r="K202" s="37"/>
      <c r="L202" s="40"/>
      <c r="M202" s="208"/>
      <c r="N202" s="209"/>
      <c r="O202" s="72"/>
      <c r="P202" s="72"/>
      <c r="Q202" s="72"/>
      <c r="R202" s="72"/>
      <c r="S202" s="72"/>
      <c r="T202" s="73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162</v>
      </c>
      <c r="AU202" s="18" t="s">
        <v>87</v>
      </c>
    </row>
    <row r="203" spans="1:65" s="13" customFormat="1" ht="11.25">
      <c r="B203" s="210"/>
      <c r="C203" s="211"/>
      <c r="D203" s="205" t="s">
        <v>164</v>
      </c>
      <c r="E203" s="212" t="s">
        <v>1</v>
      </c>
      <c r="F203" s="213" t="s">
        <v>1388</v>
      </c>
      <c r="G203" s="211"/>
      <c r="H203" s="214">
        <v>3.5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164</v>
      </c>
      <c r="AU203" s="220" t="s">
        <v>87</v>
      </c>
      <c r="AV203" s="13" t="s">
        <v>87</v>
      </c>
      <c r="AW203" s="13" t="s">
        <v>34</v>
      </c>
      <c r="AX203" s="13" t="s">
        <v>85</v>
      </c>
      <c r="AY203" s="220" t="s">
        <v>153</v>
      </c>
    </row>
    <row r="204" spans="1:65" s="2" customFormat="1" ht="24.2" customHeight="1">
      <c r="A204" s="35"/>
      <c r="B204" s="36"/>
      <c r="C204" s="192" t="s">
        <v>366</v>
      </c>
      <c r="D204" s="192" t="s">
        <v>155</v>
      </c>
      <c r="E204" s="193" t="s">
        <v>1406</v>
      </c>
      <c r="F204" s="194" t="s">
        <v>1407</v>
      </c>
      <c r="G204" s="195" t="s">
        <v>323</v>
      </c>
      <c r="H204" s="196">
        <v>3.5</v>
      </c>
      <c r="I204" s="197"/>
      <c r="J204" s="198">
        <f>ROUND(I204*H204,2)</f>
        <v>0</v>
      </c>
      <c r="K204" s="194" t="s">
        <v>1311</v>
      </c>
      <c r="L204" s="40"/>
      <c r="M204" s="199" t="s">
        <v>1</v>
      </c>
      <c r="N204" s="200" t="s">
        <v>43</v>
      </c>
      <c r="O204" s="72"/>
      <c r="P204" s="201">
        <f>O204*H204</f>
        <v>0</v>
      </c>
      <c r="Q204" s="201">
        <v>0</v>
      </c>
      <c r="R204" s="201">
        <f>Q204*H204</f>
        <v>0</v>
      </c>
      <c r="S204" s="201">
        <v>0.12</v>
      </c>
      <c r="T204" s="202">
        <f>S204*H204</f>
        <v>0.42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548</v>
      </c>
      <c r="AT204" s="203" t="s">
        <v>155</v>
      </c>
      <c r="AU204" s="203" t="s">
        <v>87</v>
      </c>
      <c r="AY204" s="18" t="s">
        <v>153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8" t="s">
        <v>85</v>
      </c>
      <c r="BK204" s="204">
        <f>ROUND(I204*H204,2)</f>
        <v>0</v>
      </c>
      <c r="BL204" s="18" t="s">
        <v>548</v>
      </c>
      <c r="BM204" s="203" t="s">
        <v>1408</v>
      </c>
    </row>
    <row r="205" spans="1:65" s="2" customFormat="1" ht="19.5">
      <c r="A205" s="35"/>
      <c r="B205" s="36"/>
      <c r="C205" s="37"/>
      <c r="D205" s="205" t="s">
        <v>162</v>
      </c>
      <c r="E205" s="37"/>
      <c r="F205" s="206" t="s">
        <v>1409</v>
      </c>
      <c r="G205" s="37"/>
      <c r="H205" s="37"/>
      <c r="I205" s="207"/>
      <c r="J205" s="37"/>
      <c r="K205" s="37"/>
      <c r="L205" s="40"/>
      <c r="M205" s="208"/>
      <c r="N205" s="209"/>
      <c r="O205" s="72"/>
      <c r="P205" s="72"/>
      <c r="Q205" s="72"/>
      <c r="R205" s="72"/>
      <c r="S205" s="72"/>
      <c r="T205" s="73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162</v>
      </c>
      <c r="AU205" s="18" t="s">
        <v>87</v>
      </c>
    </row>
    <row r="206" spans="1:65" s="13" customFormat="1" ht="11.25">
      <c r="B206" s="210"/>
      <c r="C206" s="211"/>
      <c r="D206" s="205" t="s">
        <v>164</v>
      </c>
      <c r="E206" s="212" t="s">
        <v>1</v>
      </c>
      <c r="F206" s="213" t="s">
        <v>1388</v>
      </c>
      <c r="G206" s="211"/>
      <c r="H206" s="214">
        <v>3.5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164</v>
      </c>
      <c r="AU206" s="220" t="s">
        <v>87</v>
      </c>
      <c r="AV206" s="13" t="s">
        <v>87</v>
      </c>
      <c r="AW206" s="13" t="s">
        <v>34</v>
      </c>
      <c r="AX206" s="13" t="s">
        <v>85</v>
      </c>
      <c r="AY206" s="220" t="s">
        <v>153</v>
      </c>
    </row>
    <row r="207" spans="1:65" s="2" customFormat="1" ht="24.2" customHeight="1">
      <c r="A207" s="35"/>
      <c r="B207" s="36"/>
      <c r="C207" s="192" t="s">
        <v>372</v>
      </c>
      <c r="D207" s="192" t="s">
        <v>155</v>
      </c>
      <c r="E207" s="193" t="s">
        <v>1410</v>
      </c>
      <c r="F207" s="194" t="s">
        <v>1411</v>
      </c>
      <c r="G207" s="195" t="s">
        <v>355</v>
      </c>
      <c r="H207" s="196">
        <v>14</v>
      </c>
      <c r="I207" s="197"/>
      <c r="J207" s="198">
        <f>ROUND(I207*H207,2)</f>
        <v>0</v>
      </c>
      <c r="K207" s="194" t="s">
        <v>1311</v>
      </c>
      <c r="L207" s="40"/>
      <c r="M207" s="199" t="s">
        <v>1</v>
      </c>
      <c r="N207" s="200" t="s">
        <v>43</v>
      </c>
      <c r="O207" s="7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548</v>
      </c>
      <c r="AT207" s="203" t="s">
        <v>155</v>
      </c>
      <c r="AU207" s="203" t="s">
        <v>87</v>
      </c>
      <c r="AY207" s="18" t="s">
        <v>153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8" t="s">
        <v>85</v>
      </c>
      <c r="BK207" s="204">
        <f>ROUND(I207*H207,2)</f>
        <v>0</v>
      </c>
      <c r="BL207" s="18" t="s">
        <v>548</v>
      </c>
      <c r="BM207" s="203" t="s">
        <v>1412</v>
      </c>
    </row>
    <row r="208" spans="1:65" s="2" customFormat="1" ht="19.5">
      <c r="A208" s="35"/>
      <c r="B208" s="36"/>
      <c r="C208" s="37"/>
      <c r="D208" s="205" t="s">
        <v>162</v>
      </c>
      <c r="E208" s="37"/>
      <c r="F208" s="206" t="s">
        <v>1413</v>
      </c>
      <c r="G208" s="37"/>
      <c r="H208" s="37"/>
      <c r="I208" s="207"/>
      <c r="J208" s="37"/>
      <c r="K208" s="37"/>
      <c r="L208" s="40"/>
      <c r="M208" s="208"/>
      <c r="N208" s="209"/>
      <c r="O208" s="72"/>
      <c r="P208" s="72"/>
      <c r="Q208" s="72"/>
      <c r="R208" s="72"/>
      <c r="S208" s="72"/>
      <c r="T208" s="73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162</v>
      </c>
      <c r="AU208" s="18" t="s">
        <v>87</v>
      </c>
    </row>
    <row r="209" spans="1:65" s="13" customFormat="1" ht="11.25">
      <c r="B209" s="210"/>
      <c r="C209" s="211"/>
      <c r="D209" s="205" t="s">
        <v>164</v>
      </c>
      <c r="E209" s="212" t="s">
        <v>1</v>
      </c>
      <c r="F209" s="213" t="s">
        <v>240</v>
      </c>
      <c r="G209" s="211"/>
      <c r="H209" s="214">
        <v>14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164</v>
      </c>
      <c r="AU209" s="220" t="s">
        <v>87</v>
      </c>
      <c r="AV209" s="13" t="s">
        <v>87</v>
      </c>
      <c r="AW209" s="13" t="s">
        <v>34</v>
      </c>
      <c r="AX209" s="13" t="s">
        <v>85</v>
      </c>
      <c r="AY209" s="220" t="s">
        <v>153</v>
      </c>
    </row>
    <row r="210" spans="1:65" s="2" customFormat="1" ht="24.2" customHeight="1">
      <c r="A210" s="35"/>
      <c r="B210" s="36"/>
      <c r="C210" s="192" t="s">
        <v>378</v>
      </c>
      <c r="D210" s="192" t="s">
        <v>155</v>
      </c>
      <c r="E210" s="193" t="s">
        <v>1414</v>
      </c>
      <c r="F210" s="194" t="s">
        <v>1415</v>
      </c>
      <c r="G210" s="195" t="s">
        <v>302</v>
      </c>
      <c r="H210" s="196">
        <v>1.96</v>
      </c>
      <c r="I210" s="197"/>
      <c r="J210" s="198">
        <f>ROUND(I210*H210,2)</f>
        <v>0</v>
      </c>
      <c r="K210" s="194" t="s">
        <v>1311</v>
      </c>
      <c r="L210" s="40"/>
      <c r="M210" s="199" t="s">
        <v>1</v>
      </c>
      <c r="N210" s="200" t="s">
        <v>43</v>
      </c>
      <c r="O210" s="72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3" t="s">
        <v>548</v>
      </c>
      <c r="AT210" s="203" t="s">
        <v>155</v>
      </c>
      <c r="AU210" s="203" t="s">
        <v>87</v>
      </c>
      <c r="AY210" s="18" t="s">
        <v>153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8" t="s">
        <v>85</v>
      </c>
      <c r="BK210" s="204">
        <f>ROUND(I210*H210,2)</f>
        <v>0</v>
      </c>
      <c r="BL210" s="18" t="s">
        <v>548</v>
      </c>
      <c r="BM210" s="203" t="s">
        <v>1416</v>
      </c>
    </row>
    <row r="211" spans="1:65" s="2" customFormat="1" ht="19.5">
      <c r="A211" s="35"/>
      <c r="B211" s="36"/>
      <c r="C211" s="37"/>
      <c r="D211" s="205" t="s">
        <v>162</v>
      </c>
      <c r="E211" s="37"/>
      <c r="F211" s="206" t="s">
        <v>1417</v>
      </c>
      <c r="G211" s="37"/>
      <c r="H211" s="37"/>
      <c r="I211" s="207"/>
      <c r="J211" s="37"/>
      <c r="K211" s="37"/>
      <c r="L211" s="40"/>
      <c r="M211" s="208"/>
      <c r="N211" s="209"/>
      <c r="O211" s="72"/>
      <c r="P211" s="72"/>
      <c r="Q211" s="72"/>
      <c r="R211" s="72"/>
      <c r="S211" s="72"/>
      <c r="T211" s="73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162</v>
      </c>
      <c r="AU211" s="18" t="s">
        <v>87</v>
      </c>
    </row>
    <row r="212" spans="1:65" s="13" customFormat="1" ht="11.25">
      <c r="B212" s="210"/>
      <c r="C212" s="211"/>
      <c r="D212" s="205" t="s">
        <v>164</v>
      </c>
      <c r="E212" s="212" t="s">
        <v>1</v>
      </c>
      <c r="F212" s="213" t="s">
        <v>1418</v>
      </c>
      <c r="G212" s="211"/>
      <c r="H212" s="214">
        <v>1.96</v>
      </c>
      <c r="I212" s="215"/>
      <c r="J212" s="211"/>
      <c r="K212" s="211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164</v>
      </c>
      <c r="AU212" s="220" t="s">
        <v>87</v>
      </c>
      <c r="AV212" s="13" t="s">
        <v>87</v>
      </c>
      <c r="AW212" s="13" t="s">
        <v>34</v>
      </c>
      <c r="AX212" s="13" t="s">
        <v>85</v>
      </c>
      <c r="AY212" s="220" t="s">
        <v>153</v>
      </c>
    </row>
    <row r="213" spans="1:65" s="2" customFormat="1" ht="24.2" customHeight="1">
      <c r="A213" s="35"/>
      <c r="B213" s="36"/>
      <c r="C213" s="192" t="s">
        <v>384</v>
      </c>
      <c r="D213" s="192" t="s">
        <v>155</v>
      </c>
      <c r="E213" s="193" t="s">
        <v>1419</v>
      </c>
      <c r="F213" s="194" t="s">
        <v>1420</v>
      </c>
      <c r="G213" s="195" t="s">
        <v>302</v>
      </c>
      <c r="H213" s="196">
        <v>17.64</v>
      </c>
      <c r="I213" s="197"/>
      <c r="J213" s="198">
        <f>ROUND(I213*H213,2)</f>
        <v>0</v>
      </c>
      <c r="K213" s="194" t="s">
        <v>1311</v>
      </c>
      <c r="L213" s="40"/>
      <c r="M213" s="199" t="s">
        <v>1</v>
      </c>
      <c r="N213" s="200" t="s">
        <v>43</v>
      </c>
      <c r="O213" s="7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3" t="s">
        <v>548</v>
      </c>
      <c r="AT213" s="203" t="s">
        <v>155</v>
      </c>
      <c r="AU213" s="203" t="s">
        <v>87</v>
      </c>
      <c r="AY213" s="18" t="s">
        <v>153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8" t="s">
        <v>85</v>
      </c>
      <c r="BK213" s="204">
        <f>ROUND(I213*H213,2)</f>
        <v>0</v>
      </c>
      <c r="BL213" s="18" t="s">
        <v>548</v>
      </c>
      <c r="BM213" s="203" t="s">
        <v>1421</v>
      </c>
    </row>
    <row r="214" spans="1:65" s="2" customFormat="1" ht="19.5">
      <c r="A214" s="35"/>
      <c r="B214" s="36"/>
      <c r="C214" s="37"/>
      <c r="D214" s="205" t="s">
        <v>162</v>
      </c>
      <c r="E214" s="37"/>
      <c r="F214" s="206" t="s">
        <v>1422</v>
      </c>
      <c r="G214" s="37"/>
      <c r="H214" s="37"/>
      <c r="I214" s="207"/>
      <c r="J214" s="37"/>
      <c r="K214" s="37"/>
      <c r="L214" s="40"/>
      <c r="M214" s="208"/>
      <c r="N214" s="209"/>
      <c r="O214" s="72"/>
      <c r="P214" s="72"/>
      <c r="Q214" s="72"/>
      <c r="R214" s="72"/>
      <c r="S214" s="72"/>
      <c r="T214" s="73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162</v>
      </c>
      <c r="AU214" s="18" t="s">
        <v>87</v>
      </c>
    </row>
    <row r="215" spans="1:65" s="13" customFormat="1" ht="11.25">
      <c r="B215" s="210"/>
      <c r="C215" s="211"/>
      <c r="D215" s="205" t="s">
        <v>164</v>
      </c>
      <c r="E215" s="212" t="s">
        <v>1</v>
      </c>
      <c r="F215" s="213" t="s">
        <v>1423</v>
      </c>
      <c r="G215" s="211"/>
      <c r="H215" s="214">
        <v>17.64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164</v>
      </c>
      <c r="AU215" s="220" t="s">
        <v>87</v>
      </c>
      <c r="AV215" s="13" t="s">
        <v>87</v>
      </c>
      <c r="AW215" s="13" t="s">
        <v>34</v>
      </c>
      <c r="AX215" s="13" t="s">
        <v>85</v>
      </c>
      <c r="AY215" s="220" t="s">
        <v>153</v>
      </c>
    </row>
    <row r="216" spans="1:65" s="2" customFormat="1" ht="44.25" customHeight="1">
      <c r="A216" s="35"/>
      <c r="B216" s="36"/>
      <c r="C216" s="192" t="s">
        <v>390</v>
      </c>
      <c r="D216" s="192" t="s">
        <v>155</v>
      </c>
      <c r="E216" s="193" t="s">
        <v>1424</v>
      </c>
      <c r="F216" s="194" t="s">
        <v>1425</v>
      </c>
      <c r="G216" s="195" t="s">
        <v>302</v>
      </c>
      <c r="H216" s="196">
        <v>1.54</v>
      </c>
      <c r="I216" s="197"/>
      <c r="J216" s="198">
        <f>ROUND(I216*H216,2)</f>
        <v>0</v>
      </c>
      <c r="K216" s="194" t="s">
        <v>1311</v>
      </c>
      <c r="L216" s="40"/>
      <c r="M216" s="199" t="s">
        <v>1</v>
      </c>
      <c r="N216" s="200" t="s">
        <v>43</v>
      </c>
      <c r="O216" s="72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3" t="s">
        <v>548</v>
      </c>
      <c r="AT216" s="203" t="s">
        <v>155</v>
      </c>
      <c r="AU216" s="203" t="s">
        <v>87</v>
      </c>
      <c r="AY216" s="18" t="s">
        <v>153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18" t="s">
        <v>85</v>
      </c>
      <c r="BK216" s="204">
        <f>ROUND(I216*H216,2)</f>
        <v>0</v>
      </c>
      <c r="BL216" s="18" t="s">
        <v>548</v>
      </c>
      <c r="BM216" s="203" t="s">
        <v>1426</v>
      </c>
    </row>
    <row r="217" spans="1:65" s="2" customFormat="1" ht="29.25">
      <c r="A217" s="35"/>
      <c r="B217" s="36"/>
      <c r="C217" s="37"/>
      <c r="D217" s="205" t="s">
        <v>162</v>
      </c>
      <c r="E217" s="37"/>
      <c r="F217" s="206" t="s">
        <v>1427</v>
      </c>
      <c r="G217" s="37"/>
      <c r="H217" s="37"/>
      <c r="I217" s="207"/>
      <c r="J217" s="37"/>
      <c r="K217" s="37"/>
      <c r="L217" s="40"/>
      <c r="M217" s="208"/>
      <c r="N217" s="209"/>
      <c r="O217" s="72"/>
      <c r="P217" s="72"/>
      <c r="Q217" s="72"/>
      <c r="R217" s="72"/>
      <c r="S217" s="72"/>
      <c r="T217" s="73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162</v>
      </c>
      <c r="AU217" s="18" t="s">
        <v>87</v>
      </c>
    </row>
    <row r="218" spans="1:65" s="13" customFormat="1" ht="11.25">
      <c r="B218" s="210"/>
      <c r="C218" s="211"/>
      <c r="D218" s="205" t="s">
        <v>164</v>
      </c>
      <c r="E218" s="212" t="s">
        <v>1</v>
      </c>
      <c r="F218" s="213" t="s">
        <v>1428</v>
      </c>
      <c r="G218" s="211"/>
      <c r="H218" s="214">
        <v>1.54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164</v>
      </c>
      <c r="AU218" s="220" t="s">
        <v>87</v>
      </c>
      <c r="AV218" s="13" t="s">
        <v>87</v>
      </c>
      <c r="AW218" s="13" t="s">
        <v>34</v>
      </c>
      <c r="AX218" s="13" t="s">
        <v>85</v>
      </c>
      <c r="AY218" s="220" t="s">
        <v>153</v>
      </c>
    </row>
    <row r="219" spans="1:65" s="2" customFormat="1" ht="44.25" customHeight="1">
      <c r="A219" s="35"/>
      <c r="B219" s="36"/>
      <c r="C219" s="192" t="s">
        <v>396</v>
      </c>
      <c r="D219" s="192" t="s">
        <v>155</v>
      </c>
      <c r="E219" s="193" t="s">
        <v>1429</v>
      </c>
      <c r="F219" s="194" t="s">
        <v>863</v>
      </c>
      <c r="G219" s="195" t="s">
        <v>302</v>
      </c>
      <c r="H219" s="196">
        <v>0.42</v>
      </c>
      <c r="I219" s="197"/>
      <c r="J219" s="198">
        <f>ROUND(I219*H219,2)</f>
        <v>0</v>
      </c>
      <c r="K219" s="194" t="s">
        <v>1311</v>
      </c>
      <c r="L219" s="40"/>
      <c r="M219" s="199" t="s">
        <v>1</v>
      </c>
      <c r="N219" s="200" t="s">
        <v>43</v>
      </c>
      <c r="O219" s="7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3" t="s">
        <v>548</v>
      </c>
      <c r="AT219" s="203" t="s">
        <v>155</v>
      </c>
      <c r="AU219" s="203" t="s">
        <v>87</v>
      </c>
      <c r="AY219" s="18" t="s">
        <v>153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8" t="s">
        <v>85</v>
      </c>
      <c r="BK219" s="204">
        <f>ROUND(I219*H219,2)</f>
        <v>0</v>
      </c>
      <c r="BL219" s="18" t="s">
        <v>548</v>
      </c>
      <c r="BM219" s="203" t="s">
        <v>1430</v>
      </c>
    </row>
    <row r="220" spans="1:65" s="2" customFormat="1" ht="29.25">
      <c r="A220" s="35"/>
      <c r="B220" s="36"/>
      <c r="C220" s="37"/>
      <c r="D220" s="205" t="s">
        <v>162</v>
      </c>
      <c r="E220" s="37"/>
      <c r="F220" s="206" t="s">
        <v>1431</v>
      </c>
      <c r="G220" s="37"/>
      <c r="H220" s="37"/>
      <c r="I220" s="207"/>
      <c r="J220" s="37"/>
      <c r="K220" s="37"/>
      <c r="L220" s="40"/>
      <c r="M220" s="208"/>
      <c r="N220" s="209"/>
      <c r="O220" s="72"/>
      <c r="P220" s="72"/>
      <c r="Q220" s="72"/>
      <c r="R220" s="72"/>
      <c r="S220" s="72"/>
      <c r="T220" s="73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162</v>
      </c>
      <c r="AU220" s="18" t="s">
        <v>87</v>
      </c>
    </row>
    <row r="221" spans="1:65" s="13" customFormat="1" ht="11.25">
      <c r="B221" s="210"/>
      <c r="C221" s="211"/>
      <c r="D221" s="205" t="s">
        <v>164</v>
      </c>
      <c r="E221" s="212" t="s">
        <v>1</v>
      </c>
      <c r="F221" s="213" t="s">
        <v>1432</v>
      </c>
      <c r="G221" s="211"/>
      <c r="H221" s="214">
        <v>0.42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164</v>
      </c>
      <c r="AU221" s="220" t="s">
        <v>87</v>
      </c>
      <c r="AV221" s="13" t="s">
        <v>87</v>
      </c>
      <c r="AW221" s="13" t="s">
        <v>34</v>
      </c>
      <c r="AX221" s="13" t="s">
        <v>85</v>
      </c>
      <c r="AY221" s="220" t="s">
        <v>153</v>
      </c>
    </row>
    <row r="222" spans="1:65" s="2" customFormat="1" ht="33" customHeight="1">
      <c r="A222" s="35"/>
      <c r="B222" s="36"/>
      <c r="C222" s="192" t="s">
        <v>402</v>
      </c>
      <c r="D222" s="192" t="s">
        <v>155</v>
      </c>
      <c r="E222" s="193" t="s">
        <v>679</v>
      </c>
      <c r="F222" s="194" t="s">
        <v>680</v>
      </c>
      <c r="G222" s="195" t="s">
        <v>355</v>
      </c>
      <c r="H222" s="196">
        <v>14</v>
      </c>
      <c r="I222" s="197"/>
      <c r="J222" s="198">
        <f>ROUND(I222*H222,2)</f>
        <v>0</v>
      </c>
      <c r="K222" s="194" t="s">
        <v>1433</v>
      </c>
      <c r="L222" s="40"/>
      <c r="M222" s="199" t="s">
        <v>1</v>
      </c>
      <c r="N222" s="200" t="s">
        <v>43</v>
      </c>
      <c r="O222" s="72"/>
      <c r="P222" s="201">
        <f>O222*H222</f>
        <v>0</v>
      </c>
      <c r="Q222" s="201">
        <v>6.0999999999999997E-4</v>
      </c>
      <c r="R222" s="201">
        <f>Q222*H222</f>
        <v>8.539999999999999E-3</v>
      </c>
      <c r="S222" s="201">
        <v>0</v>
      </c>
      <c r="T222" s="20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3" t="s">
        <v>160</v>
      </c>
      <c r="AT222" s="203" t="s">
        <v>155</v>
      </c>
      <c r="AU222" s="203" t="s">
        <v>87</v>
      </c>
      <c r="AY222" s="18" t="s">
        <v>153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8" t="s">
        <v>85</v>
      </c>
      <c r="BK222" s="204">
        <f>ROUND(I222*H222,2)</f>
        <v>0</v>
      </c>
      <c r="BL222" s="18" t="s">
        <v>160</v>
      </c>
      <c r="BM222" s="203" t="s">
        <v>1434</v>
      </c>
    </row>
    <row r="223" spans="1:65" s="2" customFormat="1" ht="39">
      <c r="A223" s="35"/>
      <c r="B223" s="36"/>
      <c r="C223" s="37"/>
      <c r="D223" s="205" t="s">
        <v>162</v>
      </c>
      <c r="E223" s="37"/>
      <c r="F223" s="206" t="s">
        <v>682</v>
      </c>
      <c r="G223" s="37"/>
      <c r="H223" s="37"/>
      <c r="I223" s="207"/>
      <c r="J223" s="37"/>
      <c r="K223" s="37"/>
      <c r="L223" s="40"/>
      <c r="M223" s="208"/>
      <c r="N223" s="209"/>
      <c r="O223" s="72"/>
      <c r="P223" s="72"/>
      <c r="Q223" s="72"/>
      <c r="R223" s="72"/>
      <c r="S223" s="72"/>
      <c r="T223" s="73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162</v>
      </c>
      <c r="AU223" s="18" t="s">
        <v>87</v>
      </c>
    </row>
    <row r="224" spans="1:65" s="13" customFormat="1" ht="11.25">
      <c r="B224" s="210"/>
      <c r="C224" s="211"/>
      <c r="D224" s="205" t="s">
        <v>164</v>
      </c>
      <c r="E224" s="212" t="s">
        <v>1</v>
      </c>
      <c r="F224" s="213" t="s">
        <v>240</v>
      </c>
      <c r="G224" s="211"/>
      <c r="H224" s="214">
        <v>14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164</v>
      </c>
      <c r="AU224" s="220" t="s">
        <v>87</v>
      </c>
      <c r="AV224" s="13" t="s">
        <v>87</v>
      </c>
      <c r="AW224" s="13" t="s">
        <v>34</v>
      </c>
      <c r="AX224" s="13" t="s">
        <v>78</v>
      </c>
      <c r="AY224" s="220" t="s">
        <v>153</v>
      </c>
    </row>
    <row r="225" spans="1:51" s="15" customFormat="1" ht="11.25">
      <c r="B225" s="231"/>
      <c r="C225" s="232"/>
      <c r="D225" s="205" t="s">
        <v>164</v>
      </c>
      <c r="E225" s="233" t="s">
        <v>1</v>
      </c>
      <c r="F225" s="234" t="s">
        <v>198</v>
      </c>
      <c r="G225" s="232"/>
      <c r="H225" s="235">
        <v>14</v>
      </c>
      <c r="I225" s="236"/>
      <c r="J225" s="232"/>
      <c r="K225" s="232"/>
      <c r="L225" s="237"/>
      <c r="M225" s="271"/>
      <c r="N225" s="272"/>
      <c r="O225" s="272"/>
      <c r="P225" s="272"/>
      <c r="Q225" s="272"/>
      <c r="R225" s="272"/>
      <c r="S225" s="272"/>
      <c r="T225" s="273"/>
      <c r="AT225" s="241" t="s">
        <v>164</v>
      </c>
      <c r="AU225" s="241" t="s">
        <v>87</v>
      </c>
      <c r="AV225" s="15" t="s">
        <v>160</v>
      </c>
      <c r="AW225" s="15" t="s">
        <v>34</v>
      </c>
      <c r="AX225" s="15" t="s">
        <v>85</v>
      </c>
      <c r="AY225" s="241" t="s">
        <v>153</v>
      </c>
    </row>
    <row r="226" spans="1:51" s="2" customFormat="1" ht="6.95" customHeight="1">
      <c r="A226" s="35"/>
      <c r="B226" s="55"/>
      <c r="C226" s="56"/>
      <c r="D226" s="56"/>
      <c r="E226" s="56"/>
      <c r="F226" s="56"/>
      <c r="G226" s="56"/>
      <c r="H226" s="56"/>
      <c r="I226" s="56"/>
      <c r="J226" s="56"/>
      <c r="K226" s="56"/>
      <c r="L226" s="40"/>
      <c r="M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</row>
  </sheetData>
  <sheetProtection algorithmName="SHA-512" hashValue="Im4upO0WdtE2ozxhtHEu71sDYn2Fm2rrw2ecrrtBBttEHmwfOsKQzbLZHtgFsdf6f43TWjGmYAYGFY3zKbG1gQ==" saltValue="RgfmeX5xPBu4M/E4xj/ayERLz4VgGccOlKZM965kGAhAF0f8FyC7915q1qAYv7gnThSycLd9lJGBrnLvGAXymA==" spinCount="100000" sheet="1" objects="1" scenarios="1" formatColumns="0" formatRows="0" autoFilter="0"/>
  <autoFilter ref="C124:K225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110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1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9" t="str">
        <f>'Rekapitulace stavby'!K6</f>
        <v>Teplice - přechod pro chodce a chodníky Hudcov</v>
      </c>
      <c r="F7" s="320"/>
      <c r="G7" s="320"/>
      <c r="H7" s="320"/>
      <c r="L7" s="21"/>
    </row>
    <row r="8" spans="1:46" s="1" customFormat="1" ht="12" customHeight="1">
      <c r="B8" s="21"/>
      <c r="D8" s="120" t="s">
        <v>112</v>
      </c>
      <c r="L8" s="21"/>
    </row>
    <row r="9" spans="1:46" s="2" customFormat="1" ht="16.5" customHeight="1">
      <c r="A9" s="35"/>
      <c r="B9" s="40"/>
      <c r="C9" s="35"/>
      <c r="D9" s="35"/>
      <c r="E9" s="319" t="s">
        <v>1207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2" t="s">
        <v>1174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19</v>
      </c>
      <c r="G13" s="35"/>
      <c r="H13" s="35"/>
      <c r="I13" s="120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3. 3. 2023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26</v>
      </c>
      <c r="E16" s="35"/>
      <c r="F16" s="35"/>
      <c r="G16" s="35"/>
      <c r="H16" s="35"/>
      <c r="I16" s="120" t="s">
        <v>27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29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27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0" t="s">
        <v>29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27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33</v>
      </c>
      <c r="F23" s="35"/>
      <c r="G23" s="35"/>
      <c r="H23" s="35"/>
      <c r="I23" s="120" t="s">
        <v>29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27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29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38</v>
      </c>
      <c r="E32" s="35"/>
      <c r="F32" s="35"/>
      <c r="G32" s="35"/>
      <c r="H32" s="35"/>
      <c r="I32" s="35"/>
      <c r="J32" s="127">
        <f>ROUND(J124,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40</v>
      </c>
      <c r="G34" s="35"/>
      <c r="H34" s="35"/>
      <c r="I34" s="128" t="s">
        <v>39</v>
      </c>
      <c r="J34" s="128" t="s">
        <v>41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42</v>
      </c>
      <c r="E35" s="120" t="s">
        <v>43</v>
      </c>
      <c r="F35" s="130">
        <f>ROUND((SUM(BE124:BE142)),  2)</f>
        <v>0</v>
      </c>
      <c r="G35" s="35"/>
      <c r="H35" s="35"/>
      <c r="I35" s="131">
        <v>0.21</v>
      </c>
      <c r="J35" s="130">
        <f>ROUND(((SUM(BE124:BE142))*I35),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44</v>
      </c>
      <c r="F36" s="130">
        <f>ROUND((SUM(BF124:BF142)),  2)</f>
        <v>0</v>
      </c>
      <c r="G36" s="35"/>
      <c r="H36" s="35"/>
      <c r="I36" s="131">
        <v>0.15</v>
      </c>
      <c r="J36" s="130">
        <f>ROUND(((SUM(BF124:BF142))*I36),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45</v>
      </c>
      <c r="F37" s="130">
        <f>ROUND((SUM(BG124:BG142)),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46</v>
      </c>
      <c r="F38" s="130">
        <f>ROUND((SUM(BH124:BH142)),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47</v>
      </c>
      <c r="F39" s="130">
        <f>ROUND((SUM(BI124:BI142)),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48</v>
      </c>
      <c r="E41" s="134"/>
      <c r="F41" s="134"/>
      <c r="G41" s="135" t="s">
        <v>49</v>
      </c>
      <c r="H41" s="136" t="s">
        <v>50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51</v>
      </c>
      <c r="E50" s="140"/>
      <c r="F50" s="140"/>
      <c r="G50" s="139" t="s">
        <v>52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53</v>
      </c>
      <c r="E61" s="142"/>
      <c r="F61" s="143" t="s">
        <v>54</v>
      </c>
      <c r="G61" s="141" t="s">
        <v>53</v>
      </c>
      <c r="H61" s="142"/>
      <c r="I61" s="142"/>
      <c r="J61" s="144" t="s">
        <v>54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55</v>
      </c>
      <c r="E65" s="145"/>
      <c r="F65" s="145"/>
      <c r="G65" s="139" t="s">
        <v>56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53</v>
      </c>
      <c r="E76" s="142"/>
      <c r="F76" s="143" t="s">
        <v>54</v>
      </c>
      <c r="G76" s="141" t="s">
        <v>53</v>
      </c>
      <c r="H76" s="142"/>
      <c r="I76" s="142"/>
      <c r="J76" s="144" t="s">
        <v>54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hidden="1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hidden="1" customHeight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hidden="1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hidden="1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hidden="1" customHeight="1">
      <c r="A85" s="35"/>
      <c r="B85" s="36"/>
      <c r="C85" s="37"/>
      <c r="D85" s="37"/>
      <c r="E85" s="326" t="str">
        <f>E7</f>
        <v>Teplice - přechod pro chodce a chodníky Hudcov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hidden="1" customHeight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hidden="1" customHeight="1">
      <c r="A87" s="35"/>
      <c r="B87" s="36"/>
      <c r="C87" s="37"/>
      <c r="D87" s="37"/>
      <c r="E87" s="326" t="s">
        <v>1207</v>
      </c>
      <c r="F87" s="328"/>
      <c r="G87" s="328"/>
      <c r="H87" s="32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hidden="1" customHeight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hidden="1" customHeight="1">
      <c r="A89" s="35"/>
      <c r="B89" s="36"/>
      <c r="C89" s="37"/>
      <c r="D89" s="37"/>
      <c r="E89" s="279" t="str">
        <f>E11</f>
        <v>VRN - Vedlejší rozpočtové nákaldy</v>
      </c>
      <c r="F89" s="328"/>
      <c r="G89" s="328"/>
      <c r="H89" s="32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hidden="1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hidden="1" customHeight="1">
      <c r="A91" s="35"/>
      <c r="B91" s="36"/>
      <c r="C91" s="30" t="s">
        <v>22</v>
      </c>
      <c r="D91" s="37"/>
      <c r="E91" s="37"/>
      <c r="F91" s="28" t="str">
        <f>F14</f>
        <v>Hudcov</v>
      </c>
      <c r="G91" s="37"/>
      <c r="H91" s="37"/>
      <c r="I91" s="30" t="s">
        <v>24</v>
      </c>
      <c r="J91" s="67" t="str">
        <f>IF(J14="","",J14)</f>
        <v>3. 3. 2023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hidden="1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hidden="1" customHeight="1">
      <c r="A93" s="35"/>
      <c r="B93" s="36"/>
      <c r="C93" s="30" t="s">
        <v>26</v>
      </c>
      <c r="D93" s="37"/>
      <c r="E93" s="37"/>
      <c r="F93" s="28" t="str">
        <f>E17</f>
        <v xml:space="preserve"> </v>
      </c>
      <c r="G93" s="37"/>
      <c r="H93" s="37"/>
      <c r="I93" s="30" t="s">
        <v>32</v>
      </c>
      <c r="J93" s="33" t="str">
        <f>E23</f>
        <v>Projekce dopravní Filip,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hidden="1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hidden="1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hidden="1" customHeight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hidden="1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hidden="1" customHeight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J124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1:47" s="9" customFormat="1" ht="24.95" hidden="1" customHeight="1">
      <c r="B99" s="154"/>
      <c r="C99" s="155"/>
      <c r="D99" s="156" t="s">
        <v>1175</v>
      </c>
      <c r="E99" s="157"/>
      <c r="F99" s="157"/>
      <c r="G99" s="157"/>
      <c r="H99" s="157"/>
      <c r="I99" s="157"/>
      <c r="J99" s="158">
        <f>J125</f>
        <v>0</v>
      </c>
      <c r="K99" s="155"/>
      <c r="L99" s="159"/>
    </row>
    <row r="100" spans="1:47" s="10" customFormat="1" ht="19.899999999999999" hidden="1" customHeight="1">
      <c r="B100" s="160"/>
      <c r="C100" s="105"/>
      <c r="D100" s="161" t="s">
        <v>1176</v>
      </c>
      <c r="E100" s="162"/>
      <c r="F100" s="162"/>
      <c r="G100" s="162"/>
      <c r="H100" s="162"/>
      <c r="I100" s="162"/>
      <c r="J100" s="163">
        <f>J126</f>
        <v>0</v>
      </c>
      <c r="K100" s="105"/>
      <c r="L100" s="164"/>
    </row>
    <row r="101" spans="1:47" s="10" customFormat="1" ht="19.899999999999999" hidden="1" customHeight="1">
      <c r="B101" s="160"/>
      <c r="C101" s="105"/>
      <c r="D101" s="161" t="s">
        <v>1435</v>
      </c>
      <c r="E101" s="162"/>
      <c r="F101" s="162"/>
      <c r="G101" s="162"/>
      <c r="H101" s="162"/>
      <c r="I101" s="162"/>
      <c r="J101" s="163">
        <f>J131</f>
        <v>0</v>
      </c>
      <c r="K101" s="105"/>
      <c r="L101" s="164"/>
    </row>
    <row r="102" spans="1:47" s="9" customFormat="1" ht="24.95" hidden="1" customHeight="1">
      <c r="B102" s="154"/>
      <c r="C102" s="155"/>
      <c r="D102" s="156" t="s">
        <v>1178</v>
      </c>
      <c r="E102" s="157"/>
      <c r="F102" s="157"/>
      <c r="G102" s="157"/>
      <c r="H102" s="157"/>
      <c r="I102" s="157"/>
      <c r="J102" s="158">
        <f>J134</f>
        <v>0</v>
      </c>
      <c r="K102" s="155"/>
      <c r="L102" s="159"/>
    </row>
    <row r="103" spans="1:47" s="2" customFormat="1" ht="21.75" hidden="1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47" s="2" customFormat="1" ht="6.95" hidden="1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47" ht="11.25" hidden="1"/>
    <row r="106" spans="1:47" ht="11.25" hidden="1"/>
    <row r="107" spans="1:47" ht="11.25" hidden="1"/>
    <row r="108" spans="1:47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24.95" customHeight="1">
      <c r="A109" s="35"/>
      <c r="B109" s="36"/>
      <c r="C109" s="24" t="s">
        <v>138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16.5" customHeight="1">
      <c r="A112" s="35"/>
      <c r="B112" s="36"/>
      <c r="C112" s="37"/>
      <c r="D112" s="37"/>
      <c r="E112" s="326" t="str">
        <f>E7</f>
        <v>Teplice - přechod pro chodce a chodníky Hudcov</v>
      </c>
      <c r="F112" s="327"/>
      <c r="G112" s="327"/>
      <c r="H112" s="32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1" customFormat="1" ht="12" customHeight="1">
      <c r="B113" s="22"/>
      <c r="C113" s="30" t="s">
        <v>112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65" s="2" customFormat="1" ht="16.5" customHeight="1">
      <c r="A114" s="35"/>
      <c r="B114" s="36"/>
      <c r="C114" s="37"/>
      <c r="D114" s="37"/>
      <c r="E114" s="326" t="s">
        <v>1207</v>
      </c>
      <c r="F114" s="328"/>
      <c r="G114" s="328"/>
      <c r="H114" s="328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279" t="str">
        <f>E11</f>
        <v>VRN - Vedlejší rozpočtové nákaldy</v>
      </c>
      <c r="F116" s="328"/>
      <c r="G116" s="328"/>
      <c r="H116" s="328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22</v>
      </c>
      <c r="D118" s="37"/>
      <c r="E118" s="37"/>
      <c r="F118" s="28" t="str">
        <f>F14</f>
        <v>Hudcov</v>
      </c>
      <c r="G118" s="37"/>
      <c r="H118" s="37"/>
      <c r="I118" s="30" t="s">
        <v>24</v>
      </c>
      <c r="J118" s="67" t="str">
        <f>IF(J14="","",J14)</f>
        <v>3. 3. 2023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25.7" customHeight="1">
      <c r="A120" s="35"/>
      <c r="B120" s="36"/>
      <c r="C120" s="30" t="s">
        <v>26</v>
      </c>
      <c r="D120" s="37"/>
      <c r="E120" s="37"/>
      <c r="F120" s="28" t="str">
        <f>E17</f>
        <v xml:space="preserve"> </v>
      </c>
      <c r="G120" s="37"/>
      <c r="H120" s="37"/>
      <c r="I120" s="30" t="s">
        <v>32</v>
      </c>
      <c r="J120" s="33" t="str">
        <f>E23</f>
        <v>Projekce dopravní Filip, s.r.o.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30</v>
      </c>
      <c r="D121" s="37"/>
      <c r="E121" s="37"/>
      <c r="F121" s="28" t="str">
        <f>IF(E20="","",E20)</f>
        <v>Vyplň údaj</v>
      </c>
      <c r="G121" s="37"/>
      <c r="H121" s="37"/>
      <c r="I121" s="30" t="s">
        <v>35</v>
      </c>
      <c r="J121" s="33" t="str">
        <f>E26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5"/>
      <c r="B123" s="166"/>
      <c r="C123" s="167" t="s">
        <v>139</v>
      </c>
      <c r="D123" s="168" t="s">
        <v>63</v>
      </c>
      <c r="E123" s="168" t="s">
        <v>59</v>
      </c>
      <c r="F123" s="168" t="s">
        <v>60</v>
      </c>
      <c r="G123" s="168" t="s">
        <v>140</v>
      </c>
      <c r="H123" s="168" t="s">
        <v>141</v>
      </c>
      <c r="I123" s="168" t="s">
        <v>142</v>
      </c>
      <c r="J123" s="168" t="s">
        <v>118</v>
      </c>
      <c r="K123" s="169" t="s">
        <v>143</v>
      </c>
      <c r="L123" s="170"/>
      <c r="M123" s="76" t="s">
        <v>1</v>
      </c>
      <c r="N123" s="77" t="s">
        <v>42</v>
      </c>
      <c r="O123" s="77" t="s">
        <v>144</v>
      </c>
      <c r="P123" s="77" t="s">
        <v>145</v>
      </c>
      <c r="Q123" s="77" t="s">
        <v>146</v>
      </c>
      <c r="R123" s="77" t="s">
        <v>147</v>
      </c>
      <c r="S123" s="77" t="s">
        <v>148</v>
      </c>
      <c r="T123" s="78" t="s">
        <v>149</v>
      </c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</row>
    <row r="124" spans="1:65" s="2" customFormat="1" ht="22.9" customHeight="1">
      <c r="A124" s="35"/>
      <c r="B124" s="36"/>
      <c r="C124" s="83" t="s">
        <v>150</v>
      </c>
      <c r="D124" s="37"/>
      <c r="E124" s="37"/>
      <c r="F124" s="37"/>
      <c r="G124" s="37"/>
      <c r="H124" s="37"/>
      <c r="I124" s="37"/>
      <c r="J124" s="171">
        <f>BK124</f>
        <v>0</v>
      </c>
      <c r="K124" s="37"/>
      <c r="L124" s="40"/>
      <c r="M124" s="79"/>
      <c r="N124" s="172"/>
      <c r="O124" s="80"/>
      <c r="P124" s="173">
        <f>P125+P134</f>
        <v>0</v>
      </c>
      <c r="Q124" s="80"/>
      <c r="R124" s="173">
        <f>R125+R134</f>
        <v>0</v>
      </c>
      <c r="S124" s="80"/>
      <c r="T124" s="174">
        <f>T125+T134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77</v>
      </c>
      <c r="AU124" s="18" t="s">
        <v>120</v>
      </c>
      <c r="BK124" s="175">
        <f>BK125+BK134</f>
        <v>0</v>
      </c>
    </row>
    <row r="125" spans="1:65" s="12" customFormat="1" ht="25.9" customHeight="1">
      <c r="B125" s="176"/>
      <c r="C125" s="177"/>
      <c r="D125" s="178" t="s">
        <v>77</v>
      </c>
      <c r="E125" s="179" t="s">
        <v>99</v>
      </c>
      <c r="F125" s="179" t="s">
        <v>1179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P126+P131</f>
        <v>0</v>
      </c>
      <c r="Q125" s="184"/>
      <c r="R125" s="185">
        <f>R126+R131</f>
        <v>0</v>
      </c>
      <c r="S125" s="184"/>
      <c r="T125" s="186">
        <f>T126+T131</f>
        <v>0</v>
      </c>
      <c r="AR125" s="187" t="s">
        <v>178</v>
      </c>
      <c r="AT125" s="188" t="s">
        <v>77</v>
      </c>
      <c r="AU125" s="188" t="s">
        <v>78</v>
      </c>
      <c r="AY125" s="187" t="s">
        <v>153</v>
      </c>
      <c r="BK125" s="189">
        <f>BK126+BK131</f>
        <v>0</v>
      </c>
    </row>
    <row r="126" spans="1:65" s="12" customFormat="1" ht="22.9" customHeight="1">
      <c r="B126" s="176"/>
      <c r="C126" s="177"/>
      <c r="D126" s="178" t="s">
        <v>77</v>
      </c>
      <c r="E126" s="190" t="s">
        <v>1180</v>
      </c>
      <c r="F126" s="190" t="s">
        <v>1181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SUM(P127:P130)</f>
        <v>0</v>
      </c>
      <c r="Q126" s="184"/>
      <c r="R126" s="185">
        <f>SUM(R127:R130)</f>
        <v>0</v>
      </c>
      <c r="S126" s="184"/>
      <c r="T126" s="186">
        <f>SUM(T127:T130)</f>
        <v>0</v>
      </c>
      <c r="AR126" s="187" t="s">
        <v>178</v>
      </c>
      <c r="AT126" s="188" t="s">
        <v>77</v>
      </c>
      <c r="AU126" s="188" t="s">
        <v>85</v>
      </c>
      <c r="AY126" s="187" t="s">
        <v>153</v>
      </c>
      <c r="BK126" s="189">
        <f>SUM(BK127:BK130)</f>
        <v>0</v>
      </c>
    </row>
    <row r="127" spans="1:65" s="2" customFormat="1" ht="16.5" customHeight="1">
      <c r="A127" s="35"/>
      <c r="B127" s="36"/>
      <c r="C127" s="192" t="s">
        <v>85</v>
      </c>
      <c r="D127" s="192" t="s">
        <v>155</v>
      </c>
      <c r="E127" s="193" t="s">
        <v>1436</v>
      </c>
      <c r="F127" s="194" t="s">
        <v>1437</v>
      </c>
      <c r="G127" s="195" t="s">
        <v>954</v>
      </c>
      <c r="H127" s="196">
        <v>1</v>
      </c>
      <c r="I127" s="197"/>
      <c r="J127" s="198">
        <f>ROUND(I127*H127,2)</f>
        <v>0</v>
      </c>
      <c r="K127" s="194" t="s">
        <v>159</v>
      </c>
      <c r="L127" s="40"/>
      <c r="M127" s="199" t="s">
        <v>1</v>
      </c>
      <c r="N127" s="200" t="s">
        <v>43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1184</v>
      </c>
      <c r="AT127" s="203" t="s">
        <v>155</v>
      </c>
      <c r="AU127" s="203" t="s">
        <v>87</v>
      </c>
      <c r="AY127" s="18" t="s">
        <v>153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85</v>
      </c>
      <c r="BK127" s="204">
        <f>ROUND(I127*H127,2)</f>
        <v>0</v>
      </c>
      <c r="BL127" s="18" t="s">
        <v>1184</v>
      </c>
      <c r="BM127" s="203" t="s">
        <v>1438</v>
      </c>
    </row>
    <row r="128" spans="1:65" s="2" customFormat="1" ht="11.25">
      <c r="A128" s="35"/>
      <c r="B128" s="36"/>
      <c r="C128" s="37"/>
      <c r="D128" s="205" t="s">
        <v>162</v>
      </c>
      <c r="E128" s="37"/>
      <c r="F128" s="206" t="s">
        <v>1439</v>
      </c>
      <c r="G128" s="37"/>
      <c r="H128" s="37"/>
      <c r="I128" s="207"/>
      <c r="J128" s="37"/>
      <c r="K128" s="37"/>
      <c r="L128" s="40"/>
      <c r="M128" s="208"/>
      <c r="N128" s="209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162</v>
      </c>
      <c r="AU128" s="18" t="s">
        <v>87</v>
      </c>
    </row>
    <row r="129" spans="1:65" s="2" customFormat="1" ht="16.5" customHeight="1">
      <c r="A129" s="35"/>
      <c r="B129" s="36"/>
      <c r="C129" s="192" t="s">
        <v>87</v>
      </c>
      <c r="D129" s="192" t="s">
        <v>155</v>
      </c>
      <c r="E129" s="193" t="s">
        <v>1440</v>
      </c>
      <c r="F129" s="194" t="s">
        <v>1441</v>
      </c>
      <c r="G129" s="195" t="s">
        <v>954</v>
      </c>
      <c r="H129" s="196">
        <v>1</v>
      </c>
      <c r="I129" s="197"/>
      <c r="J129" s="198">
        <f>ROUND(I129*H129,2)</f>
        <v>0</v>
      </c>
      <c r="K129" s="194" t="s">
        <v>159</v>
      </c>
      <c r="L129" s="40"/>
      <c r="M129" s="199" t="s">
        <v>1</v>
      </c>
      <c r="N129" s="200" t="s">
        <v>43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1184</v>
      </c>
      <c r="AT129" s="203" t="s">
        <v>155</v>
      </c>
      <c r="AU129" s="203" t="s">
        <v>87</v>
      </c>
      <c r="AY129" s="18" t="s">
        <v>153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85</v>
      </c>
      <c r="BK129" s="204">
        <f>ROUND(I129*H129,2)</f>
        <v>0</v>
      </c>
      <c r="BL129" s="18" t="s">
        <v>1184</v>
      </c>
      <c r="BM129" s="203" t="s">
        <v>1442</v>
      </c>
    </row>
    <row r="130" spans="1:65" s="2" customFormat="1" ht="11.25">
      <c r="A130" s="35"/>
      <c r="B130" s="36"/>
      <c r="C130" s="37"/>
      <c r="D130" s="205" t="s">
        <v>162</v>
      </c>
      <c r="E130" s="37"/>
      <c r="F130" s="206" t="s">
        <v>1441</v>
      </c>
      <c r="G130" s="37"/>
      <c r="H130" s="37"/>
      <c r="I130" s="207"/>
      <c r="J130" s="37"/>
      <c r="K130" s="37"/>
      <c r="L130" s="40"/>
      <c r="M130" s="208"/>
      <c r="N130" s="209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162</v>
      </c>
      <c r="AU130" s="18" t="s">
        <v>87</v>
      </c>
    </row>
    <row r="131" spans="1:65" s="12" customFormat="1" ht="22.9" customHeight="1">
      <c r="B131" s="176"/>
      <c r="C131" s="177"/>
      <c r="D131" s="178" t="s">
        <v>77</v>
      </c>
      <c r="E131" s="190" t="s">
        <v>1443</v>
      </c>
      <c r="F131" s="190" t="s">
        <v>1444</v>
      </c>
      <c r="G131" s="177"/>
      <c r="H131" s="177"/>
      <c r="I131" s="180"/>
      <c r="J131" s="191">
        <f>BK131</f>
        <v>0</v>
      </c>
      <c r="K131" s="177"/>
      <c r="L131" s="182"/>
      <c r="M131" s="183"/>
      <c r="N131" s="184"/>
      <c r="O131" s="184"/>
      <c r="P131" s="185">
        <f>SUM(P132:P133)</f>
        <v>0</v>
      </c>
      <c r="Q131" s="184"/>
      <c r="R131" s="185">
        <f>SUM(R132:R133)</f>
        <v>0</v>
      </c>
      <c r="S131" s="184"/>
      <c r="T131" s="186">
        <f>SUM(T132:T133)</f>
        <v>0</v>
      </c>
      <c r="AR131" s="187" t="s">
        <v>178</v>
      </c>
      <c r="AT131" s="188" t="s">
        <v>77</v>
      </c>
      <c r="AU131" s="188" t="s">
        <v>85</v>
      </c>
      <c r="AY131" s="187" t="s">
        <v>153</v>
      </c>
      <c r="BK131" s="189">
        <f>SUM(BK132:BK133)</f>
        <v>0</v>
      </c>
    </row>
    <row r="132" spans="1:65" s="2" customFormat="1" ht="16.5" customHeight="1">
      <c r="A132" s="35"/>
      <c r="B132" s="36"/>
      <c r="C132" s="192" t="s">
        <v>165</v>
      </c>
      <c r="D132" s="192" t="s">
        <v>155</v>
      </c>
      <c r="E132" s="193" t="s">
        <v>1445</v>
      </c>
      <c r="F132" s="194" t="s">
        <v>1446</v>
      </c>
      <c r="G132" s="195" t="s">
        <v>954</v>
      </c>
      <c r="H132" s="196">
        <v>1</v>
      </c>
      <c r="I132" s="197"/>
      <c r="J132" s="198">
        <f>ROUND(I132*H132,2)</f>
        <v>0</v>
      </c>
      <c r="K132" s="194" t="s">
        <v>159</v>
      </c>
      <c r="L132" s="40"/>
      <c r="M132" s="199" t="s">
        <v>1</v>
      </c>
      <c r="N132" s="200" t="s">
        <v>43</v>
      </c>
      <c r="O132" s="7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1184</v>
      </c>
      <c r="AT132" s="203" t="s">
        <v>155</v>
      </c>
      <c r="AU132" s="203" t="s">
        <v>87</v>
      </c>
      <c r="AY132" s="18" t="s">
        <v>153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85</v>
      </c>
      <c r="BK132" s="204">
        <f>ROUND(I132*H132,2)</f>
        <v>0</v>
      </c>
      <c r="BL132" s="18" t="s">
        <v>1184</v>
      </c>
      <c r="BM132" s="203" t="s">
        <v>1447</v>
      </c>
    </row>
    <row r="133" spans="1:65" s="2" customFormat="1" ht="11.25">
      <c r="A133" s="35"/>
      <c r="B133" s="36"/>
      <c r="C133" s="37"/>
      <c r="D133" s="205" t="s">
        <v>162</v>
      </c>
      <c r="E133" s="37"/>
      <c r="F133" s="206" t="s">
        <v>1446</v>
      </c>
      <c r="G133" s="37"/>
      <c r="H133" s="37"/>
      <c r="I133" s="207"/>
      <c r="J133" s="37"/>
      <c r="K133" s="37"/>
      <c r="L133" s="40"/>
      <c r="M133" s="208"/>
      <c r="N133" s="209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162</v>
      </c>
      <c r="AU133" s="18" t="s">
        <v>87</v>
      </c>
    </row>
    <row r="134" spans="1:65" s="12" customFormat="1" ht="25.9" customHeight="1">
      <c r="B134" s="176"/>
      <c r="C134" s="177"/>
      <c r="D134" s="178" t="s">
        <v>77</v>
      </c>
      <c r="E134" s="179" t="s">
        <v>1199</v>
      </c>
      <c r="F134" s="179" t="s">
        <v>1200</v>
      </c>
      <c r="G134" s="177"/>
      <c r="H134" s="177"/>
      <c r="I134" s="180"/>
      <c r="J134" s="181">
        <f>BK134</f>
        <v>0</v>
      </c>
      <c r="K134" s="177"/>
      <c r="L134" s="182"/>
      <c r="M134" s="183"/>
      <c r="N134" s="184"/>
      <c r="O134" s="184"/>
      <c r="P134" s="185">
        <f>SUM(P135:P142)</f>
        <v>0</v>
      </c>
      <c r="Q134" s="184"/>
      <c r="R134" s="185">
        <f>SUM(R135:R142)</f>
        <v>0</v>
      </c>
      <c r="S134" s="184"/>
      <c r="T134" s="186">
        <f>SUM(T135:T142)</f>
        <v>0</v>
      </c>
      <c r="AR134" s="187" t="s">
        <v>178</v>
      </c>
      <c r="AT134" s="188" t="s">
        <v>77</v>
      </c>
      <c r="AU134" s="188" t="s">
        <v>78</v>
      </c>
      <c r="AY134" s="187" t="s">
        <v>153</v>
      </c>
      <c r="BK134" s="189">
        <f>SUM(BK135:BK142)</f>
        <v>0</v>
      </c>
    </row>
    <row r="135" spans="1:65" s="2" customFormat="1" ht="16.5" customHeight="1">
      <c r="A135" s="35"/>
      <c r="B135" s="36"/>
      <c r="C135" s="192" t="s">
        <v>160</v>
      </c>
      <c r="D135" s="192" t="s">
        <v>155</v>
      </c>
      <c r="E135" s="193" t="s">
        <v>1448</v>
      </c>
      <c r="F135" s="194" t="s">
        <v>1449</v>
      </c>
      <c r="G135" s="195" t="s">
        <v>1450</v>
      </c>
      <c r="H135" s="196">
        <v>16</v>
      </c>
      <c r="I135" s="197"/>
      <c r="J135" s="198">
        <f>ROUND(I135*H135,2)</f>
        <v>0</v>
      </c>
      <c r="K135" s="194" t="s">
        <v>1</v>
      </c>
      <c r="L135" s="40"/>
      <c r="M135" s="199" t="s">
        <v>1</v>
      </c>
      <c r="N135" s="200" t="s">
        <v>43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160</v>
      </c>
      <c r="AT135" s="203" t="s">
        <v>155</v>
      </c>
      <c r="AU135" s="203" t="s">
        <v>85</v>
      </c>
      <c r="AY135" s="18" t="s">
        <v>153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85</v>
      </c>
      <c r="BK135" s="204">
        <f>ROUND(I135*H135,2)</f>
        <v>0</v>
      </c>
      <c r="BL135" s="18" t="s">
        <v>160</v>
      </c>
      <c r="BM135" s="203" t="s">
        <v>1451</v>
      </c>
    </row>
    <row r="136" spans="1:65" s="2" customFormat="1" ht="11.25">
      <c r="A136" s="35"/>
      <c r="B136" s="36"/>
      <c r="C136" s="37"/>
      <c r="D136" s="205" t="s">
        <v>162</v>
      </c>
      <c r="E136" s="37"/>
      <c r="F136" s="206" t="s">
        <v>1449</v>
      </c>
      <c r="G136" s="37"/>
      <c r="H136" s="37"/>
      <c r="I136" s="207"/>
      <c r="J136" s="37"/>
      <c r="K136" s="37"/>
      <c r="L136" s="40"/>
      <c r="M136" s="208"/>
      <c r="N136" s="209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162</v>
      </c>
      <c r="AU136" s="18" t="s">
        <v>85</v>
      </c>
    </row>
    <row r="137" spans="1:65" s="2" customFormat="1" ht="16.5" customHeight="1">
      <c r="A137" s="35"/>
      <c r="B137" s="36"/>
      <c r="C137" s="192" t="s">
        <v>178</v>
      </c>
      <c r="D137" s="192" t="s">
        <v>155</v>
      </c>
      <c r="E137" s="193" t="s">
        <v>1452</v>
      </c>
      <c r="F137" s="194" t="s">
        <v>1439</v>
      </c>
      <c r="G137" s="195" t="s">
        <v>954</v>
      </c>
      <c r="H137" s="196">
        <v>1</v>
      </c>
      <c r="I137" s="197"/>
      <c r="J137" s="198">
        <f>ROUND(I137*H137,2)</f>
        <v>0</v>
      </c>
      <c r="K137" s="194" t="s">
        <v>1</v>
      </c>
      <c r="L137" s="40"/>
      <c r="M137" s="199" t="s">
        <v>1</v>
      </c>
      <c r="N137" s="200" t="s">
        <v>43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160</v>
      </c>
      <c r="AT137" s="203" t="s">
        <v>155</v>
      </c>
      <c r="AU137" s="203" t="s">
        <v>85</v>
      </c>
      <c r="AY137" s="18" t="s">
        <v>153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85</v>
      </c>
      <c r="BK137" s="204">
        <f>ROUND(I137*H137,2)</f>
        <v>0</v>
      </c>
      <c r="BL137" s="18" t="s">
        <v>160</v>
      </c>
      <c r="BM137" s="203" t="s">
        <v>1453</v>
      </c>
    </row>
    <row r="138" spans="1:65" s="2" customFormat="1" ht="11.25">
      <c r="A138" s="35"/>
      <c r="B138" s="36"/>
      <c r="C138" s="37"/>
      <c r="D138" s="205" t="s">
        <v>162</v>
      </c>
      <c r="E138" s="37"/>
      <c r="F138" s="206" t="s">
        <v>1439</v>
      </c>
      <c r="G138" s="37"/>
      <c r="H138" s="37"/>
      <c r="I138" s="207"/>
      <c r="J138" s="37"/>
      <c r="K138" s="37"/>
      <c r="L138" s="40"/>
      <c r="M138" s="208"/>
      <c r="N138" s="209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162</v>
      </c>
      <c r="AU138" s="18" t="s">
        <v>85</v>
      </c>
    </row>
    <row r="139" spans="1:65" s="2" customFormat="1" ht="24.2" customHeight="1">
      <c r="A139" s="35"/>
      <c r="B139" s="36"/>
      <c r="C139" s="192" t="s">
        <v>185</v>
      </c>
      <c r="D139" s="192" t="s">
        <v>155</v>
      </c>
      <c r="E139" s="193" t="s">
        <v>1454</v>
      </c>
      <c r="F139" s="194" t="s">
        <v>1455</v>
      </c>
      <c r="G139" s="195" t="s">
        <v>954</v>
      </c>
      <c r="H139" s="196">
        <v>1</v>
      </c>
      <c r="I139" s="197"/>
      <c r="J139" s="198">
        <f>ROUND(I139*H139,2)</f>
        <v>0</v>
      </c>
      <c r="K139" s="194" t="s">
        <v>1</v>
      </c>
      <c r="L139" s="40"/>
      <c r="M139" s="199" t="s">
        <v>1</v>
      </c>
      <c r="N139" s="200" t="s">
        <v>43</v>
      </c>
      <c r="O139" s="7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160</v>
      </c>
      <c r="AT139" s="203" t="s">
        <v>155</v>
      </c>
      <c r="AU139" s="203" t="s">
        <v>85</v>
      </c>
      <c r="AY139" s="18" t="s">
        <v>153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85</v>
      </c>
      <c r="BK139" s="204">
        <f>ROUND(I139*H139,2)</f>
        <v>0</v>
      </c>
      <c r="BL139" s="18" t="s">
        <v>160</v>
      </c>
      <c r="BM139" s="203" t="s">
        <v>1456</v>
      </c>
    </row>
    <row r="140" spans="1:65" s="2" customFormat="1" ht="11.25">
      <c r="A140" s="35"/>
      <c r="B140" s="36"/>
      <c r="C140" s="37"/>
      <c r="D140" s="205" t="s">
        <v>162</v>
      </c>
      <c r="E140" s="37"/>
      <c r="F140" s="206" t="s">
        <v>1455</v>
      </c>
      <c r="G140" s="37"/>
      <c r="H140" s="37"/>
      <c r="I140" s="207"/>
      <c r="J140" s="37"/>
      <c r="K140" s="37"/>
      <c r="L140" s="40"/>
      <c r="M140" s="208"/>
      <c r="N140" s="209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162</v>
      </c>
      <c r="AU140" s="18" t="s">
        <v>85</v>
      </c>
    </row>
    <row r="141" spans="1:65" s="2" customFormat="1" ht="16.5" customHeight="1">
      <c r="A141" s="35"/>
      <c r="B141" s="36"/>
      <c r="C141" s="192" t="s">
        <v>199</v>
      </c>
      <c r="D141" s="192" t="s">
        <v>155</v>
      </c>
      <c r="E141" s="193" t="s">
        <v>1457</v>
      </c>
      <c r="F141" s="194" t="s">
        <v>1458</v>
      </c>
      <c r="G141" s="195" t="s">
        <v>954</v>
      </c>
      <c r="H141" s="196">
        <v>1</v>
      </c>
      <c r="I141" s="197"/>
      <c r="J141" s="198">
        <f>ROUND(I141*H141,2)</f>
        <v>0</v>
      </c>
      <c r="K141" s="194" t="s">
        <v>1</v>
      </c>
      <c r="L141" s="40"/>
      <c r="M141" s="199" t="s">
        <v>1</v>
      </c>
      <c r="N141" s="200" t="s">
        <v>43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160</v>
      </c>
      <c r="AT141" s="203" t="s">
        <v>155</v>
      </c>
      <c r="AU141" s="203" t="s">
        <v>85</v>
      </c>
      <c r="AY141" s="18" t="s">
        <v>153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85</v>
      </c>
      <c r="BK141" s="204">
        <f>ROUND(I141*H141,2)</f>
        <v>0</v>
      </c>
      <c r="BL141" s="18" t="s">
        <v>160</v>
      </c>
      <c r="BM141" s="203" t="s">
        <v>1459</v>
      </c>
    </row>
    <row r="142" spans="1:65" s="2" customFormat="1" ht="11.25">
      <c r="A142" s="35"/>
      <c r="B142" s="36"/>
      <c r="C142" s="37"/>
      <c r="D142" s="205" t="s">
        <v>162</v>
      </c>
      <c r="E142" s="37"/>
      <c r="F142" s="206" t="s">
        <v>1458</v>
      </c>
      <c r="G142" s="37"/>
      <c r="H142" s="37"/>
      <c r="I142" s="207"/>
      <c r="J142" s="37"/>
      <c r="K142" s="37"/>
      <c r="L142" s="40"/>
      <c r="M142" s="267"/>
      <c r="N142" s="268"/>
      <c r="O142" s="269"/>
      <c r="P142" s="269"/>
      <c r="Q142" s="269"/>
      <c r="R142" s="269"/>
      <c r="S142" s="269"/>
      <c r="T142" s="270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162</v>
      </c>
      <c r="AU142" s="18" t="s">
        <v>85</v>
      </c>
    </row>
    <row r="143" spans="1:65" s="2" customFormat="1" ht="6.95" customHeight="1">
      <c r="A143" s="35"/>
      <c r="B143" s="55"/>
      <c r="C143" s="56"/>
      <c r="D143" s="56"/>
      <c r="E143" s="56"/>
      <c r="F143" s="56"/>
      <c r="G143" s="56"/>
      <c r="H143" s="56"/>
      <c r="I143" s="56"/>
      <c r="J143" s="56"/>
      <c r="K143" s="56"/>
      <c r="L143" s="40"/>
      <c r="M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</sheetData>
  <sheetProtection algorithmName="SHA-512" hashValue="DRVGJKHltXCxICoaJop/OWlDaZj0Nq6UC7k6M9c7D9wOVlOkhAGKQjn4kc9BLXaLAtSP/k43rRKAR0+q6+CPqQ==" saltValue="wnDPKQxoQN72YVnNaBstheg1cxAFj6nDJTAsojCafkY/lh17ojx8NQjDFPOVN8oh7pC/p8eoi7q/SYvleOm5kw==" spinCount="100000" sheet="1" objects="1" scenarios="1" formatColumns="0" formatRows="0" autoFilter="0"/>
  <autoFilter ref="C123:K142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18</vt:i4>
      </vt:variant>
    </vt:vector>
  </HeadingPairs>
  <TitlesOfParts>
    <vt:vector size="27" baseType="lpstr">
      <vt:lpstr>Rekapitulace stavby</vt:lpstr>
      <vt:lpstr>SO 101 - Komunikace a zpe...</vt:lpstr>
      <vt:lpstr>SO 101s - Sanace zemní pláně</vt:lpstr>
      <vt:lpstr>SO 401 - Veřejné osvětlení</vt:lpstr>
      <vt:lpstr>VRN - Vedlejší rozpočtové...</vt:lpstr>
      <vt:lpstr>SO 101 - Komunikace a zpe..._01</vt:lpstr>
      <vt:lpstr>SO 101s - Sanace zemní pláně_01</vt:lpstr>
      <vt:lpstr>SO 402 - Nová kabelová př...</vt:lpstr>
      <vt:lpstr>VRN - Vedlejší rozpočtové..._01</vt:lpstr>
      <vt:lpstr>'Rekapitulace stavby'!Názvy_tisku</vt:lpstr>
      <vt:lpstr>'SO 101 - Komunikace a zpe...'!Názvy_tisku</vt:lpstr>
      <vt:lpstr>'SO 101 - Komunikace a zpe..._01'!Názvy_tisku</vt:lpstr>
      <vt:lpstr>'SO 101s - Sanace zemní pláně'!Názvy_tisku</vt:lpstr>
      <vt:lpstr>'SO 101s - Sanace zemní pláně_01'!Názvy_tisku</vt:lpstr>
      <vt:lpstr>'SO 401 - Veřejné osvětlení'!Názvy_tisku</vt:lpstr>
      <vt:lpstr>'SO 402 - Nová kabelová př...'!Názvy_tisku</vt:lpstr>
      <vt:lpstr>'VRN - Vedlejší rozpočtové...'!Názvy_tisku</vt:lpstr>
      <vt:lpstr>'VRN - Vedlejší rozpočtové..._01'!Názvy_tisku</vt:lpstr>
      <vt:lpstr>'Rekapitulace stavby'!Oblast_tisku</vt:lpstr>
      <vt:lpstr>'SO 101 - Komunikace a zpe...'!Oblast_tisku</vt:lpstr>
      <vt:lpstr>'SO 101 - Komunikace a zpe..._01'!Oblast_tisku</vt:lpstr>
      <vt:lpstr>'SO 101s - Sanace zemní pláně'!Oblast_tisku</vt:lpstr>
      <vt:lpstr>'SO 101s - Sanace zemní pláně_01'!Oblast_tisku</vt:lpstr>
      <vt:lpstr>'SO 401 - Veřejné osvětlení'!Oblast_tisku</vt:lpstr>
      <vt:lpstr>'SO 402 - Nová kabelová př...'!Oblast_tisku</vt:lpstr>
      <vt:lpstr>'VRN - Vedlejší rozpočtové...'!Oblast_tisku</vt:lpstr>
      <vt:lpstr>'VRN - Vedlejší rozpočtové..._01'!Oblast_tisku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NOOTEBOOK\HONZAS</dc:creator>
  <cp:lastModifiedBy>Svobodová Blanka Ing.</cp:lastModifiedBy>
  <dcterms:created xsi:type="dcterms:W3CDTF">2023-03-08T16:09:26Z</dcterms:created>
  <dcterms:modified xsi:type="dcterms:W3CDTF">2023-03-09T08:39:17Z</dcterms:modified>
</cp:coreProperties>
</file>