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000 - Vedlejší a ostat..." sheetId="2" r:id="rId2"/>
    <sheet name="D.1.1, D.1.2 - Architekto..." sheetId="3" r:id="rId3"/>
    <sheet name="D.1.4.a.1 - Zdravotně tec..." sheetId="4" r:id="rId4"/>
    <sheet name="D.1.4.a.2 - Plyn" sheetId="5" r:id="rId5"/>
    <sheet name="D.1.4.b - Vzduchotechnika" sheetId="6" r:id="rId6"/>
    <sheet name="D.1.4.c - Vytápění" sheetId="7" r:id="rId7"/>
    <sheet name="D.1.4.d.1 - Silnoproudá e..." sheetId="8" r:id="rId8"/>
    <sheet name="D.1.4.d.2 - Slaboproudá e..." sheetId="9" r:id="rId9"/>
  </sheets>
  <definedNames>
    <definedName name="_xlnm.Print_Area" localSheetId="0">'Rekapitulace stavby'!$D$4:$AO$76,'Rekapitulace stavby'!$C$82:$AQ$104</definedName>
    <definedName name="_xlnm.Print_Titles" localSheetId="0">'Rekapitulace stavby'!$92:$92</definedName>
    <definedName name="_xlnm._FilterDatabase" localSheetId="1" hidden="1">'SO 000 - Vedlejší a ostat...'!$C$118:$K$126</definedName>
    <definedName name="_xlnm.Print_Area" localSheetId="1">'SO 000 - Vedlejší a ostat...'!$C$4:$J$76,'SO 000 - Vedlejší a ostat...'!$C$82:$J$100,'SO 000 - Vedlejší a ostat...'!$C$106:$J$126</definedName>
    <definedName name="_xlnm.Print_Titles" localSheetId="1">'SO 000 - Vedlejší a ostat...'!$118:$118</definedName>
    <definedName name="_xlnm._FilterDatabase" localSheetId="2" hidden="1">'D.1.1, D.1.2 - Architekto...'!$C$141:$K$1464</definedName>
    <definedName name="_xlnm.Print_Area" localSheetId="2">'D.1.1, D.1.2 - Architekto...'!$C$4:$J$76,'D.1.1, D.1.2 - Architekto...'!$C$82:$J$123,'D.1.1, D.1.2 - Architekto...'!$C$129:$J$1464</definedName>
    <definedName name="_xlnm.Print_Titles" localSheetId="2">'D.1.1, D.1.2 - Architekto...'!$141:$141</definedName>
    <definedName name="_xlnm._FilterDatabase" localSheetId="3" hidden="1">'D.1.4.a.1 - Zdravotně tec...'!$C$158:$K$397</definedName>
    <definedName name="_xlnm.Print_Area" localSheetId="3">'D.1.4.a.1 - Zdravotně tec...'!$C$4:$J$76,'D.1.4.a.1 - Zdravotně tec...'!$C$82:$J$138,'D.1.4.a.1 - Zdravotně tec...'!$C$144:$J$397</definedName>
    <definedName name="_xlnm.Print_Titles" localSheetId="3">'D.1.4.a.1 - Zdravotně tec...'!$158:$158</definedName>
    <definedName name="_xlnm._FilterDatabase" localSheetId="4" hidden="1">'D.1.4.a.2 - Plyn'!$C$127:$K$172</definedName>
    <definedName name="_xlnm.Print_Area" localSheetId="4">'D.1.4.a.2 - Plyn'!$C$4:$J$76,'D.1.4.a.2 - Plyn'!$C$82:$J$107,'D.1.4.a.2 - Plyn'!$C$113:$J$172</definedName>
    <definedName name="_xlnm.Print_Titles" localSheetId="4">'D.1.4.a.2 - Plyn'!$127:$127</definedName>
    <definedName name="_xlnm._FilterDatabase" localSheetId="5" hidden="1">'D.1.4.b - Vzduchotechnika'!$C$122:$K$159</definedName>
    <definedName name="_xlnm.Print_Area" localSheetId="5">'D.1.4.b - Vzduchotechnika'!$C$4:$J$76,'D.1.4.b - Vzduchotechnika'!$C$82:$J$102,'D.1.4.b - Vzduchotechnika'!$C$108:$J$159</definedName>
    <definedName name="_xlnm.Print_Titles" localSheetId="5">'D.1.4.b - Vzduchotechnika'!$122:$122</definedName>
    <definedName name="_xlnm._FilterDatabase" localSheetId="6" hidden="1">'D.1.4.c - Vytápění'!$C$125:$K$184</definedName>
    <definedName name="_xlnm.Print_Area" localSheetId="6">'D.1.4.c - Vytápění'!$C$4:$J$76,'D.1.4.c - Vytápění'!$C$82:$J$105,'D.1.4.c - Vytápění'!$C$111:$J$184</definedName>
    <definedName name="_xlnm.Print_Titles" localSheetId="6">'D.1.4.c - Vytápění'!$125:$125</definedName>
    <definedName name="_xlnm._FilterDatabase" localSheetId="7" hidden="1">'D.1.4.d.1 - Silnoproudá e...'!$C$125:$K$218</definedName>
    <definedName name="_xlnm.Print_Area" localSheetId="7">'D.1.4.d.1 - Silnoproudá e...'!$C$4:$J$76,'D.1.4.d.1 - Silnoproudá e...'!$C$82:$J$105,'D.1.4.d.1 - Silnoproudá e...'!$C$111:$J$218</definedName>
    <definedName name="_xlnm.Print_Titles" localSheetId="7">'D.1.4.d.1 - Silnoproudá e...'!$125:$125</definedName>
    <definedName name="_xlnm._FilterDatabase" localSheetId="8" hidden="1">'D.1.4.d.2 - Slaboproudá e...'!$C$124:$K$175</definedName>
    <definedName name="_xlnm.Print_Area" localSheetId="8">'D.1.4.d.2 - Slaboproudá e...'!$C$4:$J$76,'D.1.4.d.2 - Slaboproudá e...'!$C$82:$J$104,'D.1.4.d.2 - Slaboproudá e...'!$C$110:$J$175</definedName>
    <definedName name="_xlnm.Print_Titles" localSheetId="8">'D.1.4.d.2 - Slaboproudá e...'!$124:$124</definedName>
  </definedNames>
  <calcPr/>
</workbook>
</file>

<file path=xl/calcChain.xml><?xml version="1.0" encoding="utf-8"?>
<calcChain xmlns="http://schemas.openxmlformats.org/spreadsheetml/2006/main">
  <c i="9" l="1" r="J39"/>
  <c r="J38"/>
  <c i="1" r="AY103"/>
  <c i="9" r="J37"/>
  <c i="1" r="AX103"/>
  <c i="9"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F119"/>
  <c r="E117"/>
  <c r="F91"/>
  <c r="E89"/>
  <c r="J26"/>
  <c r="E26"/>
  <c r="J122"/>
  <c r="J25"/>
  <c r="J23"/>
  <c r="E23"/>
  <c r="J93"/>
  <c r="J22"/>
  <c r="J20"/>
  <c r="E20"/>
  <c r="F122"/>
  <c r="J19"/>
  <c r="J17"/>
  <c r="E17"/>
  <c r="F121"/>
  <c r="J16"/>
  <c r="J14"/>
  <c r="J119"/>
  <c r="E7"/>
  <c r="E113"/>
  <c i="8" r="J39"/>
  <c r="J38"/>
  <c i="1" r="AY102"/>
  <c i="8" r="J37"/>
  <c i="1" r="AX102"/>
  <c i="8"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F120"/>
  <c r="E118"/>
  <c r="F91"/>
  <c r="E89"/>
  <c r="J26"/>
  <c r="E26"/>
  <c r="J94"/>
  <c r="J25"/>
  <c r="J23"/>
  <c r="E23"/>
  <c r="J93"/>
  <c r="J22"/>
  <c r="J20"/>
  <c r="E20"/>
  <c r="F123"/>
  <c r="J19"/>
  <c r="J17"/>
  <c r="E17"/>
  <c r="F122"/>
  <c r="J16"/>
  <c r="J14"/>
  <c r="J91"/>
  <c r="E7"/>
  <c r="E114"/>
  <c i="7" r="J39"/>
  <c r="J38"/>
  <c i="1" r="AY101"/>
  <c i="7" r="J37"/>
  <c i="1" r="AX101"/>
  <c i="7" r="BI184"/>
  <c r="BH184"/>
  <c r="BG184"/>
  <c r="BF184"/>
  <c r="T184"/>
  <c r="T183"/>
  <c r="R184"/>
  <c r="R183"/>
  <c r="P184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F120"/>
  <c r="E118"/>
  <c r="F91"/>
  <c r="E89"/>
  <c r="J26"/>
  <c r="E26"/>
  <c r="J94"/>
  <c r="J25"/>
  <c r="J23"/>
  <c r="E23"/>
  <c r="J122"/>
  <c r="J22"/>
  <c r="J20"/>
  <c r="E20"/>
  <c r="F123"/>
  <c r="J19"/>
  <c r="J17"/>
  <c r="E17"/>
  <c r="F93"/>
  <c r="J16"/>
  <c r="J14"/>
  <c r="J120"/>
  <c r="E7"/>
  <c r="E114"/>
  <c i="6" r="J39"/>
  <c r="J38"/>
  <c i="1" r="AY100"/>
  <c i="6" r="J37"/>
  <c i="1" r="AX100"/>
  <c i="6" r="BI159"/>
  <c r="BH159"/>
  <c r="BG159"/>
  <c r="BF159"/>
  <c r="T159"/>
  <c r="T158"/>
  <c r="T157"/>
  <c r="R159"/>
  <c r="R158"/>
  <c r="R157"/>
  <c r="P159"/>
  <c r="P158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F117"/>
  <c r="E115"/>
  <c r="F91"/>
  <c r="E89"/>
  <c r="J26"/>
  <c r="E26"/>
  <c r="J120"/>
  <c r="J25"/>
  <c r="J23"/>
  <c r="E23"/>
  <c r="J93"/>
  <c r="J22"/>
  <c r="J20"/>
  <c r="E20"/>
  <c r="F120"/>
  <c r="J19"/>
  <c r="J17"/>
  <c r="E17"/>
  <c r="F93"/>
  <c r="J16"/>
  <c r="J14"/>
  <c r="J117"/>
  <c r="E7"/>
  <c r="E111"/>
  <c i="5" r="J129"/>
  <c r="J39"/>
  <c r="J38"/>
  <c i="1" r="AY99"/>
  <c i="5" r="J37"/>
  <c i="1" r="AX99"/>
  <c i="5" r="BI172"/>
  <c r="BH172"/>
  <c r="BG172"/>
  <c r="BF172"/>
  <c r="T172"/>
  <c r="R172"/>
  <c r="P172"/>
  <c r="BI171"/>
  <c r="BH171"/>
  <c r="BG171"/>
  <c r="BF171"/>
  <c r="T171"/>
  <c r="R171"/>
  <c r="P171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J99"/>
  <c r="F122"/>
  <c r="E120"/>
  <c r="F91"/>
  <c r="E89"/>
  <c r="J26"/>
  <c r="E26"/>
  <c r="J125"/>
  <c r="J25"/>
  <c r="J23"/>
  <c r="E23"/>
  <c r="J93"/>
  <c r="J22"/>
  <c r="J20"/>
  <c r="E20"/>
  <c r="F94"/>
  <c r="J19"/>
  <c r="J17"/>
  <c r="E17"/>
  <c r="F124"/>
  <c r="J16"/>
  <c r="J14"/>
  <c r="J122"/>
  <c r="E7"/>
  <c r="E85"/>
  <c i="4" r="J283"/>
  <c r="J204"/>
  <c r="J161"/>
  <c r="J160"/>
  <c r="J39"/>
  <c r="J38"/>
  <c i="1" r="AY98"/>
  <c i="4" r="J37"/>
  <c i="1" r="AX98"/>
  <c i="4" r="BI397"/>
  <c r="BH397"/>
  <c r="BG397"/>
  <c r="BF397"/>
  <c r="T397"/>
  <c r="T396"/>
  <c r="T395"/>
  <c r="R397"/>
  <c r="R396"/>
  <c r="R395"/>
  <c r="P397"/>
  <c r="P396"/>
  <c r="P395"/>
  <c r="BI394"/>
  <c r="BH394"/>
  <c r="BG394"/>
  <c r="BF394"/>
  <c r="T394"/>
  <c r="T393"/>
  <c r="R394"/>
  <c r="R393"/>
  <c r="P394"/>
  <c r="P393"/>
  <c r="BI392"/>
  <c r="BH392"/>
  <c r="BG392"/>
  <c r="BF392"/>
  <c r="T392"/>
  <c r="T391"/>
  <c r="R392"/>
  <c r="R391"/>
  <c r="P392"/>
  <c r="P391"/>
  <c r="BI390"/>
  <c r="BH390"/>
  <c r="BG390"/>
  <c r="BF390"/>
  <c r="T390"/>
  <c r="R390"/>
  <c r="P390"/>
  <c r="BI389"/>
  <c r="BH389"/>
  <c r="BG389"/>
  <c r="BF389"/>
  <c r="T389"/>
  <c r="R389"/>
  <c r="P389"/>
  <c r="BI388"/>
  <c r="BH388"/>
  <c r="BG388"/>
  <c r="BF388"/>
  <c r="T388"/>
  <c r="R388"/>
  <c r="P388"/>
  <c r="BI387"/>
  <c r="BH387"/>
  <c r="BG387"/>
  <c r="BF387"/>
  <c r="T387"/>
  <c r="R387"/>
  <c r="P387"/>
  <c r="BI386"/>
  <c r="BH386"/>
  <c r="BG386"/>
  <c r="BF386"/>
  <c r="T386"/>
  <c r="R386"/>
  <c r="P386"/>
  <c r="BI385"/>
  <c r="BH385"/>
  <c r="BG385"/>
  <c r="BF385"/>
  <c r="T385"/>
  <c r="R385"/>
  <c r="P385"/>
  <c r="BI384"/>
  <c r="BH384"/>
  <c r="BG384"/>
  <c r="BF384"/>
  <c r="T384"/>
  <c r="R384"/>
  <c r="P384"/>
  <c r="BI383"/>
  <c r="BH383"/>
  <c r="BG383"/>
  <c r="BF383"/>
  <c r="T383"/>
  <c r="R383"/>
  <c r="P383"/>
  <c r="BI382"/>
  <c r="BH382"/>
  <c r="BG382"/>
  <c r="BF382"/>
  <c r="T382"/>
  <c r="R382"/>
  <c r="P382"/>
  <c r="BI380"/>
  <c r="BH380"/>
  <c r="BG380"/>
  <c r="BF380"/>
  <c r="T380"/>
  <c r="R380"/>
  <c r="P380"/>
  <c r="BI379"/>
  <c r="BH379"/>
  <c r="BG379"/>
  <c r="BF379"/>
  <c r="T379"/>
  <c r="R379"/>
  <c r="P379"/>
  <c r="BI378"/>
  <c r="BH378"/>
  <c r="BG378"/>
  <c r="BF378"/>
  <c r="T378"/>
  <c r="R378"/>
  <c r="P378"/>
  <c r="BI377"/>
  <c r="BH377"/>
  <c r="BG377"/>
  <c r="BF377"/>
  <c r="T377"/>
  <c r="R377"/>
  <c r="P377"/>
  <c r="BI376"/>
  <c r="BH376"/>
  <c r="BG376"/>
  <c r="BF376"/>
  <c r="T376"/>
  <c r="R376"/>
  <c r="P376"/>
  <c r="BI375"/>
  <c r="BH375"/>
  <c r="BG375"/>
  <c r="BF375"/>
  <c r="T375"/>
  <c r="R375"/>
  <c r="P375"/>
  <c r="BI374"/>
  <c r="BH374"/>
  <c r="BG374"/>
  <c r="BF374"/>
  <c r="T374"/>
  <c r="R374"/>
  <c r="P374"/>
  <c r="BI373"/>
  <c r="BH373"/>
  <c r="BG373"/>
  <c r="BF373"/>
  <c r="T373"/>
  <c r="R373"/>
  <c r="P373"/>
  <c r="BI372"/>
  <c r="BH372"/>
  <c r="BG372"/>
  <c r="BF372"/>
  <c r="T372"/>
  <c r="R372"/>
  <c r="P372"/>
  <c r="BI371"/>
  <c r="BH371"/>
  <c r="BG371"/>
  <c r="BF371"/>
  <c r="T371"/>
  <c r="R371"/>
  <c r="P371"/>
  <c r="BI370"/>
  <c r="BH370"/>
  <c r="BG370"/>
  <c r="BF370"/>
  <c r="T370"/>
  <c r="R370"/>
  <c r="P370"/>
  <c r="BI369"/>
  <c r="BH369"/>
  <c r="BG369"/>
  <c r="BF369"/>
  <c r="T369"/>
  <c r="R369"/>
  <c r="P369"/>
  <c r="BI367"/>
  <c r="BH367"/>
  <c r="BG367"/>
  <c r="BF367"/>
  <c r="T367"/>
  <c r="R367"/>
  <c r="P367"/>
  <c r="BI366"/>
  <c r="BH366"/>
  <c r="BG366"/>
  <c r="BF366"/>
  <c r="T366"/>
  <c r="R366"/>
  <c r="P366"/>
  <c r="BI364"/>
  <c r="BH364"/>
  <c r="BG364"/>
  <c r="BF364"/>
  <c r="T364"/>
  <c r="R364"/>
  <c r="P364"/>
  <c r="BI363"/>
  <c r="BH363"/>
  <c r="BG363"/>
  <c r="BF363"/>
  <c r="T363"/>
  <c r="R363"/>
  <c r="P363"/>
  <c r="BI362"/>
  <c r="BH362"/>
  <c r="BG362"/>
  <c r="BF362"/>
  <c r="T362"/>
  <c r="R362"/>
  <c r="P362"/>
  <c r="BI361"/>
  <c r="BH361"/>
  <c r="BG361"/>
  <c r="BF361"/>
  <c r="T361"/>
  <c r="R361"/>
  <c r="P361"/>
  <c r="BI359"/>
  <c r="BH359"/>
  <c r="BG359"/>
  <c r="BF359"/>
  <c r="T359"/>
  <c r="R359"/>
  <c r="P359"/>
  <c r="BI358"/>
  <c r="BH358"/>
  <c r="BG358"/>
  <c r="BF358"/>
  <c r="T358"/>
  <c r="R358"/>
  <c r="P358"/>
  <c r="BI357"/>
  <c r="BH357"/>
  <c r="BG357"/>
  <c r="BF357"/>
  <c r="T357"/>
  <c r="R357"/>
  <c r="P357"/>
  <c r="BI356"/>
  <c r="BH356"/>
  <c r="BG356"/>
  <c r="BF356"/>
  <c r="T356"/>
  <c r="R356"/>
  <c r="P356"/>
  <c r="BI355"/>
  <c r="BH355"/>
  <c r="BG355"/>
  <c r="BF355"/>
  <c r="T355"/>
  <c r="R355"/>
  <c r="P355"/>
  <c r="BI353"/>
  <c r="BH353"/>
  <c r="BG353"/>
  <c r="BF353"/>
  <c r="T353"/>
  <c r="R353"/>
  <c r="P353"/>
  <c r="BI352"/>
  <c r="BH352"/>
  <c r="BG352"/>
  <c r="BF352"/>
  <c r="T352"/>
  <c r="R352"/>
  <c r="P352"/>
  <c r="BI351"/>
  <c r="BH351"/>
  <c r="BG351"/>
  <c r="BF351"/>
  <c r="T351"/>
  <c r="R351"/>
  <c r="P351"/>
  <c r="BI350"/>
  <c r="BH350"/>
  <c r="BG350"/>
  <c r="BF350"/>
  <c r="T350"/>
  <c r="R350"/>
  <c r="P350"/>
  <c r="BI349"/>
  <c r="BH349"/>
  <c r="BG349"/>
  <c r="BF349"/>
  <c r="T349"/>
  <c r="R349"/>
  <c r="P349"/>
  <c r="BI348"/>
  <c r="BH348"/>
  <c r="BG348"/>
  <c r="BF348"/>
  <c r="T348"/>
  <c r="R348"/>
  <c r="P348"/>
  <c r="BI347"/>
  <c r="BH347"/>
  <c r="BG347"/>
  <c r="BF347"/>
  <c r="T347"/>
  <c r="R347"/>
  <c r="P347"/>
  <c r="BI346"/>
  <c r="BH346"/>
  <c r="BG346"/>
  <c r="BF346"/>
  <c r="T346"/>
  <c r="R346"/>
  <c r="P346"/>
  <c r="BI345"/>
  <c r="BH345"/>
  <c r="BG345"/>
  <c r="BF345"/>
  <c r="T345"/>
  <c r="R345"/>
  <c r="P345"/>
  <c r="BI344"/>
  <c r="BH344"/>
  <c r="BG344"/>
  <c r="BF344"/>
  <c r="T344"/>
  <c r="R344"/>
  <c r="P344"/>
  <c r="BI343"/>
  <c r="BH343"/>
  <c r="BG343"/>
  <c r="BF343"/>
  <c r="T343"/>
  <c r="R343"/>
  <c r="P343"/>
  <c r="BI341"/>
  <c r="BH341"/>
  <c r="BG341"/>
  <c r="BF341"/>
  <c r="T341"/>
  <c r="T340"/>
  <c r="R341"/>
  <c r="R340"/>
  <c r="P341"/>
  <c r="P340"/>
  <c r="BI339"/>
  <c r="BH339"/>
  <c r="BG339"/>
  <c r="BF339"/>
  <c r="T339"/>
  <c r="T338"/>
  <c r="R339"/>
  <c r="R338"/>
  <c r="P339"/>
  <c r="P338"/>
  <c r="BI337"/>
  <c r="BH337"/>
  <c r="BG337"/>
  <c r="BF337"/>
  <c r="T337"/>
  <c r="R337"/>
  <c r="P337"/>
  <c r="BI336"/>
  <c r="BH336"/>
  <c r="BG336"/>
  <c r="BF336"/>
  <c r="T336"/>
  <c r="R336"/>
  <c r="P336"/>
  <c r="BI335"/>
  <c r="BH335"/>
  <c r="BG335"/>
  <c r="BF335"/>
  <c r="T335"/>
  <c r="R335"/>
  <c r="P335"/>
  <c r="BI334"/>
  <c r="BH334"/>
  <c r="BG334"/>
  <c r="BF334"/>
  <c r="T334"/>
  <c r="R334"/>
  <c r="P334"/>
  <c r="BI333"/>
  <c r="BH333"/>
  <c r="BG333"/>
  <c r="BF333"/>
  <c r="T333"/>
  <c r="R333"/>
  <c r="P333"/>
  <c r="BI332"/>
  <c r="BH332"/>
  <c r="BG332"/>
  <c r="BF332"/>
  <c r="T332"/>
  <c r="R332"/>
  <c r="P332"/>
  <c r="BI330"/>
  <c r="BH330"/>
  <c r="BG330"/>
  <c r="BF330"/>
  <c r="T330"/>
  <c r="T329"/>
  <c r="R330"/>
  <c r="R329"/>
  <c r="P330"/>
  <c r="P329"/>
  <c r="BI328"/>
  <c r="BH328"/>
  <c r="BG328"/>
  <c r="BF328"/>
  <c r="T328"/>
  <c r="R328"/>
  <c r="P328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18"/>
  <c r="BH318"/>
  <c r="BG318"/>
  <c r="BF318"/>
  <c r="T318"/>
  <c r="T317"/>
  <c r="R318"/>
  <c r="R317"/>
  <c r="P318"/>
  <c r="P317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0"/>
  <c r="BH310"/>
  <c r="BG310"/>
  <c r="BF310"/>
  <c r="T310"/>
  <c r="R310"/>
  <c r="P310"/>
  <c r="BI309"/>
  <c r="BH309"/>
  <c r="BG309"/>
  <c r="BF309"/>
  <c r="T309"/>
  <c r="R309"/>
  <c r="P309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J115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49"/>
  <c r="BH249"/>
  <c r="BG249"/>
  <c r="BF249"/>
  <c r="T249"/>
  <c r="T248"/>
  <c r="R249"/>
  <c r="R248"/>
  <c r="P249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2"/>
  <c r="BH222"/>
  <c r="BG222"/>
  <c r="BF222"/>
  <c r="T222"/>
  <c r="T221"/>
  <c r="R222"/>
  <c r="R221"/>
  <c r="P222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J1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J100"/>
  <c r="J99"/>
  <c r="F153"/>
  <c r="E151"/>
  <c r="F91"/>
  <c r="E89"/>
  <c r="J26"/>
  <c r="E26"/>
  <c r="J156"/>
  <c r="J25"/>
  <c r="J23"/>
  <c r="E23"/>
  <c r="J93"/>
  <c r="J22"/>
  <c r="J20"/>
  <c r="E20"/>
  <c r="F156"/>
  <c r="J19"/>
  <c r="J17"/>
  <c r="E17"/>
  <c r="F155"/>
  <c r="J16"/>
  <c r="J14"/>
  <c r="J91"/>
  <c r="E7"/>
  <c r="E147"/>
  <c i="3" r="J37"/>
  <c r="J36"/>
  <c i="1" r="AY96"/>
  <c i="3" r="J35"/>
  <c i="1" r="AX96"/>
  <c i="3" r="BI1461"/>
  <c r="BH1461"/>
  <c r="BG1461"/>
  <c r="BF1461"/>
  <c r="T1461"/>
  <c r="R1461"/>
  <c r="P1461"/>
  <c r="BI1457"/>
  <c r="BH1457"/>
  <c r="BG1457"/>
  <c r="BF1457"/>
  <c r="T1457"/>
  <c r="R1457"/>
  <c r="P1457"/>
  <c r="BI1438"/>
  <c r="BH1438"/>
  <c r="BG1438"/>
  <c r="BF1438"/>
  <c r="T1438"/>
  <c r="R1438"/>
  <c r="P1438"/>
  <c r="BI1421"/>
  <c r="BH1421"/>
  <c r="BG1421"/>
  <c r="BF1421"/>
  <c r="T1421"/>
  <c r="R1421"/>
  <c r="P1421"/>
  <c r="BI1405"/>
  <c r="BH1405"/>
  <c r="BG1405"/>
  <c r="BF1405"/>
  <c r="T1405"/>
  <c r="R1405"/>
  <c r="P1405"/>
  <c r="BI1390"/>
  <c r="BH1390"/>
  <c r="BG1390"/>
  <c r="BF1390"/>
  <c r="T1390"/>
  <c r="R1390"/>
  <c r="P1390"/>
  <c r="BI1388"/>
  <c r="BH1388"/>
  <c r="BG1388"/>
  <c r="BF1388"/>
  <c r="T1388"/>
  <c r="R1388"/>
  <c r="P1388"/>
  <c r="BI1384"/>
  <c r="BH1384"/>
  <c r="BG1384"/>
  <c r="BF1384"/>
  <c r="T1384"/>
  <c r="R1384"/>
  <c r="P1384"/>
  <c r="BI1380"/>
  <c r="BH1380"/>
  <c r="BG1380"/>
  <c r="BF1380"/>
  <c r="T1380"/>
  <c r="R1380"/>
  <c r="P1380"/>
  <c r="BI1378"/>
  <c r="BH1378"/>
  <c r="BG1378"/>
  <c r="BF1378"/>
  <c r="T1378"/>
  <c r="R1378"/>
  <c r="P1378"/>
  <c r="BI1373"/>
  <c r="BH1373"/>
  <c r="BG1373"/>
  <c r="BF1373"/>
  <c r="T1373"/>
  <c r="R1373"/>
  <c r="P1373"/>
  <c r="BI1368"/>
  <c r="BH1368"/>
  <c r="BG1368"/>
  <c r="BF1368"/>
  <c r="T1368"/>
  <c r="R1368"/>
  <c r="P1368"/>
  <c r="BI1364"/>
  <c r="BH1364"/>
  <c r="BG1364"/>
  <c r="BF1364"/>
  <c r="T1364"/>
  <c r="R1364"/>
  <c r="P1364"/>
  <c r="BI1355"/>
  <c r="BH1355"/>
  <c r="BG1355"/>
  <c r="BF1355"/>
  <c r="T1355"/>
  <c r="R1355"/>
  <c r="P1355"/>
  <c r="BI1353"/>
  <c r="BH1353"/>
  <c r="BG1353"/>
  <c r="BF1353"/>
  <c r="T1353"/>
  <c r="R1353"/>
  <c r="P1353"/>
  <c r="BI1345"/>
  <c r="BH1345"/>
  <c r="BG1345"/>
  <c r="BF1345"/>
  <c r="T1345"/>
  <c r="R1345"/>
  <c r="P1345"/>
  <c r="BI1342"/>
  <c r="BH1342"/>
  <c r="BG1342"/>
  <c r="BF1342"/>
  <c r="T1342"/>
  <c r="R1342"/>
  <c r="P1342"/>
  <c r="BI1340"/>
  <c r="BH1340"/>
  <c r="BG1340"/>
  <c r="BF1340"/>
  <c r="T1340"/>
  <c r="R1340"/>
  <c r="P1340"/>
  <c r="BI1335"/>
  <c r="BH1335"/>
  <c r="BG1335"/>
  <c r="BF1335"/>
  <c r="T1335"/>
  <c r="R1335"/>
  <c r="P1335"/>
  <c r="BI1331"/>
  <c r="BH1331"/>
  <c r="BG1331"/>
  <c r="BF1331"/>
  <c r="T1331"/>
  <c r="R1331"/>
  <c r="P1331"/>
  <c r="BI1327"/>
  <c r="BH1327"/>
  <c r="BG1327"/>
  <c r="BF1327"/>
  <c r="T1327"/>
  <c r="R1327"/>
  <c r="P1327"/>
  <c r="BI1323"/>
  <c r="BH1323"/>
  <c r="BG1323"/>
  <c r="BF1323"/>
  <c r="T1323"/>
  <c r="R1323"/>
  <c r="P1323"/>
  <c r="BI1319"/>
  <c r="BH1319"/>
  <c r="BG1319"/>
  <c r="BF1319"/>
  <c r="T1319"/>
  <c r="R1319"/>
  <c r="P1319"/>
  <c r="BI1315"/>
  <c r="BH1315"/>
  <c r="BG1315"/>
  <c r="BF1315"/>
  <c r="T1315"/>
  <c r="R1315"/>
  <c r="P1315"/>
  <c r="BI1312"/>
  <c r="BH1312"/>
  <c r="BG1312"/>
  <c r="BF1312"/>
  <c r="T1312"/>
  <c r="R1312"/>
  <c r="P1312"/>
  <c r="BI1310"/>
  <c r="BH1310"/>
  <c r="BG1310"/>
  <c r="BF1310"/>
  <c r="T1310"/>
  <c r="R1310"/>
  <c r="P1310"/>
  <c r="BI1309"/>
  <c r="BH1309"/>
  <c r="BG1309"/>
  <c r="BF1309"/>
  <c r="T1309"/>
  <c r="R1309"/>
  <c r="P1309"/>
  <c r="BI1305"/>
  <c r="BH1305"/>
  <c r="BG1305"/>
  <c r="BF1305"/>
  <c r="T1305"/>
  <c r="R1305"/>
  <c r="P1305"/>
  <c r="BI1303"/>
  <c r="BH1303"/>
  <c r="BG1303"/>
  <c r="BF1303"/>
  <c r="T1303"/>
  <c r="R1303"/>
  <c r="P1303"/>
  <c r="BI1299"/>
  <c r="BH1299"/>
  <c r="BG1299"/>
  <c r="BF1299"/>
  <c r="T1299"/>
  <c r="R1299"/>
  <c r="P1299"/>
  <c r="BI1296"/>
  <c r="BH1296"/>
  <c r="BG1296"/>
  <c r="BF1296"/>
  <c r="T1296"/>
  <c r="R1296"/>
  <c r="P1296"/>
  <c r="BI1293"/>
  <c r="BH1293"/>
  <c r="BG1293"/>
  <c r="BF1293"/>
  <c r="T1293"/>
  <c r="R1293"/>
  <c r="P1293"/>
  <c r="BI1290"/>
  <c r="BH1290"/>
  <c r="BG1290"/>
  <c r="BF1290"/>
  <c r="T1290"/>
  <c r="R1290"/>
  <c r="P1290"/>
  <c r="BI1286"/>
  <c r="BH1286"/>
  <c r="BG1286"/>
  <c r="BF1286"/>
  <c r="T1286"/>
  <c r="R1286"/>
  <c r="P1286"/>
  <c r="BI1282"/>
  <c r="BH1282"/>
  <c r="BG1282"/>
  <c r="BF1282"/>
  <c r="T1282"/>
  <c r="R1282"/>
  <c r="P1282"/>
  <c r="BI1278"/>
  <c r="BH1278"/>
  <c r="BG1278"/>
  <c r="BF1278"/>
  <c r="T1278"/>
  <c r="R1278"/>
  <c r="P1278"/>
  <c r="BI1273"/>
  <c r="BH1273"/>
  <c r="BG1273"/>
  <c r="BF1273"/>
  <c r="T1273"/>
  <c r="R1273"/>
  <c r="P1273"/>
  <c r="BI1269"/>
  <c r="BH1269"/>
  <c r="BG1269"/>
  <c r="BF1269"/>
  <c r="T1269"/>
  <c r="R1269"/>
  <c r="P1269"/>
  <c r="BI1266"/>
  <c r="BH1266"/>
  <c r="BG1266"/>
  <c r="BF1266"/>
  <c r="T1266"/>
  <c r="R1266"/>
  <c r="P1266"/>
  <c r="BI1262"/>
  <c r="BH1262"/>
  <c r="BG1262"/>
  <c r="BF1262"/>
  <c r="T1262"/>
  <c r="R1262"/>
  <c r="P1262"/>
  <c r="BI1259"/>
  <c r="BH1259"/>
  <c r="BG1259"/>
  <c r="BF1259"/>
  <c r="T1259"/>
  <c r="R1259"/>
  <c r="P1259"/>
  <c r="BI1254"/>
  <c r="BH1254"/>
  <c r="BG1254"/>
  <c r="BF1254"/>
  <c r="T1254"/>
  <c r="R1254"/>
  <c r="P1254"/>
  <c r="BI1252"/>
  <c r="BH1252"/>
  <c r="BG1252"/>
  <c r="BF1252"/>
  <c r="T1252"/>
  <c r="R1252"/>
  <c r="P1252"/>
  <c r="BI1248"/>
  <c r="BH1248"/>
  <c r="BG1248"/>
  <c r="BF1248"/>
  <c r="T1248"/>
  <c r="R1248"/>
  <c r="P1248"/>
  <c r="BI1244"/>
  <c r="BH1244"/>
  <c r="BG1244"/>
  <c r="BF1244"/>
  <c r="T1244"/>
  <c r="R1244"/>
  <c r="P1244"/>
  <c r="BI1240"/>
  <c r="BH1240"/>
  <c r="BG1240"/>
  <c r="BF1240"/>
  <c r="T1240"/>
  <c r="R1240"/>
  <c r="P1240"/>
  <c r="BI1236"/>
  <c r="BH1236"/>
  <c r="BG1236"/>
  <c r="BF1236"/>
  <c r="T1236"/>
  <c r="R1236"/>
  <c r="P1236"/>
  <c r="BI1231"/>
  <c r="BH1231"/>
  <c r="BG1231"/>
  <c r="BF1231"/>
  <c r="T1231"/>
  <c r="R1231"/>
  <c r="P1231"/>
  <c r="BI1227"/>
  <c r="BH1227"/>
  <c r="BG1227"/>
  <c r="BF1227"/>
  <c r="T1227"/>
  <c r="R1227"/>
  <c r="P1227"/>
  <c r="BI1223"/>
  <c r="BH1223"/>
  <c r="BG1223"/>
  <c r="BF1223"/>
  <c r="T1223"/>
  <c r="R1223"/>
  <c r="P1223"/>
  <c r="BI1219"/>
  <c r="BH1219"/>
  <c r="BG1219"/>
  <c r="BF1219"/>
  <c r="T1219"/>
  <c r="R1219"/>
  <c r="P1219"/>
  <c r="BI1215"/>
  <c r="BH1215"/>
  <c r="BG1215"/>
  <c r="BF1215"/>
  <c r="T1215"/>
  <c r="R1215"/>
  <c r="P1215"/>
  <c r="BI1213"/>
  <c r="BH1213"/>
  <c r="BG1213"/>
  <c r="BF1213"/>
  <c r="T1213"/>
  <c r="R1213"/>
  <c r="P1213"/>
  <c r="BI1210"/>
  <c r="BH1210"/>
  <c r="BG1210"/>
  <c r="BF1210"/>
  <c r="T1210"/>
  <c r="R1210"/>
  <c r="P1210"/>
  <c r="BI1207"/>
  <c r="BH1207"/>
  <c r="BG1207"/>
  <c r="BF1207"/>
  <c r="T1207"/>
  <c r="R1207"/>
  <c r="P1207"/>
  <c r="BI1203"/>
  <c r="BH1203"/>
  <c r="BG1203"/>
  <c r="BF1203"/>
  <c r="T1203"/>
  <c r="R1203"/>
  <c r="P1203"/>
  <c r="BI1199"/>
  <c r="BH1199"/>
  <c r="BG1199"/>
  <c r="BF1199"/>
  <c r="T1199"/>
  <c r="R1199"/>
  <c r="P1199"/>
  <c r="BI1196"/>
  <c r="BH1196"/>
  <c r="BG1196"/>
  <c r="BF1196"/>
  <c r="T1196"/>
  <c r="R1196"/>
  <c r="P1196"/>
  <c r="BI1193"/>
  <c r="BH1193"/>
  <c r="BG1193"/>
  <c r="BF1193"/>
  <c r="T1193"/>
  <c r="R1193"/>
  <c r="P1193"/>
  <c r="BI1189"/>
  <c r="BH1189"/>
  <c r="BG1189"/>
  <c r="BF1189"/>
  <c r="T1189"/>
  <c r="R1189"/>
  <c r="P1189"/>
  <c r="BI1181"/>
  <c r="BH1181"/>
  <c r="BG1181"/>
  <c r="BF1181"/>
  <c r="T1181"/>
  <c r="R1181"/>
  <c r="P1181"/>
  <c r="BI1173"/>
  <c r="BH1173"/>
  <c r="BG1173"/>
  <c r="BF1173"/>
  <c r="T1173"/>
  <c r="R1173"/>
  <c r="P1173"/>
  <c r="BI1170"/>
  <c r="BH1170"/>
  <c r="BG1170"/>
  <c r="BF1170"/>
  <c r="T1170"/>
  <c r="R1170"/>
  <c r="P1170"/>
  <c r="BI1167"/>
  <c r="BH1167"/>
  <c r="BG1167"/>
  <c r="BF1167"/>
  <c r="T1167"/>
  <c r="R1167"/>
  <c r="P1167"/>
  <c r="BI1163"/>
  <c r="BH1163"/>
  <c r="BG1163"/>
  <c r="BF1163"/>
  <c r="T1163"/>
  <c r="R1163"/>
  <c r="P1163"/>
  <c r="BI1159"/>
  <c r="BH1159"/>
  <c r="BG1159"/>
  <c r="BF1159"/>
  <c r="T1159"/>
  <c r="R1159"/>
  <c r="P1159"/>
  <c r="BI1156"/>
  <c r="BH1156"/>
  <c r="BG1156"/>
  <c r="BF1156"/>
  <c r="T1156"/>
  <c r="R1156"/>
  <c r="P1156"/>
  <c r="BI1153"/>
  <c r="BH1153"/>
  <c r="BG1153"/>
  <c r="BF1153"/>
  <c r="T1153"/>
  <c r="R1153"/>
  <c r="P1153"/>
  <c r="BI1150"/>
  <c r="BH1150"/>
  <c r="BG1150"/>
  <c r="BF1150"/>
  <c r="T1150"/>
  <c r="R1150"/>
  <c r="P1150"/>
  <c r="BI1143"/>
  <c r="BH1143"/>
  <c r="BG1143"/>
  <c r="BF1143"/>
  <c r="T1143"/>
  <c r="R1143"/>
  <c r="P1143"/>
  <c r="BI1139"/>
  <c r="BH1139"/>
  <c r="BG1139"/>
  <c r="BF1139"/>
  <c r="T1139"/>
  <c r="R1139"/>
  <c r="P1139"/>
  <c r="BI1136"/>
  <c r="BH1136"/>
  <c r="BG1136"/>
  <c r="BF1136"/>
  <c r="T1136"/>
  <c r="R1136"/>
  <c r="P1136"/>
  <c r="BI1133"/>
  <c r="BH1133"/>
  <c r="BG1133"/>
  <c r="BF1133"/>
  <c r="T1133"/>
  <c r="R1133"/>
  <c r="P1133"/>
  <c r="BI1129"/>
  <c r="BH1129"/>
  <c r="BG1129"/>
  <c r="BF1129"/>
  <c r="T1129"/>
  <c r="R1129"/>
  <c r="P1129"/>
  <c r="BI1125"/>
  <c r="BH1125"/>
  <c r="BG1125"/>
  <c r="BF1125"/>
  <c r="T1125"/>
  <c r="R1125"/>
  <c r="P1125"/>
  <c r="BI1122"/>
  <c r="BH1122"/>
  <c r="BG1122"/>
  <c r="BF1122"/>
  <c r="T1122"/>
  <c r="R1122"/>
  <c r="P1122"/>
  <c r="BI1118"/>
  <c r="BH1118"/>
  <c r="BG1118"/>
  <c r="BF1118"/>
  <c r="T1118"/>
  <c r="R1118"/>
  <c r="P1118"/>
  <c r="BI1111"/>
  <c r="BH1111"/>
  <c r="BG1111"/>
  <c r="BF1111"/>
  <c r="T1111"/>
  <c r="R1111"/>
  <c r="P1111"/>
  <c r="BI1109"/>
  <c r="BH1109"/>
  <c r="BG1109"/>
  <c r="BF1109"/>
  <c r="T1109"/>
  <c r="R1109"/>
  <c r="P1109"/>
  <c r="BI1105"/>
  <c r="BH1105"/>
  <c r="BG1105"/>
  <c r="BF1105"/>
  <c r="T1105"/>
  <c r="R1105"/>
  <c r="P1105"/>
  <c r="BI1101"/>
  <c r="BH1101"/>
  <c r="BG1101"/>
  <c r="BF1101"/>
  <c r="T1101"/>
  <c r="R1101"/>
  <c r="P1101"/>
  <c r="BI1098"/>
  <c r="BH1098"/>
  <c r="BG1098"/>
  <c r="BF1098"/>
  <c r="T1098"/>
  <c r="R1098"/>
  <c r="P1098"/>
  <c r="BI1095"/>
  <c r="BH1095"/>
  <c r="BG1095"/>
  <c r="BF1095"/>
  <c r="T1095"/>
  <c r="R1095"/>
  <c r="P1095"/>
  <c r="BI1091"/>
  <c r="BH1091"/>
  <c r="BG1091"/>
  <c r="BF1091"/>
  <c r="T1091"/>
  <c r="R1091"/>
  <c r="P1091"/>
  <c r="BI1089"/>
  <c r="BH1089"/>
  <c r="BG1089"/>
  <c r="BF1089"/>
  <c r="T1089"/>
  <c r="R1089"/>
  <c r="P1089"/>
  <c r="BI1086"/>
  <c r="BH1086"/>
  <c r="BG1086"/>
  <c r="BF1086"/>
  <c r="T1086"/>
  <c r="R1086"/>
  <c r="P1086"/>
  <c r="BI1083"/>
  <c r="BH1083"/>
  <c r="BG1083"/>
  <c r="BF1083"/>
  <c r="T1083"/>
  <c r="R1083"/>
  <c r="P1083"/>
  <c r="BI1079"/>
  <c r="BH1079"/>
  <c r="BG1079"/>
  <c r="BF1079"/>
  <c r="T1079"/>
  <c r="R1079"/>
  <c r="P1079"/>
  <c r="BI1075"/>
  <c r="BH1075"/>
  <c r="BG1075"/>
  <c r="BF1075"/>
  <c r="T1075"/>
  <c r="R1075"/>
  <c r="P1075"/>
  <c r="BI1071"/>
  <c r="BH1071"/>
  <c r="BG1071"/>
  <c r="BF1071"/>
  <c r="T1071"/>
  <c r="R1071"/>
  <c r="P1071"/>
  <c r="BI1065"/>
  <c r="BH1065"/>
  <c r="BG1065"/>
  <c r="BF1065"/>
  <c r="T1065"/>
  <c r="R1065"/>
  <c r="P1065"/>
  <c r="BI1059"/>
  <c r="BH1059"/>
  <c r="BG1059"/>
  <c r="BF1059"/>
  <c r="T1059"/>
  <c r="R1059"/>
  <c r="P1059"/>
  <c r="BI1056"/>
  <c r="BH1056"/>
  <c r="BG1056"/>
  <c r="BF1056"/>
  <c r="T1056"/>
  <c r="R1056"/>
  <c r="P1056"/>
  <c r="BI1051"/>
  <c r="BH1051"/>
  <c r="BG1051"/>
  <c r="BF1051"/>
  <c r="T1051"/>
  <c r="R1051"/>
  <c r="P1051"/>
  <c r="BI1048"/>
  <c r="BH1048"/>
  <c r="BG1048"/>
  <c r="BF1048"/>
  <c r="T1048"/>
  <c r="R1048"/>
  <c r="P1048"/>
  <c r="BI1044"/>
  <c r="BH1044"/>
  <c r="BG1044"/>
  <c r="BF1044"/>
  <c r="T1044"/>
  <c r="R1044"/>
  <c r="P1044"/>
  <c r="BI1041"/>
  <c r="BH1041"/>
  <c r="BG1041"/>
  <c r="BF1041"/>
  <c r="T1041"/>
  <c r="R1041"/>
  <c r="P1041"/>
  <c r="BI1038"/>
  <c r="BH1038"/>
  <c r="BG1038"/>
  <c r="BF1038"/>
  <c r="T1038"/>
  <c r="R1038"/>
  <c r="P1038"/>
  <c r="BI1035"/>
  <c r="BH1035"/>
  <c r="BG1035"/>
  <c r="BF1035"/>
  <c r="T1035"/>
  <c r="R1035"/>
  <c r="P1035"/>
  <c r="BI1031"/>
  <c r="BH1031"/>
  <c r="BG1031"/>
  <c r="BF1031"/>
  <c r="T1031"/>
  <c r="R1031"/>
  <c r="P1031"/>
  <c r="BI1029"/>
  <c r="BH1029"/>
  <c r="BG1029"/>
  <c r="BF1029"/>
  <c r="T1029"/>
  <c r="R1029"/>
  <c r="P1029"/>
  <c r="BI1022"/>
  <c r="BH1022"/>
  <c r="BG1022"/>
  <c r="BF1022"/>
  <c r="T1022"/>
  <c r="R1022"/>
  <c r="P1022"/>
  <c r="BI1011"/>
  <c r="BH1011"/>
  <c r="BG1011"/>
  <c r="BF1011"/>
  <c r="T1011"/>
  <c r="R1011"/>
  <c r="P1011"/>
  <c r="BI1007"/>
  <c r="BH1007"/>
  <c r="BG1007"/>
  <c r="BF1007"/>
  <c r="T1007"/>
  <c r="R1007"/>
  <c r="P1007"/>
  <c r="BI1003"/>
  <c r="BH1003"/>
  <c r="BG1003"/>
  <c r="BF1003"/>
  <c r="T1003"/>
  <c r="R1003"/>
  <c r="P1003"/>
  <c r="BI998"/>
  <c r="BH998"/>
  <c r="BG998"/>
  <c r="BF998"/>
  <c r="T998"/>
  <c r="R998"/>
  <c r="P998"/>
  <c r="BI994"/>
  <c r="BH994"/>
  <c r="BG994"/>
  <c r="BF994"/>
  <c r="T994"/>
  <c r="R994"/>
  <c r="P994"/>
  <c r="BI990"/>
  <c r="BH990"/>
  <c r="BG990"/>
  <c r="BF990"/>
  <c r="T990"/>
  <c r="R990"/>
  <c r="P990"/>
  <c r="BI986"/>
  <c r="BH986"/>
  <c r="BG986"/>
  <c r="BF986"/>
  <c r="T986"/>
  <c r="R986"/>
  <c r="P986"/>
  <c r="BI976"/>
  <c r="BH976"/>
  <c r="BG976"/>
  <c r="BF976"/>
  <c r="T976"/>
  <c r="R976"/>
  <c r="P976"/>
  <c r="BI971"/>
  <c r="BH971"/>
  <c r="BG971"/>
  <c r="BF971"/>
  <c r="T971"/>
  <c r="R971"/>
  <c r="P971"/>
  <c r="BI966"/>
  <c r="BH966"/>
  <c r="BG966"/>
  <c r="BF966"/>
  <c r="T966"/>
  <c r="R966"/>
  <c r="P966"/>
  <c r="BI960"/>
  <c r="BH960"/>
  <c r="BG960"/>
  <c r="BF960"/>
  <c r="T960"/>
  <c r="R960"/>
  <c r="P960"/>
  <c r="BI955"/>
  <c r="BH955"/>
  <c r="BG955"/>
  <c r="BF955"/>
  <c r="T955"/>
  <c r="R955"/>
  <c r="P955"/>
  <c r="BI953"/>
  <c r="BH953"/>
  <c r="BG953"/>
  <c r="BF953"/>
  <c r="T953"/>
  <c r="R953"/>
  <c r="P953"/>
  <c r="BI947"/>
  <c r="BH947"/>
  <c r="BG947"/>
  <c r="BF947"/>
  <c r="T947"/>
  <c r="R947"/>
  <c r="P947"/>
  <c r="BI944"/>
  <c r="BH944"/>
  <c r="BG944"/>
  <c r="BF944"/>
  <c r="T944"/>
  <c r="R944"/>
  <c r="P944"/>
  <c r="BI936"/>
  <c r="BH936"/>
  <c r="BG936"/>
  <c r="BF936"/>
  <c r="T936"/>
  <c r="R936"/>
  <c r="P936"/>
  <c r="BI929"/>
  <c r="BH929"/>
  <c r="BG929"/>
  <c r="BF929"/>
  <c r="T929"/>
  <c r="R929"/>
  <c r="P929"/>
  <c r="BI922"/>
  <c r="BH922"/>
  <c r="BG922"/>
  <c r="BF922"/>
  <c r="T922"/>
  <c r="R922"/>
  <c r="P922"/>
  <c r="BI919"/>
  <c r="BH919"/>
  <c r="BG919"/>
  <c r="BF919"/>
  <c r="T919"/>
  <c r="R919"/>
  <c r="P919"/>
  <c r="BI916"/>
  <c r="BH916"/>
  <c r="BG916"/>
  <c r="BF916"/>
  <c r="T916"/>
  <c r="R916"/>
  <c r="P916"/>
  <c r="BI913"/>
  <c r="BH913"/>
  <c r="BG913"/>
  <c r="BF913"/>
  <c r="T913"/>
  <c r="R913"/>
  <c r="P913"/>
  <c r="BI891"/>
  <c r="BH891"/>
  <c r="BG891"/>
  <c r="BF891"/>
  <c r="T891"/>
  <c r="R891"/>
  <c r="P891"/>
  <c r="BI889"/>
  <c r="BH889"/>
  <c r="BG889"/>
  <c r="BF889"/>
  <c r="T889"/>
  <c r="R889"/>
  <c r="P889"/>
  <c r="BI885"/>
  <c r="BH885"/>
  <c r="BG885"/>
  <c r="BF885"/>
  <c r="T885"/>
  <c r="R885"/>
  <c r="P885"/>
  <c r="BI881"/>
  <c r="BH881"/>
  <c r="BG881"/>
  <c r="BF881"/>
  <c r="T881"/>
  <c r="R881"/>
  <c r="P881"/>
  <c r="BI877"/>
  <c r="BH877"/>
  <c r="BG877"/>
  <c r="BF877"/>
  <c r="T877"/>
  <c r="R877"/>
  <c r="P877"/>
  <c r="BI873"/>
  <c r="BH873"/>
  <c r="BG873"/>
  <c r="BF873"/>
  <c r="T873"/>
  <c r="R873"/>
  <c r="P873"/>
  <c r="BI869"/>
  <c r="BH869"/>
  <c r="BG869"/>
  <c r="BF869"/>
  <c r="T869"/>
  <c r="R869"/>
  <c r="P869"/>
  <c r="BI865"/>
  <c r="BH865"/>
  <c r="BG865"/>
  <c r="BF865"/>
  <c r="T865"/>
  <c r="R865"/>
  <c r="P865"/>
  <c r="BI861"/>
  <c r="BH861"/>
  <c r="BG861"/>
  <c r="BF861"/>
  <c r="T861"/>
  <c r="R861"/>
  <c r="P861"/>
  <c r="BI858"/>
  <c r="BH858"/>
  <c r="BG858"/>
  <c r="BF858"/>
  <c r="T858"/>
  <c r="R858"/>
  <c r="P858"/>
  <c r="BI854"/>
  <c r="BH854"/>
  <c r="BG854"/>
  <c r="BF854"/>
  <c r="T854"/>
  <c r="R854"/>
  <c r="P854"/>
  <c r="BI850"/>
  <c r="BH850"/>
  <c r="BG850"/>
  <c r="BF850"/>
  <c r="T850"/>
  <c r="R850"/>
  <c r="P850"/>
  <c r="BI846"/>
  <c r="BH846"/>
  <c r="BG846"/>
  <c r="BF846"/>
  <c r="T846"/>
  <c r="R846"/>
  <c r="P846"/>
  <c r="BI842"/>
  <c r="BH842"/>
  <c r="BG842"/>
  <c r="BF842"/>
  <c r="T842"/>
  <c r="R842"/>
  <c r="P842"/>
  <c r="BI838"/>
  <c r="BH838"/>
  <c r="BG838"/>
  <c r="BF838"/>
  <c r="T838"/>
  <c r="R838"/>
  <c r="P838"/>
  <c r="BI834"/>
  <c r="BH834"/>
  <c r="BG834"/>
  <c r="BF834"/>
  <c r="T834"/>
  <c r="R834"/>
  <c r="P834"/>
  <c r="BI830"/>
  <c r="BH830"/>
  <c r="BG830"/>
  <c r="BF830"/>
  <c r="T830"/>
  <c r="R830"/>
  <c r="P830"/>
  <c r="BI826"/>
  <c r="BH826"/>
  <c r="BG826"/>
  <c r="BF826"/>
  <c r="T826"/>
  <c r="R826"/>
  <c r="P826"/>
  <c r="BI819"/>
  <c r="BH819"/>
  <c r="BG819"/>
  <c r="BF819"/>
  <c r="T819"/>
  <c r="R819"/>
  <c r="P819"/>
  <c r="BI812"/>
  <c r="BH812"/>
  <c r="BG812"/>
  <c r="BF812"/>
  <c r="T812"/>
  <c r="R812"/>
  <c r="P812"/>
  <c r="BI805"/>
  <c r="BH805"/>
  <c r="BG805"/>
  <c r="BF805"/>
  <c r="T805"/>
  <c r="R805"/>
  <c r="P805"/>
  <c r="BI798"/>
  <c r="BH798"/>
  <c r="BG798"/>
  <c r="BF798"/>
  <c r="T798"/>
  <c r="R798"/>
  <c r="P798"/>
  <c r="BI795"/>
  <c r="BH795"/>
  <c r="BG795"/>
  <c r="BF795"/>
  <c r="T795"/>
  <c r="R795"/>
  <c r="P795"/>
  <c r="BI791"/>
  <c r="BH791"/>
  <c r="BG791"/>
  <c r="BF791"/>
  <c r="T791"/>
  <c r="R791"/>
  <c r="P791"/>
  <c r="BI775"/>
  <c r="BH775"/>
  <c r="BG775"/>
  <c r="BF775"/>
  <c r="T775"/>
  <c r="R775"/>
  <c r="P775"/>
  <c r="BI770"/>
  <c r="BH770"/>
  <c r="BG770"/>
  <c r="BF770"/>
  <c r="T770"/>
  <c r="R770"/>
  <c r="P770"/>
  <c r="BI766"/>
  <c r="BH766"/>
  <c r="BG766"/>
  <c r="BF766"/>
  <c r="T766"/>
  <c r="R766"/>
  <c r="P766"/>
  <c r="BI761"/>
  <c r="BH761"/>
  <c r="BG761"/>
  <c r="BF761"/>
  <c r="T761"/>
  <c r="R761"/>
  <c r="P761"/>
  <c r="BI759"/>
  <c r="BH759"/>
  <c r="BG759"/>
  <c r="BF759"/>
  <c r="T759"/>
  <c r="R759"/>
  <c r="P759"/>
  <c r="BI757"/>
  <c r="BH757"/>
  <c r="BG757"/>
  <c r="BF757"/>
  <c r="T757"/>
  <c r="R757"/>
  <c r="P757"/>
  <c r="BI752"/>
  <c r="BH752"/>
  <c r="BG752"/>
  <c r="BF752"/>
  <c r="T752"/>
  <c r="R752"/>
  <c r="P752"/>
  <c r="BI748"/>
  <c r="BH748"/>
  <c r="BG748"/>
  <c r="BF748"/>
  <c r="T748"/>
  <c r="R748"/>
  <c r="P748"/>
  <c r="BI743"/>
  <c r="BH743"/>
  <c r="BG743"/>
  <c r="BF743"/>
  <c r="T743"/>
  <c r="R743"/>
  <c r="P743"/>
  <c r="BI739"/>
  <c r="BH739"/>
  <c r="BG739"/>
  <c r="BF739"/>
  <c r="T739"/>
  <c r="R739"/>
  <c r="P739"/>
  <c r="BI732"/>
  <c r="BH732"/>
  <c r="BG732"/>
  <c r="BF732"/>
  <c r="T732"/>
  <c r="R732"/>
  <c r="P732"/>
  <c r="BI726"/>
  <c r="BH726"/>
  <c r="BG726"/>
  <c r="BF726"/>
  <c r="T726"/>
  <c r="R726"/>
  <c r="P726"/>
  <c r="BI722"/>
  <c r="BH722"/>
  <c r="BG722"/>
  <c r="BF722"/>
  <c r="T722"/>
  <c r="R722"/>
  <c r="P722"/>
  <c r="BI718"/>
  <c r="BH718"/>
  <c r="BG718"/>
  <c r="BF718"/>
  <c r="T718"/>
  <c r="R718"/>
  <c r="P718"/>
  <c r="BI714"/>
  <c r="BH714"/>
  <c r="BG714"/>
  <c r="BF714"/>
  <c r="T714"/>
  <c r="R714"/>
  <c r="P714"/>
  <c r="BI710"/>
  <c r="BH710"/>
  <c r="BG710"/>
  <c r="BF710"/>
  <c r="T710"/>
  <c r="R710"/>
  <c r="P710"/>
  <c r="BI706"/>
  <c r="BH706"/>
  <c r="BG706"/>
  <c r="BF706"/>
  <c r="T706"/>
  <c r="R706"/>
  <c r="P706"/>
  <c r="BI702"/>
  <c r="BH702"/>
  <c r="BG702"/>
  <c r="BF702"/>
  <c r="T702"/>
  <c r="R702"/>
  <c r="P702"/>
  <c r="BI698"/>
  <c r="BH698"/>
  <c r="BG698"/>
  <c r="BF698"/>
  <c r="T698"/>
  <c r="R698"/>
  <c r="P698"/>
  <c r="BI695"/>
  <c r="BH695"/>
  <c r="BG695"/>
  <c r="BF695"/>
  <c r="T695"/>
  <c r="R695"/>
  <c r="P695"/>
  <c r="BI691"/>
  <c r="BH691"/>
  <c r="BG691"/>
  <c r="BF691"/>
  <c r="T691"/>
  <c r="R691"/>
  <c r="P691"/>
  <c r="BI687"/>
  <c r="BH687"/>
  <c r="BG687"/>
  <c r="BF687"/>
  <c r="T687"/>
  <c r="R687"/>
  <c r="P687"/>
  <c r="BI683"/>
  <c r="BH683"/>
  <c r="BG683"/>
  <c r="BF683"/>
  <c r="T683"/>
  <c r="R683"/>
  <c r="P683"/>
  <c r="BI678"/>
  <c r="BH678"/>
  <c r="BG678"/>
  <c r="BF678"/>
  <c r="T678"/>
  <c r="R678"/>
  <c r="P678"/>
  <c r="BI673"/>
  <c r="BH673"/>
  <c r="BG673"/>
  <c r="BF673"/>
  <c r="T673"/>
  <c r="R673"/>
  <c r="P673"/>
  <c r="BI668"/>
  <c r="BH668"/>
  <c r="BG668"/>
  <c r="BF668"/>
  <c r="T668"/>
  <c r="R668"/>
  <c r="P668"/>
  <c r="BI663"/>
  <c r="BH663"/>
  <c r="BG663"/>
  <c r="BF663"/>
  <c r="T663"/>
  <c r="R663"/>
  <c r="P663"/>
  <c r="BI658"/>
  <c r="BH658"/>
  <c r="BG658"/>
  <c r="BF658"/>
  <c r="T658"/>
  <c r="R658"/>
  <c r="P658"/>
  <c r="BI654"/>
  <c r="BH654"/>
  <c r="BG654"/>
  <c r="BF654"/>
  <c r="T654"/>
  <c r="R654"/>
  <c r="P654"/>
  <c r="BI650"/>
  <c r="BH650"/>
  <c r="BG650"/>
  <c r="BF650"/>
  <c r="T650"/>
  <c r="R650"/>
  <c r="P650"/>
  <c r="BI645"/>
  <c r="BH645"/>
  <c r="BG645"/>
  <c r="BF645"/>
  <c r="T645"/>
  <c r="R645"/>
  <c r="P645"/>
  <c r="BI639"/>
  <c r="BH639"/>
  <c r="BG639"/>
  <c r="BF639"/>
  <c r="T639"/>
  <c r="R639"/>
  <c r="P639"/>
  <c r="BI637"/>
  <c r="BH637"/>
  <c r="BG637"/>
  <c r="BF637"/>
  <c r="T637"/>
  <c r="R637"/>
  <c r="P637"/>
  <c r="BI633"/>
  <c r="BH633"/>
  <c r="BG633"/>
  <c r="BF633"/>
  <c r="T633"/>
  <c r="R633"/>
  <c r="P633"/>
  <c r="BI630"/>
  <c r="BH630"/>
  <c r="BG630"/>
  <c r="BF630"/>
  <c r="T630"/>
  <c r="R630"/>
  <c r="P630"/>
  <c r="BI625"/>
  <c r="BH625"/>
  <c r="BG625"/>
  <c r="BF625"/>
  <c r="T625"/>
  <c r="R625"/>
  <c r="P625"/>
  <c r="BI621"/>
  <c r="BH621"/>
  <c r="BG621"/>
  <c r="BF621"/>
  <c r="T621"/>
  <c r="R621"/>
  <c r="P621"/>
  <c r="BI617"/>
  <c r="BH617"/>
  <c r="BG617"/>
  <c r="BF617"/>
  <c r="T617"/>
  <c r="R617"/>
  <c r="P617"/>
  <c r="BI614"/>
  <c r="BH614"/>
  <c r="BG614"/>
  <c r="BF614"/>
  <c r="T614"/>
  <c r="R614"/>
  <c r="P614"/>
  <c r="BI611"/>
  <c r="BH611"/>
  <c r="BG611"/>
  <c r="BF611"/>
  <c r="T611"/>
  <c r="T610"/>
  <c r="R611"/>
  <c r="R610"/>
  <c r="P611"/>
  <c r="P610"/>
  <c r="BI608"/>
  <c r="BH608"/>
  <c r="BG608"/>
  <c r="BF608"/>
  <c r="T608"/>
  <c r="R608"/>
  <c r="P608"/>
  <c r="BI598"/>
  <c r="BH598"/>
  <c r="BG598"/>
  <c r="BF598"/>
  <c r="T598"/>
  <c r="R598"/>
  <c r="P598"/>
  <c r="BI596"/>
  <c r="BH596"/>
  <c r="BG596"/>
  <c r="BF596"/>
  <c r="T596"/>
  <c r="R596"/>
  <c r="P596"/>
  <c r="BI589"/>
  <c r="BH589"/>
  <c r="BG589"/>
  <c r="BF589"/>
  <c r="T589"/>
  <c r="R589"/>
  <c r="P589"/>
  <c r="BI586"/>
  <c r="BH586"/>
  <c r="BG586"/>
  <c r="BF586"/>
  <c r="T586"/>
  <c r="R586"/>
  <c r="P586"/>
  <c r="BI584"/>
  <c r="BH584"/>
  <c r="BG584"/>
  <c r="BF584"/>
  <c r="T584"/>
  <c r="R584"/>
  <c r="P584"/>
  <c r="BI579"/>
  <c r="BH579"/>
  <c r="BG579"/>
  <c r="BF579"/>
  <c r="T579"/>
  <c r="R579"/>
  <c r="P579"/>
  <c r="BI575"/>
  <c r="BH575"/>
  <c r="BG575"/>
  <c r="BF575"/>
  <c r="T575"/>
  <c r="R575"/>
  <c r="P575"/>
  <c r="BI571"/>
  <c r="BH571"/>
  <c r="BG571"/>
  <c r="BF571"/>
  <c r="T571"/>
  <c r="R571"/>
  <c r="P571"/>
  <c r="BI568"/>
  <c r="BH568"/>
  <c r="BG568"/>
  <c r="BF568"/>
  <c r="T568"/>
  <c r="R568"/>
  <c r="P568"/>
  <c r="BI564"/>
  <c r="BH564"/>
  <c r="BG564"/>
  <c r="BF564"/>
  <c r="T564"/>
  <c r="R564"/>
  <c r="P564"/>
  <c r="BI558"/>
  <c r="BH558"/>
  <c r="BG558"/>
  <c r="BF558"/>
  <c r="T558"/>
  <c r="R558"/>
  <c r="P558"/>
  <c r="BI543"/>
  <c r="BH543"/>
  <c r="BG543"/>
  <c r="BF543"/>
  <c r="T543"/>
  <c r="R543"/>
  <c r="P543"/>
  <c r="BI539"/>
  <c r="BH539"/>
  <c r="BG539"/>
  <c r="BF539"/>
  <c r="T539"/>
  <c r="R539"/>
  <c r="P539"/>
  <c r="BI536"/>
  <c r="BH536"/>
  <c r="BG536"/>
  <c r="BF536"/>
  <c r="T536"/>
  <c r="R536"/>
  <c r="P536"/>
  <c r="BI532"/>
  <c r="BH532"/>
  <c r="BG532"/>
  <c r="BF532"/>
  <c r="T532"/>
  <c r="R532"/>
  <c r="P532"/>
  <c r="BI529"/>
  <c r="BH529"/>
  <c r="BG529"/>
  <c r="BF529"/>
  <c r="T529"/>
  <c r="R529"/>
  <c r="P529"/>
  <c r="BI525"/>
  <c r="BH525"/>
  <c r="BG525"/>
  <c r="BF525"/>
  <c r="T525"/>
  <c r="R525"/>
  <c r="P525"/>
  <c r="BI521"/>
  <c r="BH521"/>
  <c r="BG521"/>
  <c r="BF521"/>
  <c r="T521"/>
  <c r="R521"/>
  <c r="P521"/>
  <c r="BI517"/>
  <c r="BH517"/>
  <c r="BG517"/>
  <c r="BF517"/>
  <c r="T517"/>
  <c r="R517"/>
  <c r="P517"/>
  <c r="BI503"/>
  <c r="BH503"/>
  <c r="BG503"/>
  <c r="BF503"/>
  <c r="T503"/>
  <c r="R503"/>
  <c r="P503"/>
  <c r="BI498"/>
  <c r="BH498"/>
  <c r="BG498"/>
  <c r="BF498"/>
  <c r="T498"/>
  <c r="R498"/>
  <c r="P498"/>
  <c r="BI494"/>
  <c r="BH494"/>
  <c r="BG494"/>
  <c r="BF494"/>
  <c r="T494"/>
  <c r="R494"/>
  <c r="P494"/>
  <c r="BI492"/>
  <c r="BH492"/>
  <c r="BG492"/>
  <c r="BF492"/>
  <c r="T492"/>
  <c r="R492"/>
  <c r="P492"/>
  <c r="BI489"/>
  <c r="BH489"/>
  <c r="BG489"/>
  <c r="BF489"/>
  <c r="T489"/>
  <c r="R489"/>
  <c r="P489"/>
  <c r="BI486"/>
  <c r="BH486"/>
  <c r="BG486"/>
  <c r="BF486"/>
  <c r="T486"/>
  <c r="R486"/>
  <c r="P486"/>
  <c r="BI484"/>
  <c r="BH484"/>
  <c r="BG484"/>
  <c r="BF484"/>
  <c r="T484"/>
  <c r="R484"/>
  <c r="P484"/>
  <c r="BI482"/>
  <c r="BH482"/>
  <c r="BG482"/>
  <c r="BF482"/>
  <c r="T482"/>
  <c r="R482"/>
  <c r="P482"/>
  <c r="BI480"/>
  <c r="BH480"/>
  <c r="BG480"/>
  <c r="BF480"/>
  <c r="T480"/>
  <c r="R480"/>
  <c r="P480"/>
  <c r="BI478"/>
  <c r="BH478"/>
  <c r="BG478"/>
  <c r="BF478"/>
  <c r="T478"/>
  <c r="R478"/>
  <c r="P478"/>
  <c r="BI475"/>
  <c r="BH475"/>
  <c r="BG475"/>
  <c r="BF475"/>
  <c r="T475"/>
  <c r="R475"/>
  <c r="P475"/>
  <c r="BI471"/>
  <c r="BH471"/>
  <c r="BG471"/>
  <c r="BF471"/>
  <c r="T471"/>
  <c r="R471"/>
  <c r="P471"/>
  <c r="BI468"/>
  <c r="BH468"/>
  <c r="BG468"/>
  <c r="BF468"/>
  <c r="T468"/>
  <c r="R468"/>
  <c r="P468"/>
  <c r="BI465"/>
  <c r="BH465"/>
  <c r="BG465"/>
  <c r="BF465"/>
  <c r="T465"/>
  <c r="R465"/>
  <c r="P465"/>
  <c r="BI463"/>
  <c r="BH463"/>
  <c r="BG463"/>
  <c r="BF463"/>
  <c r="T463"/>
  <c r="R463"/>
  <c r="P463"/>
  <c r="BI459"/>
  <c r="BH459"/>
  <c r="BG459"/>
  <c r="BF459"/>
  <c r="T459"/>
  <c r="R459"/>
  <c r="P459"/>
  <c r="BI456"/>
  <c r="BH456"/>
  <c r="BG456"/>
  <c r="BF456"/>
  <c r="T456"/>
  <c r="R456"/>
  <c r="P456"/>
  <c r="BI451"/>
  <c r="BH451"/>
  <c r="BG451"/>
  <c r="BF451"/>
  <c r="T451"/>
  <c r="R451"/>
  <c r="P451"/>
  <c r="BI447"/>
  <c r="BH447"/>
  <c r="BG447"/>
  <c r="BF447"/>
  <c r="T447"/>
  <c r="R447"/>
  <c r="P447"/>
  <c r="BI444"/>
  <c r="BH444"/>
  <c r="BG444"/>
  <c r="BF444"/>
  <c r="T444"/>
  <c r="R444"/>
  <c r="P444"/>
  <c r="BI441"/>
  <c r="BH441"/>
  <c r="BG441"/>
  <c r="BF441"/>
  <c r="T441"/>
  <c r="R441"/>
  <c r="P441"/>
  <c r="BI437"/>
  <c r="BH437"/>
  <c r="BG437"/>
  <c r="BF437"/>
  <c r="T437"/>
  <c r="R437"/>
  <c r="P437"/>
  <c r="BI433"/>
  <c r="BH433"/>
  <c r="BG433"/>
  <c r="BF433"/>
  <c r="T433"/>
  <c r="R433"/>
  <c r="P433"/>
  <c r="BI429"/>
  <c r="BH429"/>
  <c r="BG429"/>
  <c r="BF429"/>
  <c r="T429"/>
  <c r="R429"/>
  <c r="P429"/>
  <c r="BI426"/>
  <c r="BH426"/>
  <c r="BG426"/>
  <c r="BF426"/>
  <c r="T426"/>
  <c r="R426"/>
  <c r="P426"/>
  <c r="BI408"/>
  <c r="BH408"/>
  <c r="BG408"/>
  <c r="BF408"/>
  <c r="T408"/>
  <c r="R408"/>
  <c r="P408"/>
  <c r="BI391"/>
  <c r="BH391"/>
  <c r="BG391"/>
  <c r="BF391"/>
  <c r="T391"/>
  <c r="R391"/>
  <c r="P391"/>
  <c r="BI373"/>
  <c r="BH373"/>
  <c r="BG373"/>
  <c r="BF373"/>
  <c r="T373"/>
  <c r="R373"/>
  <c r="P373"/>
  <c r="BI356"/>
  <c r="BH356"/>
  <c r="BG356"/>
  <c r="BF356"/>
  <c r="T356"/>
  <c r="R356"/>
  <c r="P356"/>
  <c r="BI352"/>
  <c r="BH352"/>
  <c r="BG352"/>
  <c r="BF352"/>
  <c r="T352"/>
  <c r="R352"/>
  <c r="P352"/>
  <c r="BI338"/>
  <c r="BH338"/>
  <c r="BG338"/>
  <c r="BF338"/>
  <c r="T338"/>
  <c r="R338"/>
  <c r="P338"/>
  <c r="BI328"/>
  <c r="BH328"/>
  <c r="BG328"/>
  <c r="BF328"/>
  <c r="T328"/>
  <c r="R328"/>
  <c r="P328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6"/>
  <c r="BH316"/>
  <c r="BG316"/>
  <c r="BF316"/>
  <c r="T316"/>
  <c r="R316"/>
  <c r="P316"/>
  <c r="BI311"/>
  <c r="BH311"/>
  <c r="BG311"/>
  <c r="BF311"/>
  <c r="T311"/>
  <c r="R311"/>
  <c r="P311"/>
  <c r="BI306"/>
  <c r="BH306"/>
  <c r="BG306"/>
  <c r="BF306"/>
  <c r="T306"/>
  <c r="R306"/>
  <c r="P306"/>
  <c r="BI300"/>
  <c r="BH300"/>
  <c r="BG300"/>
  <c r="BF300"/>
  <c r="T300"/>
  <c r="R300"/>
  <c r="P300"/>
  <c r="BI296"/>
  <c r="BH296"/>
  <c r="BG296"/>
  <c r="BF296"/>
  <c r="T296"/>
  <c r="R296"/>
  <c r="P296"/>
  <c r="BI292"/>
  <c r="BH292"/>
  <c r="BG292"/>
  <c r="BF292"/>
  <c r="T292"/>
  <c r="R292"/>
  <c r="P292"/>
  <c r="BI288"/>
  <c r="BH288"/>
  <c r="BG288"/>
  <c r="BF288"/>
  <c r="T288"/>
  <c r="R288"/>
  <c r="P288"/>
  <c r="BI284"/>
  <c r="BH284"/>
  <c r="BG284"/>
  <c r="BF284"/>
  <c r="T284"/>
  <c r="R284"/>
  <c r="P284"/>
  <c r="BI278"/>
  <c r="BH278"/>
  <c r="BG278"/>
  <c r="BF278"/>
  <c r="T278"/>
  <c r="R278"/>
  <c r="P278"/>
  <c r="BI271"/>
  <c r="BH271"/>
  <c r="BG271"/>
  <c r="BF271"/>
  <c r="T271"/>
  <c r="R271"/>
  <c r="P271"/>
  <c r="BI267"/>
  <c r="BH267"/>
  <c r="BG267"/>
  <c r="BF267"/>
  <c r="T267"/>
  <c r="R267"/>
  <c r="P267"/>
  <c r="BI261"/>
  <c r="BH261"/>
  <c r="BG261"/>
  <c r="BF261"/>
  <c r="T261"/>
  <c r="R261"/>
  <c r="P261"/>
  <c r="BI256"/>
  <c r="BH256"/>
  <c r="BG256"/>
  <c r="BF256"/>
  <c r="T256"/>
  <c r="R256"/>
  <c r="P256"/>
  <c r="BI253"/>
  <c r="BH253"/>
  <c r="BG253"/>
  <c r="BF253"/>
  <c r="T253"/>
  <c r="R253"/>
  <c r="P253"/>
  <c r="BI250"/>
  <c r="BH250"/>
  <c r="BG250"/>
  <c r="BF250"/>
  <c r="T250"/>
  <c r="R250"/>
  <c r="P250"/>
  <c r="BI246"/>
  <c r="BH246"/>
  <c r="BG246"/>
  <c r="BF246"/>
  <c r="T246"/>
  <c r="R246"/>
  <c r="P246"/>
  <c r="BI242"/>
  <c r="BH242"/>
  <c r="BG242"/>
  <c r="BF242"/>
  <c r="T242"/>
  <c r="R242"/>
  <c r="P242"/>
  <c r="BI239"/>
  <c r="BH239"/>
  <c r="BG239"/>
  <c r="BF239"/>
  <c r="T239"/>
  <c r="R239"/>
  <c r="P239"/>
  <c r="BI236"/>
  <c r="BH236"/>
  <c r="BG236"/>
  <c r="BF236"/>
  <c r="T236"/>
  <c r="R236"/>
  <c r="P236"/>
  <c r="BI233"/>
  <c r="BH233"/>
  <c r="BG233"/>
  <c r="BF233"/>
  <c r="T233"/>
  <c r="R233"/>
  <c r="P233"/>
  <c r="BI230"/>
  <c r="BH230"/>
  <c r="BG230"/>
  <c r="BF230"/>
  <c r="T230"/>
  <c r="R230"/>
  <c r="P230"/>
  <c r="BI227"/>
  <c r="BH227"/>
  <c r="BG227"/>
  <c r="BF227"/>
  <c r="T227"/>
  <c r="R227"/>
  <c r="P227"/>
  <c r="BI225"/>
  <c r="BH225"/>
  <c r="BG225"/>
  <c r="BF225"/>
  <c r="T225"/>
  <c r="R225"/>
  <c r="P225"/>
  <c r="BI210"/>
  <c r="BH210"/>
  <c r="BG210"/>
  <c r="BF210"/>
  <c r="T210"/>
  <c r="R210"/>
  <c r="P210"/>
  <c r="BI206"/>
  <c r="BH206"/>
  <c r="BG206"/>
  <c r="BF206"/>
  <c r="T206"/>
  <c r="R206"/>
  <c r="P206"/>
  <c r="BI202"/>
  <c r="BH202"/>
  <c r="BG202"/>
  <c r="BF202"/>
  <c r="T202"/>
  <c r="R202"/>
  <c r="P202"/>
  <c r="BI199"/>
  <c r="BH199"/>
  <c r="BG199"/>
  <c r="BF199"/>
  <c r="T199"/>
  <c r="R199"/>
  <c r="P199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78"/>
  <c r="BH178"/>
  <c r="BG178"/>
  <c r="BF178"/>
  <c r="T178"/>
  <c r="R178"/>
  <c r="P178"/>
  <c r="BI174"/>
  <c r="BH174"/>
  <c r="BG174"/>
  <c r="BF174"/>
  <c r="T174"/>
  <c r="R174"/>
  <c r="P174"/>
  <c r="BI169"/>
  <c r="BH169"/>
  <c r="BG169"/>
  <c r="BF169"/>
  <c r="T169"/>
  <c r="R169"/>
  <c r="P169"/>
  <c r="BI165"/>
  <c r="BH165"/>
  <c r="BG165"/>
  <c r="BF165"/>
  <c r="T165"/>
  <c r="R165"/>
  <c r="P165"/>
  <c r="BI159"/>
  <c r="BH159"/>
  <c r="BG159"/>
  <c r="BF159"/>
  <c r="T159"/>
  <c r="R159"/>
  <c r="P159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F136"/>
  <c r="E134"/>
  <c r="F89"/>
  <c r="E87"/>
  <c r="J24"/>
  <c r="E24"/>
  <c r="J139"/>
  <c r="J23"/>
  <c r="J21"/>
  <c r="E21"/>
  <c r="J91"/>
  <c r="J20"/>
  <c r="J18"/>
  <c r="E18"/>
  <c r="F139"/>
  <c r="J17"/>
  <c r="J15"/>
  <c r="E15"/>
  <c r="F91"/>
  <c r="J14"/>
  <c r="J12"/>
  <c r="J89"/>
  <c r="E7"/>
  <c r="E132"/>
  <c i="1" r="AY95"/>
  <c i="2" r="J37"/>
  <c r="J36"/>
  <c r="J35"/>
  <c i="1" r="AX95"/>
  <c i="2" r="BI126"/>
  <c r="BH126"/>
  <c r="BG126"/>
  <c r="BF126"/>
  <c r="T126"/>
  <c r="T125"/>
  <c r="R126"/>
  <c r="R125"/>
  <c r="P126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F113"/>
  <c r="E111"/>
  <c r="F89"/>
  <c r="E87"/>
  <c r="J24"/>
  <c r="E24"/>
  <c r="J116"/>
  <c r="J23"/>
  <c r="J21"/>
  <c r="E21"/>
  <c r="J115"/>
  <c r="J20"/>
  <c r="J18"/>
  <c r="E18"/>
  <c r="F116"/>
  <c r="J17"/>
  <c r="J15"/>
  <c r="E15"/>
  <c r="F91"/>
  <c r="J14"/>
  <c r="J12"/>
  <c r="J113"/>
  <c r="E7"/>
  <c r="E109"/>
  <c i="1" r="L90"/>
  <c r="AM90"/>
  <c r="AM89"/>
  <c r="L89"/>
  <c r="AM87"/>
  <c r="L87"/>
  <c r="L85"/>
  <c r="L84"/>
  <c i="2" r="J34"/>
  <c i="3" r="BK1236"/>
  <c r="BK990"/>
  <c r="J826"/>
  <c r="BK726"/>
  <c r="BK654"/>
  <c r="BK558"/>
  <c r="BK338"/>
  <c r="J1327"/>
  <c r="J1223"/>
  <c r="BK1118"/>
  <c r="J1003"/>
  <c r="BK889"/>
  <c r="BK706"/>
  <c r="BK614"/>
  <c r="J480"/>
  <c r="BK433"/>
  <c r="J324"/>
  <c r="BK206"/>
  <c r="BK1254"/>
  <c r="BK1129"/>
  <c r="BK1056"/>
  <c r="BK947"/>
  <c r="J775"/>
  <c r="J630"/>
  <c r="J296"/>
  <c r="BK155"/>
  <c r="BK1309"/>
  <c r="J1231"/>
  <c r="BK1075"/>
  <c r="J1007"/>
  <c r="BK913"/>
  <c r="J805"/>
  <c r="J714"/>
  <c r="J579"/>
  <c r="J278"/>
  <c r="BK1315"/>
  <c r="J1240"/>
  <c r="J1139"/>
  <c r="J1044"/>
  <c r="BK953"/>
  <c r="BK842"/>
  <c r="BK752"/>
  <c r="J621"/>
  <c r="BK489"/>
  <c r="J300"/>
  <c r="BK1461"/>
  <c r="J1421"/>
  <c r="BK1388"/>
  <c r="BK1378"/>
  <c r="J1364"/>
  <c r="J1319"/>
  <c r="J1207"/>
  <c r="J1118"/>
  <c r="J1075"/>
  <c r="J953"/>
  <c r="J812"/>
  <c r="BK621"/>
  <c r="J521"/>
  <c r="J478"/>
  <c r="J253"/>
  <c r="BK1210"/>
  <c r="J1056"/>
  <c r="BK994"/>
  <c r="BK858"/>
  <c r="BK710"/>
  <c r="BK630"/>
  <c r="J459"/>
  <c r="BK324"/>
  <c r="BK296"/>
  <c r="J206"/>
  <c r="J155"/>
  <c r="J1305"/>
  <c r="BK1213"/>
  <c r="J1079"/>
  <c r="J929"/>
  <c r="J748"/>
  <c r="J687"/>
  <c r="BK463"/>
  <c r="J338"/>
  <c r="BK278"/>
  <c r="BK202"/>
  <c r="BK165"/>
  <c i="4" r="J386"/>
  <c r="BK372"/>
  <c r="BK336"/>
  <c r="BK324"/>
  <c r="BK298"/>
  <c r="J287"/>
  <c r="BK268"/>
  <c r="BK239"/>
  <c r="J382"/>
  <c r="J351"/>
  <c r="J325"/>
  <c r="BK260"/>
  <c r="J208"/>
  <c r="J194"/>
  <c r="BK390"/>
  <c r="BK362"/>
  <c r="BK346"/>
  <c r="BK300"/>
  <c r="J260"/>
  <c r="J238"/>
  <c r="J220"/>
  <c r="J188"/>
  <c r="BK386"/>
  <c r="J370"/>
  <c r="BK344"/>
  <c r="BK304"/>
  <c r="J267"/>
  <c r="J253"/>
  <c r="BK202"/>
  <c r="J165"/>
  <c r="J371"/>
  <c r="BK351"/>
  <c r="J324"/>
  <c r="BK299"/>
  <c r="BK251"/>
  <c r="BK219"/>
  <c r="J389"/>
  <c r="J379"/>
  <c r="BK359"/>
  <c r="BK321"/>
  <c r="J257"/>
  <c r="BK238"/>
  <c r="J225"/>
  <c r="J196"/>
  <c r="J323"/>
  <c r="J315"/>
  <c r="J281"/>
  <c r="J259"/>
  <c r="BK231"/>
  <c r="J210"/>
  <c r="BK180"/>
  <c r="BK326"/>
  <c r="J302"/>
  <c r="BK262"/>
  <c r="J215"/>
  <c r="BK174"/>
  <c i="5" r="J162"/>
  <c r="J132"/>
  <c r="BK145"/>
  <c r="BK153"/>
  <c r="BK166"/>
  <c r="BK167"/>
  <c r="J150"/>
  <c r="BK163"/>
  <c r="BK135"/>
  <c r="J146"/>
  <c i="6" r="J141"/>
  <c r="J155"/>
  <c r="J127"/>
  <c r="BK145"/>
  <c r="BK127"/>
  <c i="7" r="BK157"/>
  <c r="J138"/>
  <c r="BK172"/>
  <c r="J133"/>
  <c r="BK166"/>
  <c r="J147"/>
  <c r="J180"/>
  <c r="J158"/>
  <c r="BK136"/>
  <c r="BK165"/>
  <c r="J149"/>
  <c r="J130"/>
  <c r="J157"/>
  <c r="J132"/>
  <c r="BK169"/>
  <c r="J143"/>
  <c i="8" r="J211"/>
  <c r="J189"/>
  <c r="BK157"/>
  <c r="BK137"/>
  <c r="BK187"/>
  <c r="BK172"/>
  <c r="BK148"/>
  <c r="BK129"/>
  <c r="J193"/>
  <c r="J143"/>
  <c r="BK206"/>
  <c r="J185"/>
  <c r="J158"/>
  <c r="BK212"/>
  <c r="J188"/>
  <c r="J148"/>
  <c r="J131"/>
  <c r="J187"/>
  <c r="BK164"/>
  <c r="J134"/>
  <c r="BK166"/>
  <c r="BK134"/>
  <c r="J162"/>
  <c i="9" r="BK138"/>
  <c r="J166"/>
  <c r="J141"/>
  <c r="BK128"/>
  <c r="BK152"/>
  <c i="1" r="AS97"/>
  <c i="3" r="J1286"/>
  <c r="J1199"/>
  <c r="J865"/>
  <c r="J752"/>
  <c r="BK687"/>
  <c r="BK586"/>
  <c r="J489"/>
  <c r="BK1340"/>
  <c r="J1236"/>
  <c r="J1143"/>
  <c r="BK1079"/>
  <c r="J966"/>
  <c r="J795"/>
  <c r="J702"/>
  <c r="J564"/>
  <c r="BK478"/>
  <c r="BK356"/>
  <c r="J316"/>
  <c r="BK169"/>
  <c r="J1133"/>
  <c r="J1091"/>
  <c r="J913"/>
  <c r="J766"/>
  <c r="BK543"/>
  <c r="J322"/>
  <c r="BK199"/>
  <c r="BK1331"/>
  <c r="J1278"/>
  <c r="J1098"/>
  <c r="J1022"/>
  <c r="BK881"/>
  <c r="BK702"/>
  <c r="J625"/>
  <c r="J433"/>
  <c r="BK225"/>
  <c r="BK1273"/>
  <c r="BK1170"/>
  <c r="BK1095"/>
  <c r="BK971"/>
  <c r="J846"/>
  <c r="BK722"/>
  <c r="BK637"/>
  <c r="BK539"/>
  <c r="BK451"/>
  <c r="J195"/>
  <c r="J1438"/>
  <c r="J1390"/>
  <c r="BK1380"/>
  <c r="BK1364"/>
  <c r="BK1223"/>
  <c r="BK1159"/>
  <c r="BK1098"/>
  <c r="J1035"/>
  <c r="BK936"/>
  <c r="BK766"/>
  <c r="BK611"/>
  <c r="BK579"/>
  <c r="BK480"/>
  <c r="J437"/>
  <c r="BK183"/>
  <c r="J1259"/>
  <c r="J1173"/>
  <c r="BK1041"/>
  <c r="BK922"/>
  <c r="J819"/>
  <c r="J633"/>
  <c r="BK529"/>
  <c r="BK447"/>
  <c r="J356"/>
  <c r="J267"/>
  <c r="BK189"/>
  <c r="BK149"/>
  <c r="J1303"/>
  <c r="J1252"/>
  <c r="J1170"/>
  <c r="J1041"/>
  <c r="BK850"/>
  <c r="BK743"/>
  <c r="J596"/>
  <c r="BK444"/>
  <c r="BK320"/>
  <c r="BK267"/>
  <c r="J210"/>
  <c r="BK178"/>
  <c r="J145"/>
  <c i="4" r="BK384"/>
  <c r="BK357"/>
  <c r="J339"/>
  <c r="J318"/>
  <c r="J294"/>
  <c r="J269"/>
  <c r="BK243"/>
  <c r="J175"/>
  <c r="BK376"/>
  <c r="J350"/>
  <c r="J333"/>
  <c r="BK261"/>
  <c r="J236"/>
  <c r="BK184"/>
  <c r="BK383"/>
  <c r="BK352"/>
  <c r="J312"/>
  <c r="J272"/>
  <c r="BK245"/>
  <c r="BK216"/>
  <c r="BK186"/>
  <c r="BK389"/>
  <c r="BK374"/>
  <c r="BK313"/>
  <c r="J280"/>
  <c r="J264"/>
  <c r="J234"/>
  <c r="J207"/>
  <c r="BK198"/>
  <c r="BK373"/>
  <c r="BK358"/>
  <c r="BK312"/>
  <c r="J292"/>
  <c r="J243"/>
  <c r="BK226"/>
  <c r="BK208"/>
  <c r="BK387"/>
  <c r="BK364"/>
  <c r="J336"/>
  <c r="J300"/>
  <c r="J271"/>
  <c r="BK230"/>
  <c r="BK206"/>
  <c r="BK163"/>
  <c r="BK292"/>
  <c r="BK278"/>
  <c r="BK258"/>
  <c r="BK229"/>
  <c r="J216"/>
  <c r="J182"/>
  <c r="J397"/>
  <c r="J301"/>
  <c r="J218"/>
  <c r="BK177"/>
  <c i="5" r="J172"/>
  <c r="J135"/>
  <c r="BK147"/>
  <c r="J158"/>
  <c r="J167"/>
  <c r="BK152"/>
  <c r="BK156"/>
  <c r="J142"/>
  <c r="BK155"/>
  <c r="BK161"/>
  <c r="BK137"/>
  <c i="6" r="BK131"/>
  <c r="BK139"/>
  <c r="BK148"/>
  <c r="J145"/>
  <c r="J129"/>
  <c i="7" r="J170"/>
  <c r="J154"/>
  <c r="BK178"/>
  <c r="J151"/>
  <c r="BK128"/>
  <c r="J165"/>
  <c r="BK151"/>
  <c r="J176"/>
  <c r="BK138"/>
  <c r="BK181"/>
  <c r="BK162"/>
  <c r="BK141"/>
  <c r="BK171"/>
  <c r="J140"/>
  <c i="8" r="J206"/>
  <c r="J178"/>
  <c r="BK140"/>
  <c r="BK217"/>
  <c r="J173"/>
  <c r="BK158"/>
  <c r="J217"/>
  <c r="J186"/>
  <c r="BK139"/>
  <c r="BK207"/>
  <c r="J184"/>
  <c r="J154"/>
  <c r="J204"/>
  <c r="J195"/>
  <c r="BK153"/>
  <c r="BK133"/>
  <c r="BK204"/>
  <c r="BK183"/>
  <c r="J167"/>
  <c r="J150"/>
  <c r="BK201"/>
  <c r="J169"/>
  <c r="BK143"/>
  <c r="BK131"/>
  <c r="BK193"/>
  <c r="J144"/>
  <c i="9" r="J157"/>
  <c r="BK137"/>
  <c r="J160"/>
  <c r="J137"/>
  <c r="BK170"/>
  <c r="J150"/>
  <c i="2" r="BK123"/>
  <c r="J123"/>
  <c i="3" r="J1310"/>
  <c r="BK1266"/>
  <c r="J1167"/>
  <c r="J873"/>
  <c r="J739"/>
  <c r="BK663"/>
  <c r="J532"/>
  <c r="J261"/>
  <c r="BK1323"/>
  <c r="BK1207"/>
  <c r="BK1091"/>
  <c r="J990"/>
  <c r="J885"/>
  <c r="BK757"/>
  <c r="BK625"/>
  <c r="J494"/>
  <c r="J463"/>
  <c r="BK352"/>
  <c r="J250"/>
  <c r="J1345"/>
  <c r="J1153"/>
  <c r="J1065"/>
  <c r="J1038"/>
  <c r="J850"/>
  <c r="BK718"/>
  <c r="BK328"/>
  <c r="BK230"/>
  <c r="BK1342"/>
  <c r="J1254"/>
  <c r="BK1083"/>
  <c r="J976"/>
  <c r="J869"/>
  <c r="J798"/>
  <c r="BK691"/>
  <c r="J498"/>
  <c r="J169"/>
  <c r="BK1248"/>
  <c r="J1181"/>
  <c r="BK1089"/>
  <c r="BK1022"/>
  <c r="BK944"/>
  <c r="BK812"/>
  <c r="BK714"/>
  <c r="J598"/>
  <c r="J517"/>
  <c r="BK236"/>
  <c r="J1461"/>
  <c r="BK1405"/>
  <c r="BK1384"/>
  <c r="J1373"/>
  <c r="J1340"/>
  <c r="BK1303"/>
  <c r="BK1189"/>
  <c r="J1089"/>
  <c r="J998"/>
  <c r="BK838"/>
  <c r="J645"/>
  <c r="BK608"/>
  <c r="BK517"/>
  <c r="J456"/>
  <c r="J225"/>
  <c r="J1213"/>
  <c r="BK1133"/>
  <c r="BK1038"/>
  <c r="BK891"/>
  <c r="BK650"/>
  <c r="BK568"/>
  <c r="J451"/>
  <c r="BK316"/>
  <c r="BK253"/>
  <c r="J192"/>
  <c r="BK145"/>
  <c r="BK1282"/>
  <c r="J1227"/>
  <c r="J1136"/>
  <c r="BK960"/>
  <c r="BK830"/>
  <c r="J722"/>
  <c r="J586"/>
  <c r="BK429"/>
  <c r="BK306"/>
  <c r="J230"/>
  <c r="J183"/>
  <c r="J147"/>
  <c i="4" r="BK380"/>
  <c r="BK366"/>
  <c r="J343"/>
  <c r="J327"/>
  <c r="BK297"/>
  <c r="BK273"/>
  <c r="J240"/>
  <c r="J169"/>
  <c r="J374"/>
  <c r="BK343"/>
  <c r="J332"/>
  <c r="J297"/>
  <c r="J245"/>
  <c r="BK201"/>
  <c r="BK165"/>
  <c r="BK353"/>
  <c r="BK341"/>
  <c r="BK288"/>
  <c r="BK259"/>
  <c r="J222"/>
  <c r="BK197"/>
  <c r="J170"/>
  <c r="BK375"/>
  <c r="BK355"/>
  <c r="J305"/>
  <c r="J276"/>
  <c r="J256"/>
  <c r="BK236"/>
  <c r="BK199"/>
  <c r="BK385"/>
  <c r="J369"/>
  <c r="J347"/>
  <c r="J304"/>
  <c r="J274"/>
  <c r="J230"/>
  <c r="BK179"/>
  <c r="BK377"/>
  <c r="J352"/>
  <c r="BK302"/>
  <c r="J252"/>
  <c r="BK235"/>
  <c r="BK213"/>
  <c r="J171"/>
  <c r="J322"/>
  <c r="J291"/>
  <c r="BK267"/>
  <c r="BK252"/>
  <c r="J235"/>
  <c r="BK211"/>
  <c r="J179"/>
  <c r="BK325"/>
  <c r="BK279"/>
  <c r="J228"/>
  <c r="J213"/>
  <c r="J167"/>
  <c i="5" r="J144"/>
  <c r="BK157"/>
  <c r="J138"/>
  <c r="BK148"/>
  <c r="BK154"/>
  <c r="J160"/>
  <c r="BK132"/>
  <c r="BK144"/>
  <c r="J148"/>
  <c i="6" r="BK153"/>
  <c r="J135"/>
  <c r="BK151"/>
  <c r="BK142"/>
  <c i="7" r="BK179"/>
  <c r="J162"/>
  <c r="BK133"/>
  <c r="BK144"/>
  <c r="BK184"/>
  <c r="BK160"/>
  <c r="BK140"/>
  <c r="J172"/>
  <c r="J146"/>
  <c r="BK174"/>
  <c r="BK158"/>
  <c r="BK129"/>
  <c r="J153"/>
  <c r="BK130"/>
  <c r="BK149"/>
  <c i="8" r="J215"/>
  <c r="J182"/>
  <c r="J151"/>
  <c r="BK213"/>
  <c r="BK174"/>
  <c r="BK167"/>
  <c r="J133"/>
  <c r="J199"/>
  <c r="BK145"/>
  <c r="J216"/>
  <c r="BK203"/>
  <c r="J177"/>
  <c r="BK214"/>
  <c r="J200"/>
  <c r="BK182"/>
  <c r="BK151"/>
  <c r="BK135"/>
  <c r="J208"/>
  <c r="BK189"/>
  <c r="J165"/>
  <c r="J140"/>
  <c r="J170"/>
  <c r="BK142"/>
  <c r="J210"/>
  <c r="J161"/>
  <c i="9" r="BK150"/>
  <c r="BK174"/>
  <c r="BK164"/>
  <c r="BK139"/>
  <c r="BK165"/>
  <c i="2" r="J124"/>
  <c r="J126"/>
  <c i="3" r="J1293"/>
  <c r="BK1215"/>
  <c r="BK919"/>
  <c r="J757"/>
  <c r="J698"/>
  <c r="J639"/>
  <c r="J543"/>
  <c r="J328"/>
  <c r="BK1259"/>
  <c r="BK1167"/>
  <c r="BK1125"/>
  <c r="BK1051"/>
  <c r="J891"/>
  <c r="BK761"/>
  <c r="BK678"/>
  <c r="BK521"/>
  <c r="BK468"/>
  <c r="BK426"/>
  <c r="J246"/>
  <c r="BK1173"/>
  <c r="J1105"/>
  <c r="BK1044"/>
  <c r="BK869"/>
  <c r="BK695"/>
  <c r="BK456"/>
  <c r="J239"/>
  <c r="BK1327"/>
  <c r="J1210"/>
  <c r="BK1071"/>
  <c r="BK966"/>
  <c r="J854"/>
  <c r="J761"/>
  <c r="BK673"/>
  <c r="J525"/>
  <c r="J174"/>
  <c r="J1296"/>
  <c r="J1159"/>
  <c r="J1071"/>
  <c r="BK998"/>
  <c r="BK885"/>
  <c r="J770"/>
  <c r="J678"/>
  <c r="BK564"/>
  <c r="J486"/>
  <c r="J284"/>
  <c r="BK1457"/>
  <c r="BK1390"/>
  <c r="J1380"/>
  <c r="J1368"/>
  <c r="J1323"/>
  <c r="BK1199"/>
  <c r="BK1105"/>
  <c r="BK1007"/>
  <c r="BK854"/>
  <c r="J673"/>
  <c r="J611"/>
  <c r="J558"/>
  <c r="BK475"/>
  <c r="J426"/>
  <c r="J1342"/>
  <c r="BK1231"/>
  <c r="J1156"/>
  <c r="BK986"/>
  <c r="BK826"/>
  <c r="BK658"/>
  <c r="BK589"/>
  <c r="BK437"/>
  <c r="BK300"/>
  <c r="J236"/>
  <c r="J178"/>
  <c r="J1331"/>
  <c r="BK1296"/>
  <c r="BK1240"/>
  <c r="BK1156"/>
  <c r="BK1003"/>
  <c r="J858"/>
  <c r="BK770"/>
  <c r="J695"/>
  <c r="J447"/>
  <c r="J352"/>
  <c r="BK261"/>
  <c r="J227"/>
  <c r="BK174"/>
  <c i="4" r="J377"/>
  <c r="J355"/>
  <c r="BK333"/>
  <c r="J326"/>
  <c r="BK305"/>
  <c r="BK274"/>
  <c r="BK247"/>
  <c r="J209"/>
  <c r="J166"/>
  <c r="BK361"/>
  <c r="BK339"/>
  <c r="J306"/>
  <c r="BK276"/>
  <c r="J242"/>
  <c r="BK200"/>
  <c r="BK175"/>
  <c r="J385"/>
  <c r="BK348"/>
  <c r="BK318"/>
  <c r="J286"/>
  <c r="BK257"/>
  <c r="BK244"/>
  <c r="BK207"/>
  <c r="BK394"/>
  <c r="BK379"/>
  <c r="J358"/>
  <c r="BK316"/>
  <c r="BK285"/>
  <c r="BK272"/>
  <c r="J254"/>
  <c r="BK228"/>
  <c r="J206"/>
  <c r="J184"/>
  <c r="J376"/>
  <c r="J359"/>
  <c r="BK323"/>
  <c r="BK296"/>
  <c r="J261"/>
  <c r="BK222"/>
  <c r="J190"/>
  <c r="J384"/>
  <c r="J362"/>
  <c r="BK335"/>
  <c r="J299"/>
  <c r="J249"/>
  <c r="J214"/>
  <c r="BK194"/>
  <c r="BK309"/>
  <c r="BK280"/>
  <c r="J265"/>
  <c r="J237"/>
  <c r="BK220"/>
  <c r="BK178"/>
  <c r="BK330"/>
  <c r="J313"/>
  <c r="J258"/>
  <c r="BK190"/>
  <c i="5" r="BK136"/>
  <c r="BK149"/>
  <c r="BK168"/>
  <c r="BK141"/>
  <c r="BK162"/>
  <c r="BK146"/>
  <c r="J147"/>
  <c r="J165"/>
  <c r="J140"/>
  <c r="J157"/>
  <c r="J133"/>
  <c i="6" r="J125"/>
  <c r="J153"/>
  <c r="J148"/>
  <c r="BK137"/>
  <c i="7" r="BK175"/>
  <c r="BK147"/>
  <c r="J175"/>
  <c r="BK137"/>
  <c r="J171"/>
  <c r="J137"/>
  <c r="BK176"/>
  <c r="BK152"/>
  <c r="J169"/>
  <c r="BK153"/>
  <c r="J134"/>
  <c r="BK142"/>
  <c r="J178"/>
  <c r="BK154"/>
  <c r="J128"/>
  <c i="8" r="BK195"/>
  <c r="BK176"/>
  <c r="BK149"/>
  <c r="BK211"/>
  <c r="BK173"/>
  <c r="J163"/>
  <c r="J139"/>
  <c r="BK205"/>
  <c r="J175"/>
  <c r="BK210"/>
  <c r="BK180"/>
  <c r="BK147"/>
  <c r="J198"/>
  <c r="BK161"/>
  <c r="J129"/>
  <c r="BK200"/>
  <c r="BK181"/>
  <c r="BK163"/>
  <c r="J137"/>
  <c r="BK188"/>
  <c r="BK132"/>
  <c r="BK199"/>
  <c r="J147"/>
  <c i="9" r="BK149"/>
  <c r="J173"/>
  <c r="J155"/>
  <c r="BK173"/>
  <c r="J161"/>
  <c i="2" r="J122"/>
  <c i="3" r="J1353"/>
  <c r="J1273"/>
  <c r="J1193"/>
  <c r="BK861"/>
  <c r="BK732"/>
  <c r="J668"/>
  <c r="J584"/>
  <c r="J492"/>
  <c r="BK147"/>
  <c r="J1248"/>
  <c r="BK1139"/>
  <c r="BK1035"/>
  <c r="J947"/>
  <c r="BK791"/>
  <c r="BK536"/>
  <c r="J475"/>
  <c r="J429"/>
  <c r="BK322"/>
  <c r="J202"/>
  <c r="J1244"/>
  <c r="BK1086"/>
  <c r="BK1011"/>
  <c r="J663"/>
  <c r="BK503"/>
  <c r="J186"/>
  <c r="J1299"/>
  <c r="BK1203"/>
  <c r="J1031"/>
  <c r="BK916"/>
  <c r="J842"/>
  <c r="J706"/>
  <c r="BK598"/>
  <c r="J271"/>
  <c r="BK1353"/>
  <c r="BK1269"/>
  <c r="BK1196"/>
  <c r="J1125"/>
  <c r="J1029"/>
  <c r="J922"/>
  <c r="J838"/>
  <c r="BK698"/>
  <c r="BK492"/>
  <c r="J373"/>
  <c r="J189"/>
  <c r="BK1421"/>
  <c r="J1384"/>
  <c r="BK1368"/>
  <c r="J1335"/>
  <c r="J1219"/>
  <c r="BK1136"/>
  <c r="BK1059"/>
  <c r="J960"/>
  <c r="BK759"/>
  <c r="BK617"/>
  <c r="J589"/>
  <c r="BK498"/>
  <c r="J468"/>
  <c r="J408"/>
  <c r="BK1299"/>
  <c r="J1189"/>
  <c r="J1095"/>
  <c r="BK929"/>
  <c r="J726"/>
  <c r="J614"/>
  <c r="J471"/>
  <c r="BK408"/>
  <c r="J306"/>
  <c r="BK227"/>
  <c r="J165"/>
  <c r="BK1312"/>
  <c r="BK1262"/>
  <c r="J1122"/>
  <c r="BK955"/>
  <c r="BK819"/>
  <c r="J710"/>
  <c r="BK571"/>
  <c r="J391"/>
  <c r="BK292"/>
  <c r="BK233"/>
  <c r="BK195"/>
  <c r="J152"/>
  <c i="4" r="J387"/>
  <c r="J375"/>
  <c r="J349"/>
  <c r="J330"/>
  <c r="BK315"/>
  <c r="BK293"/>
  <c r="BK255"/>
  <c r="BK215"/>
  <c r="J392"/>
  <c r="BK369"/>
  <c r="J337"/>
  <c r="J298"/>
  <c r="J247"/>
  <c r="BK234"/>
  <c r="J197"/>
  <c r="BK169"/>
  <c r="J372"/>
  <c r="BK349"/>
  <c r="BK334"/>
  <c r="J285"/>
  <c r="BK254"/>
  <c r="BK227"/>
  <c r="J178"/>
  <c r="J390"/>
  <c r="J361"/>
  <c r="J341"/>
  <c r="BK294"/>
  <c r="BK266"/>
  <c r="BK249"/>
  <c r="BK217"/>
  <c r="BK192"/>
  <c r="J378"/>
  <c r="BK363"/>
  <c r="BK337"/>
  <c r="J309"/>
  <c r="BK275"/>
  <c r="BK210"/>
  <c r="J176"/>
  <c r="J380"/>
  <c r="BK350"/>
  <c r="J307"/>
  <c r="J275"/>
  <c r="J233"/>
  <c r="J198"/>
  <c r="BK170"/>
  <c r="J321"/>
  <c r="J282"/>
  <c r="J266"/>
  <c r="J244"/>
  <c r="J226"/>
  <c r="J202"/>
  <c r="J177"/>
  <c r="BK327"/>
  <c r="J310"/>
  <c r="BK225"/>
  <c r="J199"/>
  <c r="J173"/>
  <c i="5" r="BK159"/>
  <c r="J161"/>
  <c r="J141"/>
  <c r="J137"/>
  <c r="J159"/>
  <c r="BK140"/>
  <c r="J154"/>
  <c r="J136"/>
  <c r="BK160"/>
  <c r="BK164"/>
  <c r="BK142"/>
  <c i="6" r="J142"/>
  <c r="J159"/>
  <c r="BK155"/>
  <c r="J151"/>
  <c r="J139"/>
  <c r="BK125"/>
  <c i="7" r="J167"/>
  <c r="BK145"/>
  <c r="BK173"/>
  <c r="J139"/>
  <c r="J173"/>
  <c r="J150"/>
  <c r="J129"/>
  <c r="J155"/>
  <c r="J131"/>
  <c r="J166"/>
  <c r="BK150"/>
  <c r="BK132"/>
  <c r="BK168"/>
  <c r="BK146"/>
  <c r="J174"/>
  <c r="BK139"/>
  <c i="8" r="J196"/>
  <c r="BK168"/>
  <c r="BK141"/>
  <c r="BK130"/>
  <c r="J183"/>
  <c r="J172"/>
  <c r="J153"/>
  <c r="BK208"/>
  <c r="BK184"/>
  <c r="J132"/>
  <c r="BK197"/>
  <c r="J166"/>
  <c r="J146"/>
  <c r="J191"/>
  <c r="BK170"/>
  <c r="BK136"/>
  <c r="J203"/>
  <c r="BK177"/>
  <c r="BK154"/>
  <c r="BK198"/>
  <c r="BK150"/>
  <c r="J141"/>
  <c r="BK128"/>
  <c r="J156"/>
  <c i="9" r="BK168"/>
  <c r="J134"/>
  <c r="BK146"/>
  <c r="BK147"/>
  <c r="J139"/>
  <c r="BK134"/>
  <c r="J172"/>
  <c r="BK171"/>
  <c r="J168"/>
  <c r="BK159"/>
  <c r="BK155"/>
  <c r="BK151"/>
  <c r="J148"/>
  <c r="J145"/>
  <c r="BK135"/>
  <c r="BK132"/>
  <c r="BK131"/>
  <c r="J129"/>
  <c r="BK175"/>
  <c r="J174"/>
  <c r="J171"/>
  <c r="BK160"/>
  <c r="BK158"/>
  <c r="J156"/>
  <c r="J146"/>
  <c r="BK144"/>
  <c r="J140"/>
  <c r="J136"/>
  <c r="J130"/>
  <c r="J128"/>
  <c r="J165"/>
  <c r="J164"/>
  <c r="BK163"/>
  <c r="BK161"/>
  <c r="J143"/>
  <c r="J138"/>
  <c r="BK133"/>
  <c r="J132"/>
  <c r="J169"/>
  <c r="J162"/>
  <c r="J159"/>
  <c r="BK157"/>
  <c r="BK154"/>
  <c r="J152"/>
  <c r="BK145"/>
  <c r="BK143"/>
  <c r="BK136"/>
  <c r="J131"/>
  <c r="BK130"/>
  <c r="J175"/>
  <c r="BK172"/>
  <c r="J170"/>
  <c r="J163"/>
  <c r="BK162"/>
  <c r="J158"/>
  <c r="J151"/>
  <c r="J149"/>
  <c r="J147"/>
  <c r="BK141"/>
  <c r="J135"/>
  <c i="2" r="BK124"/>
  <c i="3" r="J1315"/>
  <c r="J1269"/>
  <c r="BK1181"/>
  <c r="J834"/>
  <c r="BK748"/>
  <c r="J650"/>
  <c r="J568"/>
  <c r="BK459"/>
  <c r="BK1290"/>
  <c r="J1150"/>
  <c r="J1086"/>
  <c r="J955"/>
  <c r="BK739"/>
  <c r="J575"/>
  <c r="J444"/>
  <c r="BK288"/>
  <c r="BK1335"/>
  <c r="J1111"/>
  <c r="BK976"/>
  <c r="J830"/>
  <c r="J539"/>
  <c r="J292"/>
  <c r="J149"/>
  <c r="J1215"/>
  <c r="J1051"/>
  <c r="J936"/>
  <c r="BK795"/>
  <c r="J571"/>
  <c r="BK256"/>
  <c r="J1312"/>
  <c r="BK1227"/>
  <c r="BK1109"/>
  <c r="J994"/>
  <c r="J877"/>
  <c r="J743"/>
  <c r="BK639"/>
  <c r="J529"/>
  <c r="J288"/>
  <c r="J1457"/>
  <c r="J1405"/>
  <c r="J1378"/>
  <c r="J1355"/>
  <c r="J1266"/>
  <c r="BK1143"/>
  <c r="J1083"/>
  <c r="J916"/>
  <c r="J658"/>
  <c r="J608"/>
  <c r="J503"/>
  <c r="BK471"/>
  <c r="BK250"/>
  <c r="BK1293"/>
  <c r="BK1122"/>
  <c r="J971"/>
  <c r="BK834"/>
  <c r="BK645"/>
  <c r="BK482"/>
  <c r="J320"/>
  <c r="BK210"/>
  <c r="BK159"/>
  <c r="BK1286"/>
  <c r="BK1193"/>
  <c r="BK1048"/>
  <c r="BK846"/>
  <c r="J732"/>
  <c r="BK532"/>
  <c r="BK373"/>
  <c r="BK246"/>
  <c r="BK186"/>
  <c i="4" r="BK397"/>
  <c r="BK370"/>
  <c r="BK332"/>
  <c r="BK307"/>
  <c r="BK291"/>
  <c r="BK265"/>
  <c r="BK182"/>
  <c r="BK378"/>
  <c r="J345"/>
  <c r="J328"/>
  <c r="BK290"/>
  <c r="BK233"/>
  <c r="BK176"/>
  <c r="J356"/>
  <c r="J314"/>
  <c r="J278"/>
  <c r="J251"/>
  <c r="J211"/>
  <c r="BK171"/>
  <c r="J383"/>
  <c r="J353"/>
  <c r="J279"/>
  <c r="J262"/>
  <c r="BK218"/>
  <c r="BK388"/>
  <c r="J366"/>
  <c r="J335"/>
  <c r="J288"/>
  <c r="BK237"/>
  <c r="J186"/>
  <c r="BK382"/>
  <c r="J363"/>
  <c r="BK322"/>
  <c r="BK253"/>
  <c r="BK224"/>
  <c r="BK173"/>
  <c r="J296"/>
  <c r="BK271"/>
  <c r="J239"/>
  <c r="J224"/>
  <c r="J174"/>
  <c r="J290"/>
  <c r="J219"/>
  <c r="BK188"/>
  <c i="5" r="BK171"/>
  <c r="J168"/>
  <c r="BK165"/>
  <c r="BK143"/>
  <c r="J156"/>
  <c r="J163"/>
  <c r="BK138"/>
  <c r="BK150"/>
  <c r="BK158"/>
  <c r="J145"/>
  <c i="6" r="BK135"/>
  <c r="J137"/>
  <c r="BK129"/>
  <c r="J133"/>
  <c i="7" r="J163"/>
  <c r="BK143"/>
  <c r="J142"/>
  <c r="BK182"/>
  <c r="BK155"/>
  <c r="BK167"/>
  <c r="J144"/>
  <c r="J168"/>
  <c r="J136"/>
  <c r="BK170"/>
  <c r="BK134"/>
  <c r="BK161"/>
  <c r="J141"/>
  <c i="8" r="BK190"/>
  <c r="BK156"/>
  <c r="J207"/>
  <c r="BK169"/>
  <c r="J142"/>
  <c r="BK185"/>
  <c r="J214"/>
  <c r="J190"/>
  <c r="J159"/>
  <c r="J202"/>
  <c r="J181"/>
  <c r="BK138"/>
  <c r="J212"/>
  <c r="BK191"/>
  <c r="J176"/>
  <c r="BK146"/>
  <c r="BK186"/>
  <c r="J145"/>
  <c r="BK202"/>
  <c r="J130"/>
  <c i="9" r="J144"/>
  <c r="J154"/>
  <c r="J133"/>
  <c r="BK166"/>
  <c r="BK140"/>
  <c i="2" r="BK126"/>
  <c r="BK122"/>
  <c i="3" r="BK1305"/>
  <c r="BK1252"/>
  <c r="BK1153"/>
  <c r="BK805"/>
  <c r="J718"/>
  <c r="J617"/>
  <c r="J536"/>
  <c r="J242"/>
  <c r="BK1278"/>
  <c r="BK1163"/>
  <c r="J1109"/>
  <c r="BK1029"/>
  <c r="BK877"/>
  <c r="BK683"/>
  <c r="BK525"/>
  <c r="J465"/>
  <c r="BK391"/>
  <c r="BK284"/>
  <c r="J159"/>
  <c r="J1163"/>
  <c r="BK1101"/>
  <c r="J1048"/>
  <c r="J881"/>
  <c r="J654"/>
  <c r="BK494"/>
  <c r="BK271"/>
  <c r="BK1310"/>
  <c r="J1262"/>
  <c r="BK1065"/>
  <c r="J944"/>
  <c r="BK865"/>
  <c r="J759"/>
  <c r="BK668"/>
  <c r="BK484"/>
  <c r="J233"/>
  <c r="BK1345"/>
  <c r="BK1244"/>
  <c r="BK1150"/>
  <c r="J1059"/>
  <c r="J986"/>
  <c r="J919"/>
  <c r="BK775"/>
  <c r="J683"/>
  <c r="BK575"/>
  <c r="J482"/>
  <c r="BK239"/>
  <c r="BK1438"/>
  <c r="J1388"/>
  <c r="BK1373"/>
  <c r="BK1355"/>
  <c r="J1309"/>
  <c r="J1203"/>
  <c r="J1129"/>
  <c r="J1011"/>
  <c r="BK873"/>
  <c r="BK798"/>
  <c r="BK633"/>
  <c r="BK584"/>
  <c r="J484"/>
  <c r="BK465"/>
  <c r="BK152"/>
  <c r="J1282"/>
  <c r="J1196"/>
  <c r="BK1111"/>
  <c r="BK1031"/>
  <c r="J861"/>
  <c r="J691"/>
  <c r="BK596"/>
  <c r="BK486"/>
  <c r="J441"/>
  <c r="BK311"/>
  <c r="J256"/>
  <c r="J199"/>
  <c r="BK1319"/>
  <c r="J1290"/>
  <c r="BK1219"/>
  <c r="J1101"/>
  <c r="J889"/>
  <c r="J791"/>
  <c r="J637"/>
  <c r="BK441"/>
  <c r="J311"/>
  <c r="BK242"/>
  <c r="BK192"/>
  <c i="4" r="J394"/>
  <c r="BK367"/>
  <c r="BK345"/>
  <c r="BK328"/>
  <c r="BK301"/>
  <c r="BK281"/>
  <c r="BK264"/>
  <c r="J217"/>
  <c r="J388"/>
  <c r="J357"/>
  <c r="J334"/>
  <c r="J293"/>
  <c r="J246"/>
  <c r="J229"/>
  <c r="J192"/>
  <c r="BK166"/>
  <c r="J373"/>
  <c r="J344"/>
  <c r="BK306"/>
  <c r="J255"/>
  <c r="J231"/>
  <c r="BK196"/>
  <c r="BK392"/>
  <c r="J367"/>
  <c r="BK347"/>
  <c r="BK303"/>
  <c r="J273"/>
  <c r="BK246"/>
  <c r="BK214"/>
  <c r="J180"/>
  <c r="J364"/>
  <c r="J348"/>
  <c r="BK310"/>
  <c r="BK287"/>
  <c r="BK240"/>
  <c r="BK209"/>
  <c r="BK185"/>
  <c r="BK371"/>
  <c r="J346"/>
  <c r="J303"/>
  <c r="BK282"/>
  <c r="BK242"/>
  <c r="J200"/>
  <c r="BK356"/>
  <c r="J316"/>
  <c r="BK286"/>
  <c r="J268"/>
  <c r="BK256"/>
  <c r="J227"/>
  <c r="J185"/>
  <c r="BK167"/>
  <c r="BK314"/>
  <c r="BK269"/>
  <c r="J201"/>
  <c r="J163"/>
  <c i="5" r="J143"/>
  <c r="J155"/>
  <c r="J171"/>
  <c r="J149"/>
  <c r="BK133"/>
  <c r="J166"/>
  <c r="J152"/>
  <c r="J164"/>
  <c r="BK172"/>
  <c r="J153"/>
  <c i="6" r="BK159"/>
  <c r="J131"/>
  <c r="BK141"/>
  <c r="BK133"/>
  <c i="7" r="BK180"/>
  <c r="J160"/>
  <c r="BK135"/>
  <c r="BK156"/>
  <c r="J181"/>
  <c r="J156"/>
  <c r="BK131"/>
  <c r="BK163"/>
  <c r="J184"/>
  <c r="J161"/>
  <c r="J135"/>
  <c r="J179"/>
  <c r="J152"/>
  <c r="J182"/>
  <c r="J145"/>
  <c i="8" r="BK218"/>
  <c r="BK192"/>
  <c r="BK165"/>
  <c r="J138"/>
  <c r="BK216"/>
  <c r="J174"/>
  <c r="J168"/>
  <c r="J149"/>
  <c r="J201"/>
  <c r="BK178"/>
  <c r="J218"/>
  <c r="J192"/>
  <c r="BK162"/>
  <c r="J213"/>
  <c r="J197"/>
  <c r="BK175"/>
  <c r="BK144"/>
  <c r="BK215"/>
  <c r="BK196"/>
  <c r="J180"/>
  <c r="BK159"/>
  <c r="J128"/>
  <c r="J164"/>
  <c r="J136"/>
  <c r="J205"/>
  <c r="J157"/>
  <c r="J135"/>
  <c i="9" r="BK169"/>
  <c r="BK148"/>
  <c r="BK129"/>
  <c r="BK156"/>
  <c i="2" l="1" r="T121"/>
  <c r="T120"/>
  <c r="T119"/>
  <c i="3" r="BK205"/>
  <c r="J205"/>
  <c r="J100"/>
  <c r="BK283"/>
  <c r="J283"/>
  <c r="J101"/>
  <c r="R319"/>
  <c r="BK462"/>
  <c r="J462"/>
  <c r="J104"/>
  <c r="BK583"/>
  <c r="J583"/>
  <c r="J105"/>
  <c r="R613"/>
  <c r="T638"/>
  <c r="R758"/>
  <c r="BK954"/>
  <c r="J954"/>
  <c r="J113"/>
  <c r="R1030"/>
  <c r="R1090"/>
  <c r="R1110"/>
  <c r="P1341"/>
  <c r="R1354"/>
  <c r="P1379"/>
  <c r="R1456"/>
  <c i="4" r="T162"/>
  <c r="T205"/>
  <c r="BK232"/>
  <c r="J232"/>
  <c r="J108"/>
  <c r="R241"/>
  <c r="T263"/>
  <c r="BK277"/>
  <c r="J277"/>
  <c r="J114"/>
  <c r="R284"/>
  <c r="R289"/>
  <c r="R308"/>
  <c r="BK320"/>
  <c r="J320"/>
  <c r="J123"/>
  <c r="BK342"/>
  <c r="J342"/>
  <c r="J128"/>
  <c r="BK368"/>
  <c r="J368"/>
  <c r="J132"/>
  <c r="P381"/>
  <c i="5" r="BK139"/>
  <c r="J139"/>
  <c r="J103"/>
  <c r="R139"/>
  <c r="P170"/>
  <c r="P169"/>
  <c i="7" r="P148"/>
  <c r="P159"/>
  <c r="BK177"/>
  <c r="J177"/>
  <c r="J103"/>
  <c i="8" r="T160"/>
  <c r="P209"/>
  <c i="3" r="P144"/>
  <c r="T205"/>
  <c r="P319"/>
  <c r="R462"/>
  <c r="BK613"/>
  <c r="R774"/>
  <c r="P1030"/>
  <c r="R1214"/>
  <c r="P1354"/>
  <c r="BK1379"/>
  <c r="J1379"/>
  <c r="J120"/>
  <c r="R1379"/>
  <c r="T1456"/>
  <c i="4" r="BK205"/>
  <c r="T212"/>
  <c r="R223"/>
  <c r="BK241"/>
  <c r="J241"/>
  <c r="J109"/>
  <c r="T250"/>
  <c r="R270"/>
  <c r="P284"/>
  <c r="T295"/>
  <c r="T320"/>
  <c r="P342"/>
  <c r="T354"/>
  <c r="R365"/>
  <c r="R381"/>
  <c i="5" r="R131"/>
  <c r="R151"/>
  <c i="6" r="P124"/>
  <c r="P123"/>
  <c i="1" r="AU100"/>
  <c i="7" r="R148"/>
  <c r="P164"/>
  <c i="8" r="R160"/>
  <c r="R209"/>
  <c i="4" r="BK212"/>
  <c r="J212"/>
  <c r="J105"/>
  <c r="T223"/>
  <c r="T241"/>
  <c r="BK263"/>
  <c r="J263"/>
  <c r="J112"/>
  <c r="P270"/>
  <c r="BK284"/>
  <c r="J284"/>
  <c r="J116"/>
  <c r="R295"/>
  <c r="R311"/>
  <c r="P331"/>
  <c r="R354"/>
  <c r="BK365"/>
  <c r="J365"/>
  <c r="J131"/>
  <c r="T365"/>
  <c r="T381"/>
  <c i="5" r="T131"/>
  <c r="BK151"/>
  <c r="J151"/>
  <c r="J104"/>
  <c r="R170"/>
  <c r="R169"/>
  <c i="6" r="T124"/>
  <c r="T123"/>
  <c i="7" r="P127"/>
  <c r="BK159"/>
  <c r="J159"/>
  <c r="J101"/>
  <c r="R164"/>
  <c i="8" r="BK152"/>
  <c r="J152"/>
  <c r="J100"/>
  <c r="P179"/>
  <c r="T194"/>
  <c i="9" r="BK142"/>
  <c r="J142"/>
  <c r="J101"/>
  <c i="2" r="R121"/>
  <c r="R120"/>
  <c r="R119"/>
  <c i="3" r="BK182"/>
  <c r="J182"/>
  <c r="J99"/>
  <c r="R182"/>
  <c r="T283"/>
  <c r="P327"/>
  <c r="BK638"/>
  <c r="J638"/>
  <c r="J109"/>
  <c r="BK774"/>
  <c r="J774"/>
  <c r="J112"/>
  <c r="T954"/>
  <c r="P1090"/>
  <c r="P1214"/>
  <c r="T1341"/>
  <c r="T1389"/>
  <c i="4" r="P162"/>
  <c r="R212"/>
  <c r="P232"/>
  <c r="BK250"/>
  <c r="J250"/>
  <c r="J111"/>
  <c r="P263"/>
  <c r="R277"/>
  <c r="T284"/>
  <c r="P289"/>
  <c r="BK311"/>
  <c r="J311"/>
  <c r="J120"/>
  <c r="P320"/>
  <c r="R331"/>
  <c r="BK354"/>
  <c r="J354"/>
  <c r="J129"/>
  <c r="R360"/>
  <c r="P368"/>
  <c i="5" r="P134"/>
  <c r="P151"/>
  <c r="T170"/>
  <c r="T169"/>
  <c i="6" r="R124"/>
  <c r="R123"/>
  <c i="7" r="BK148"/>
  <c r="J148"/>
  <c r="J100"/>
  <c r="R159"/>
  <c r="T177"/>
  <c i="8" r="P152"/>
  <c r="P127"/>
  <c r="P126"/>
  <c i="1" r="AU102"/>
  <c i="8" r="BK179"/>
  <c r="J179"/>
  <c r="J102"/>
  <c r="R194"/>
  <c i="9" r="P127"/>
  <c i="2" r="P121"/>
  <c r="P120"/>
  <c r="P119"/>
  <c i="1" r="AU95"/>
  <c i="3" r="BK144"/>
  <c r="P182"/>
  <c r="T182"/>
  <c r="R283"/>
  <c r="R327"/>
  <c r="R583"/>
  <c r="P774"/>
  <c r="T1030"/>
  <c r="BK1214"/>
  <c r="J1214"/>
  <c r="J117"/>
  <c r="R1341"/>
  <c r="P1389"/>
  <c i="4" r="R162"/>
  <c r="P205"/>
  <c r="BK223"/>
  <c r="J223"/>
  <c r="J107"/>
  <c r="T232"/>
  <c r="R250"/>
  <c r="T270"/>
  <c r="P295"/>
  <c r="BK308"/>
  <c r="J308"/>
  <c r="J119"/>
  <c r="T311"/>
  <c r="BK331"/>
  <c r="J331"/>
  <c r="J125"/>
  <c r="T342"/>
  <c r="P360"/>
  <c r="R368"/>
  <c i="5" r="P131"/>
  <c r="R134"/>
  <c r="T139"/>
  <c i="6" r="BK124"/>
  <c r="J124"/>
  <c r="J99"/>
  <c i="7" r="BK127"/>
  <c r="J127"/>
  <c r="J99"/>
  <c r="T148"/>
  <c r="T164"/>
  <c i="8" r="P160"/>
  <c r="BK194"/>
  <c r="J194"/>
  <c r="J103"/>
  <c i="9" r="T127"/>
  <c r="BK153"/>
  <c r="J153"/>
  <c r="J102"/>
  <c r="R153"/>
  <c r="R167"/>
  <c i="2" r="BK121"/>
  <c r="J121"/>
  <c r="J98"/>
  <c i="3" r="P205"/>
  <c r="P283"/>
  <c r="T319"/>
  <c r="P462"/>
  <c r="T583"/>
  <c r="T774"/>
  <c r="BK1030"/>
  <c r="J1030"/>
  <c r="J114"/>
  <c r="T1090"/>
  <c r="T1110"/>
  <c r="BK1354"/>
  <c r="J1354"/>
  <c r="J119"/>
  <c r="R1389"/>
  <c i="8" r="R152"/>
  <c r="R127"/>
  <c r="R126"/>
  <c r="T179"/>
  <c r="BK209"/>
  <c r="J209"/>
  <c r="J104"/>
  <c i="9" r="R142"/>
  <c r="BK167"/>
  <c r="J167"/>
  <c r="J103"/>
  <c i="3" r="R144"/>
  <c r="R205"/>
  <c r="BK319"/>
  <c r="J319"/>
  <c r="J102"/>
  <c r="T327"/>
  <c r="P583"/>
  <c r="T613"/>
  <c r="P638"/>
  <c r="BK758"/>
  <c r="J758"/>
  <c r="J110"/>
  <c r="T758"/>
  <c r="P765"/>
  <c r="T765"/>
  <c r="R954"/>
  <c r="BK1090"/>
  <c r="J1090"/>
  <c r="J115"/>
  <c r="T1214"/>
  <c r="BK1389"/>
  <c r="J1389"/>
  <c r="J121"/>
  <c r="P1456"/>
  <c i="4" r="BK162"/>
  <c r="P212"/>
  <c r="R232"/>
  <c r="P250"/>
  <c r="BK270"/>
  <c r="J270"/>
  <c r="J113"/>
  <c r="T277"/>
  <c r="BK295"/>
  <c r="J295"/>
  <c r="J118"/>
  <c r="P308"/>
  <c r="P311"/>
  <c r="R342"/>
  <c r="BK360"/>
  <c r="J360"/>
  <c r="J130"/>
  <c r="P365"/>
  <c r="BK381"/>
  <c r="J381"/>
  <c r="J133"/>
  <c i="5" r="BK134"/>
  <c r="J134"/>
  <c r="J102"/>
  <c r="T151"/>
  <c i="7" r="R127"/>
  <c r="BK164"/>
  <c r="J164"/>
  <c r="J102"/>
  <c r="P177"/>
  <c i="8" r="T152"/>
  <c r="T127"/>
  <c r="T126"/>
  <c r="R179"/>
  <c r="T209"/>
  <c i="9" r="BK127"/>
  <c r="BK126"/>
  <c r="BK125"/>
  <c r="J125"/>
  <c r="P142"/>
  <c r="P153"/>
  <c i="3" r="T144"/>
  <c r="BK327"/>
  <c r="J327"/>
  <c r="J103"/>
  <c r="T462"/>
  <c r="P613"/>
  <c r="R638"/>
  <c r="P758"/>
  <c r="BK765"/>
  <c r="J765"/>
  <c r="J111"/>
  <c r="R765"/>
  <c r="P954"/>
  <c r="BK1110"/>
  <c r="J1110"/>
  <c r="J116"/>
  <c r="P1110"/>
  <c r="BK1341"/>
  <c r="J1341"/>
  <c r="J118"/>
  <c r="T1354"/>
  <c r="T1379"/>
  <c r="BK1456"/>
  <c r="J1456"/>
  <c r="J122"/>
  <c i="4" r="R205"/>
  <c r="P223"/>
  <c r="P241"/>
  <c r="R263"/>
  <c r="P277"/>
  <c r="BK289"/>
  <c r="J289"/>
  <c r="J117"/>
  <c r="T289"/>
  <c r="T308"/>
  <c r="R320"/>
  <c r="R319"/>
  <c r="T331"/>
  <c r="P354"/>
  <c r="T360"/>
  <c r="T368"/>
  <c i="5" r="BK131"/>
  <c r="BK130"/>
  <c r="T134"/>
  <c r="P139"/>
  <c r="BK170"/>
  <c r="J170"/>
  <c r="J106"/>
  <c i="7" r="T127"/>
  <c r="T126"/>
  <c r="T159"/>
  <c r="R177"/>
  <c i="8" r="BK160"/>
  <c r="J160"/>
  <c r="J101"/>
  <c r="P194"/>
  <c i="9" r="R127"/>
  <c r="R126"/>
  <c r="R125"/>
  <c r="T142"/>
  <c r="T153"/>
  <c r="P167"/>
  <c r="T167"/>
  <c i="8" r="BK127"/>
  <c r="J127"/>
  <c r="J99"/>
  <c i="2" r="BK125"/>
  <c r="J125"/>
  <c r="J99"/>
  <c i="4" r="BK338"/>
  <c r="J338"/>
  <c r="J126"/>
  <c r="BK340"/>
  <c r="J340"/>
  <c r="J127"/>
  <c r="BK391"/>
  <c r="J391"/>
  <c r="J134"/>
  <c r="BK396"/>
  <c r="J396"/>
  <c r="J137"/>
  <c i="3" r="BK610"/>
  <c r="J610"/>
  <c r="J106"/>
  <c i="7" r="BK183"/>
  <c r="J183"/>
  <c r="J104"/>
  <c i="4" r="BK317"/>
  <c r="J317"/>
  <c r="J121"/>
  <c r="BK329"/>
  <c r="J329"/>
  <c r="J124"/>
  <c r="BK393"/>
  <c r="J393"/>
  <c r="J135"/>
  <c i="6" r="BK158"/>
  <c r="J158"/>
  <c r="J101"/>
  <c i="4" r="BK221"/>
  <c r="J221"/>
  <c r="J106"/>
  <c r="BK248"/>
  <c r="J248"/>
  <c r="J110"/>
  <c i="9" r="F94"/>
  <c r="J121"/>
  <c r="BE130"/>
  <c r="BE131"/>
  <c r="BE133"/>
  <c r="BE155"/>
  <c r="BE156"/>
  <c r="BE168"/>
  <c i="8" r="BK126"/>
  <c r="J126"/>
  <c i="9" r="E85"/>
  <c r="BE134"/>
  <c r="BE137"/>
  <c r="BE138"/>
  <c r="BE139"/>
  <c r="BE150"/>
  <c r="F93"/>
  <c r="BE135"/>
  <c r="BE136"/>
  <c r="BE144"/>
  <c r="BE149"/>
  <c r="BE152"/>
  <c r="BE159"/>
  <c r="BE162"/>
  <c r="J94"/>
  <c r="BE132"/>
  <c r="BE147"/>
  <c r="BE166"/>
  <c r="BE169"/>
  <c r="BE173"/>
  <c r="BE140"/>
  <c r="BE160"/>
  <c r="BE161"/>
  <c r="BE165"/>
  <c r="BE170"/>
  <c r="BE128"/>
  <c r="BE129"/>
  <c r="BE141"/>
  <c r="BE143"/>
  <c r="BE145"/>
  <c r="BE146"/>
  <c r="BE154"/>
  <c r="BE163"/>
  <c r="BE164"/>
  <c r="BE175"/>
  <c r="J91"/>
  <c r="BE157"/>
  <c r="BE171"/>
  <c r="BE148"/>
  <c r="BE151"/>
  <c r="BE158"/>
  <c r="BE172"/>
  <c r="BE174"/>
  <c i="8" r="J123"/>
  <c r="BE140"/>
  <c r="BE141"/>
  <c r="BE142"/>
  <c r="BE159"/>
  <c r="BE186"/>
  <c r="BE195"/>
  <c r="BE200"/>
  <c r="BE206"/>
  <c r="BE211"/>
  <c r="BE215"/>
  <c r="F93"/>
  <c r="J120"/>
  <c r="BE130"/>
  <c r="BE149"/>
  <c r="BE157"/>
  <c r="BE158"/>
  <c r="BE165"/>
  <c r="BE167"/>
  <c r="BE168"/>
  <c i="7" r="BK126"/>
  <c r="J126"/>
  <c r="J98"/>
  <c i="8" r="E85"/>
  <c r="BE135"/>
  <c r="BE138"/>
  <c r="BE151"/>
  <c r="BE161"/>
  <c r="BE162"/>
  <c r="BE182"/>
  <c r="BE198"/>
  <c r="BE199"/>
  <c r="F94"/>
  <c r="J122"/>
  <c r="BE128"/>
  <c r="BE132"/>
  <c r="BE134"/>
  <c r="BE147"/>
  <c r="BE150"/>
  <c r="BE156"/>
  <c r="BE166"/>
  <c r="BE176"/>
  <c r="BE191"/>
  <c r="BE192"/>
  <c r="BE193"/>
  <c r="BE137"/>
  <c r="BE143"/>
  <c r="BE164"/>
  <c r="BE187"/>
  <c r="BE196"/>
  <c r="BE201"/>
  <c r="BE213"/>
  <c r="BE216"/>
  <c r="BE133"/>
  <c r="BE136"/>
  <c r="BE163"/>
  <c r="BE180"/>
  <c r="BE181"/>
  <c r="BE183"/>
  <c r="BE188"/>
  <c r="BE189"/>
  <c r="BE190"/>
  <c r="BE202"/>
  <c r="BE203"/>
  <c r="BE207"/>
  <c r="BE212"/>
  <c r="BE144"/>
  <c r="BE145"/>
  <c r="BE146"/>
  <c r="BE170"/>
  <c r="BE172"/>
  <c r="BE173"/>
  <c r="BE174"/>
  <c r="BE177"/>
  <c r="BE178"/>
  <c r="BE185"/>
  <c r="BE208"/>
  <c r="BE210"/>
  <c r="BE129"/>
  <c r="BE131"/>
  <c r="BE139"/>
  <c r="BE148"/>
  <c r="BE153"/>
  <c r="BE154"/>
  <c r="BE169"/>
  <c r="BE175"/>
  <c r="BE184"/>
  <c r="BE197"/>
  <c r="BE204"/>
  <c r="BE205"/>
  <c r="BE214"/>
  <c r="BE217"/>
  <c r="BE218"/>
  <c i="7" r="E85"/>
  <c r="J93"/>
  <c r="BE131"/>
  <c r="BE132"/>
  <c r="BE133"/>
  <c r="BE134"/>
  <c r="BE135"/>
  <c r="BE136"/>
  <c r="BE137"/>
  <c r="BE138"/>
  <c r="BE146"/>
  <c r="BE152"/>
  <c r="BE153"/>
  <c r="BE157"/>
  <c r="F94"/>
  <c r="F122"/>
  <c r="J123"/>
  <c r="BE129"/>
  <c r="BE140"/>
  <c r="BE144"/>
  <c r="BE145"/>
  <c r="BE155"/>
  <c r="BE156"/>
  <c r="BE161"/>
  <c r="BE172"/>
  <c r="BE175"/>
  <c r="BE176"/>
  <c r="BE178"/>
  <c r="J91"/>
  <c r="BE139"/>
  <c r="BE143"/>
  <c r="BE170"/>
  <c r="BE171"/>
  <c r="BE173"/>
  <c r="BE179"/>
  <c r="BE128"/>
  <c r="BE162"/>
  <c r="BE166"/>
  <c r="BE169"/>
  <c r="BE141"/>
  <c r="BE142"/>
  <c r="BE158"/>
  <c r="BE163"/>
  <c r="BE165"/>
  <c r="BE180"/>
  <c r="BE130"/>
  <c r="BE147"/>
  <c r="BE149"/>
  <c r="BE154"/>
  <c r="BE160"/>
  <c r="BE167"/>
  <c r="BE168"/>
  <c r="BE181"/>
  <c r="BE150"/>
  <c r="BE151"/>
  <c r="BE174"/>
  <c r="BE182"/>
  <c r="BE184"/>
  <c i="5" r="J131"/>
  <c r="J101"/>
  <c i="6" r="J91"/>
  <c r="J94"/>
  <c r="F119"/>
  <c r="BE135"/>
  <c r="BE142"/>
  <c r="BE155"/>
  <c r="BE159"/>
  <c i="5" r="BK169"/>
  <c r="J169"/>
  <c r="J105"/>
  <c i="6" r="BE131"/>
  <c r="BE141"/>
  <c r="BE153"/>
  <c i="5" r="J130"/>
  <c r="J100"/>
  <c i="6" r="E85"/>
  <c r="J119"/>
  <c r="BE125"/>
  <c r="BE139"/>
  <c r="F94"/>
  <c r="BE145"/>
  <c r="BE148"/>
  <c r="BE127"/>
  <c r="BE151"/>
  <c r="BE129"/>
  <c r="BE133"/>
  <c r="BE137"/>
  <c i="4" r="J162"/>
  <c r="J101"/>
  <c i="5" r="BE132"/>
  <c r="BE140"/>
  <c r="BE166"/>
  <c r="BE171"/>
  <c r="F93"/>
  <c r="J124"/>
  <c r="BE133"/>
  <c r="BE136"/>
  <c r="BE137"/>
  <c r="BE138"/>
  <c r="BE141"/>
  <c r="BE142"/>
  <c r="BE146"/>
  <c r="BE148"/>
  <c r="BE158"/>
  <c r="BE159"/>
  <c r="BE162"/>
  <c r="J91"/>
  <c r="E116"/>
  <c r="F125"/>
  <c r="BE157"/>
  <c r="J94"/>
  <c r="BE135"/>
  <c r="BE144"/>
  <c r="BE145"/>
  <c r="BE147"/>
  <c r="BE149"/>
  <c r="BE150"/>
  <c r="BE160"/>
  <c r="BE161"/>
  <c r="BE172"/>
  <c i="4" r="J205"/>
  <c r="J104"/>
  <c r="BK319"/>
  <c r="J319"/>
  <c r="J122"/>
  <c i="5" r="BE153"/>
  <c r="BE154"/>
  <c r="BE163"/>
  <c r="BE164"/>
  <c r="BE167"/>
  <c r="BE143"/>
  <c r="BE165"/>
  <c r="BE152"/>
  <c r="BE155"/>
  <c r="BE156"/>
  <c r="BE168"/>
  <c i="4" r="BE194"/>
  <c r="BE196"/>
  <c r="BE197"/>
  <c r="BE198"/>
  <c r="BE206"/>
  <c r="BE207"/>
  <c r="BE208"/>
  <c r="BE209"/>
  <c r="BE229"/>
  <c r="BE230"/>
  <c r="BE236"/>
  <c r="BE249"/>
  <c r="BE251"/>
  <c r="BE282"/>
  <c r="BE293"/>
  <c r="BE296"/>
  <c r="BE297"/>
  <c r="BE321"/>
  <c r="BE324"/>
  <c r="BE325"/>
  <c r="BE326"/>
  <c r="BE327"/>
  <c r="BE328"/>
  <c r="BE335"/>
  <c r="BE336"/>
  <c r="BE347"/>
  <c r="BE350"/>
  <c r="BE357"/>
  <c r="BE379"/>
  <c r="BE392"/>
  <c r="BE397"/>
  <c r="J94"/>
  <c r="J155"/>
  <c r="BE166"/>
  <c r="BE175"/>
  <c r="BE186"/>
  <c r="BE192"/>
  <c r="BE199"/>
  <c r="BE200"/>
  <c r="BE214"/>
  <c r="BE254"/>
  <c r="BE275"/>
  <c r="BE287"/>
  <c r="BE299"/>
  <c r="BE300"/>
  <c r="BE307"/>
  <c r="BE334"/>
  <c r="BE351"/>
  <c r="BE366"/>
  <c r="BE370"/>
  <c r="F94"/>
  <c r="BE180"/>
  <c r="BE182"/>
  <c r="BE210"/>
  <c r="BE211"/>
  <c r="BE216"/>
  <c r="BE217"/>
  <c r="BE220"/>
  <c r="BE222"/>
  <c r="BE259"/>
  <c r="BE260"/>
  <c r="BE262"/>
  <c r="BE266"/>
  <c r="BE267"/>
  <c r="BE268"/>
  <c r="BE279"/>
  <c r="BE292"/>
  <c r="BE301"/>
  <c r="BE305"/>
  <c r="BE310"/>
  <c r="BE312"/>
  <c r="BE337"/>
  <c r="BE341"/>
  <c r="BE358"/>
  <c r="BE375"/>
  <c r="BE376"/>
  <c r="BE170"/>
  <c r="BE171"/>
  <c r="BE174"/>
  <c r="BE177"/>
  <c r="BE233"/>
  <c r="BE235"/>
  <c r="BE239"/>
  <c r="BE246"/>
  <c r="BE247"/>
  <c r="BE257"/>
  <c r="BE258"/>
  <c r="BE264"/>
  <c r="BE265"/>
  <c r="BE271"/>
  <c r="BE273"/>
  <c r="BE276"/>
  <c r="BE278"/>
  <c r="BE280"/>
  <c r="BE285"/>
  <c r="BE290"/>
  <c r="BE294"/>
  <c r="BE306"/>
  <c r="BE313"/>
  <c r="BE314"/>
  <c r="BE316"/>
  <c r="BE318"/>
  <c r="BE322"/>
  <c r="BE344"/>
  <c r="BE345"/>
  <c r="BE346"/>
  <c r="BE352"/>
  <c r="BE355"/>
  <c r="BE367"/>
  <c r="BE377"/>
  <c r="BE384"/>
  <c r="BE390"/>
  <c i="3" r="J144"/>
  <c r="J98"/>
  <c i="4" r="E85"/>
  <c r="J153"/>
  <c r="BE163"/>
  <c r="BE167"/>
  <c r="BE169"/>
  <c r="BE176"/>
  <c r="BE185"/>
  <c r="BE281"/>
  <c r="BE291"/>
  <c r="BE343"/>
  <c r="BE363"/>
  <c r="BE378"/>
  <c r="BE385"/>
  <c i="3" r="J613"/>
  <c r="J108"/>
  <c i="4" r="F93"/>
  <c r="BE165"/>
  <c r="BE184"/>
  <c r="BE225"/>
  <c r="BE242"/>
  <c r="BE243"/>
  <c r="BE269"/>
  <c r="BE274"/>
  <c r="BE298"/>
  <c r="BE304"/>
  <c r="BE309"/>
  <c r="BE315"/>
  <c r="BE339"/>
  <c r="BE359"/>
  <c r="BE361"/>
  <c r="BE382"/>
  <c r="BE386"/>
  <c r="BE387"/>
  <c r="BE388"/>
  <c r="BE389"/>
  <c r="BE394"/>
  <c r="BE188"/>
  <c r="BE213"/>
  <c r="BE215"/>
  <c r="BE218"/>
  <c r="BE219"/>
  <c r="BE226"/>
  <c r="BE227"/>
  <c r="BE231"/>
  <c r="BE237"/>
  <c r="BE238"/>
  <c r="BE240"/>
  <c r="BE255"/>
  <c r="BE256"/>
  <c r="BE272"/>
  <c r="BE286"/>
  <c r="BE288"/>
  <c r="BE302"/>
  <c r="BE323"/>
  <c r="BE332"/>
  <c r="BE349"/>
  <c r="BE353"/>
  <c r="BE356"/>
  <c r="BE362"/>
  <c r="BE372"/>
  <c r="BE373"/>
  <c r="BE380"/>
  <c r="BE173"/>
  <c r="BE178"/>
  <c r="BE179"/>
  <c r="BE190"/>
  <c r="BE201"/>
  <c r="BE202"/>
  <c r="BE224"/>
  <c r="BE228"/>
  <c r="BE234"/>
  <c r="BE244"/>
  <c r="BE245"/>
  <c r="BE252"/>
  <c r="BE253"/>
  <c r="BE261"/>
  <c r="BE303"/>
  <c r="BE330"/>
  <c r="BE333"/>
  <c r="BE348"/>
  <c r="BE364"/>
  <c r="BE369"/>
  <c r="BE371"/>
  <c r="BE374"/>
  <c r="BE383"/>
  <c i="3" r="J92"/>
  <c r="F138"/>
  <c r="BE152"/>
  <c r="BE189"/>
  <c r="BE225"/>
  <c r="BE236"/>
  <c r="BE239"/>
  <c r="BE271"/>
  <c r="BE296"/>
  <c r="BE300"/>
  <c r="BE322"/>
  <c r="BE324"/>
  <c r="BE338"/>
  <c r="BE356"/>
  <c r="BE456"/>
  <c r="BE465"/>
  <c r="BE503"/>
  <c r="BE521"/>
  <c r="BE579"/>
  <c r="BE617"/>
  <c r="BE621"/>
  <c r="BE678"/>
  <c r="BE752"/>
  <c r="BE759"/>
  <c r="BE766"/>
  <c r="BE834"/>
  <c r="BE842"/>
  <c r="BE865"/>
  <c r="BE877"/>
  <c r="BE916"/>
  <c r="BE947"/>
  <c r="BE986"/>
  <c r="BE990"/>
  <c r="BE1007"/>
  <c r="BE1011"/>
  <c r="BE1022"/>
  <c r="BE1029"/>
  <c r="BE1059"/>
  <c r="BE1065"/>
  <c r="BE1111"/>
  <c r="BE1118"/>
  <c r="BE1203"/>
  <c r="BE1244"/>
  <c r="BE1278"/>
  <c r="J136"/>
  <c r="BE147"/>
  <c r="BE174"/>
  <c r="BE183"/>
  <c r="BE195"/>
  <c r="BE202"/>
  <c r="BE206"/>
  <c r="BE233"/>
  <c r="BE250"/>
  <c r="BE328"/>
  <c r="BE352"/>
  <c r="BE391"/>
  <c r="BE444"/>
  <c r="BE489"/>
  <c r="BE492"/>
  <c r="BE494"/>
  <c r="BE498"/>
  <c r="BE539"/>
  <c r="BE625"/>
  <c r="BE702"/>
  <c r="BE718"/>
  <c r="BE743"/>
  <c r="BE775"/>
  <c r="BE798"/>
  <c r="BE838"/>
  <c r="BE846"/>
  <c r="BE881"/>
  <c r="BE1035"/>
  <c r="BE1083"/>
  <c r="BE1086"/>
  <c r="BE1105"/>
  <c r="BE1109"/>
  <c r="BE1223"/>
  <c r="BE1262"/>
  <c r="BE1286"/>
  <c r="BE1312"/>
  <c r="BE1323"/>
  <c r="BE1331"/>
  <c r="BE1345"/>
  <c i="2" r="BK120"/>
  <c r="J120"/>
  <c r="J97"/>
  <c i="3" r="J138"/>
  <c r="BE165"/>
  <c r="BE186"/>
  <c r="BE192"/>
  <c r="BE256"/>
  <c r="BE288"/>
  <c r="BE459"/>
  <c r="BE475"/>
  <c r="BE478"/>
  <c r="BE486"/>
  <c r="BE529"/>
  <c r="BE532"/>
  <c r="BE536"/>
  <c r="BE571"/>
  <c r="BE608"/>
  <c r="BE611"/>
  <c r="BE650"/>
  <c r="BE691"/>
  <c r="BE695"/>
  <c r="BE698"/>
  <c r="BE710"/>
  <c r="BE714"/>
  <c r="BE722"/>
  <c r="BE748"/>
  <c r="BE757"/>
  <c r="BE830"/>
  <c r="BE850"/>
  <c r="BE885"/>
  <c r="BE913"/>
  <c r="BE922"/>
  <c r="BE966"/>
  <c r="BE971"/>
  <c r="BE1044"/>
  <c r="BE1048"/>
  <c r="BE1051"/>
  <c r="BE1056"/>
  <c r="BE1071"/>
  <c r="BE1079"/>
  <c r="BE1133"/>
  <c r="BE1150"/>
  <c r="BE1153"/>
  <c r="BE1156"/>
  <c r="BE1163"/>
  <c r="BE1167"/>
  <c r="BE1170"/>
  <c r="BE1189"/>
  <c r="BE1231"/>
  <c r="BE1273"/>
  <c r="BE1296"/>
  <c r="BE1299"/>
  <c r="BE1305"/>
  <c r="BE1327"/>
  <c r="BE1342"/>
  <c r="BE1353"/>
  <c r="BE1355"/>
  <c r="BE1364"/>
  <c r="BE1368"/>
  <c r="BE1373"/>
  <c r="BE1378"/>
  <c r="BE1380"/>
  <c r="BE1384"/>
  <c r="BE1388"/>
  <c r="BE1390"/>
  <c r="BE1405"/>
  <c r="BE1421"/>
  <c r="BE1438"/>
  <c r="BE1457"/>
  <c r="BE1461"/>
  <c r="F92"/>
  <c r="BE145"/>
  <c r="BE169"/>
  <c r="BE230"/>
  <c r="BE242"/>
  <c r="BE311"/>
  <c r="BE320"/>
  <c r="BE429"/>
  <c r="BE584"/>
  <c r="BE589"/>
  <c r="BE630"/>
  <c r="BE654"/>
  <c r="BE668"/>
  <c r="BE687"/>
  <c r="BE726"/>
  <c r="BE869"/>
  <c r="BE891"/>
  <c r="BE1139"/>
  <c r="BE1143"/>
  <c r="BE1213"/>
  <c r="BE1252"/>
  <c r="BE1254"/>
  <c r="BE1310"/>
  <c r="BE1335"/>
  <c r="E85"/>
  <c r="BE199"/>
  <c r="BE246"/>
  <c r="BE261"/>
  <c r="BE306"/>
  <c r="BE408"/>
  <c r="BE447"/>
  <c r="BE463"/>
  <c r="BE468"/>
  <c r="BE480"/>
  <c r="BE482"/>
  <c r="BE517"/>
  <c r="BE543"/>
  <c r="BE558"/>
  <c r="BE614"/>
  <c r="BE663"/>
  <c r="BE739"/>
  <c r="BE770"/>
  <c r="BE812"/>
  <c r="BE873"/>
  <c r="BE955"/>
  <c r="BE1091"/>
  <c r="BE1236"/>
  <c r="BE1293"/>
  <c r="BE159"/>
  <c r="BE316"/>
  <c r="BE373"/>
  <c r="BE564"/>
  <c r="BE568"/>
  <c r="BE586"/>
  <c r="BE673"/>
  <c r="BE683"/>
  <c r="BE706"/>
  <c r="BE732"/>
  <c r="BE761"/>
  <c r="BE805"/>
  <c r="BE819"/>
  <c r="BE861"/>
  <c r="BE953"/>
  <c r="BE998"/>
  <c r="BE1125"/>
  <c r="BE1207"/>
  <c r="BE1215"/>
  <c r="BE1266"/>
  <c r="BE1309"/>
  <c r="BE149"/>
  <c r="BE210"/>
  <c r="BE227"/>
  <c r="BE253"/>
  <c r="BE278"/>
  <c r="BE292"/>
  <c r="BE437"/>
  <c r="BE471"/>
  <c r="BE484"/>
  <c r="BE598"/>
  <c r="BE633"/>
  <c r="BE639"/>
  <c r="BE645"/>
  <c r="BE826"/>
  <c r="BE854"/>
  <c r="BE858"/>
  <c r="BE919"/>
  <c r="BE936"/>
  <c r="BE1031"/>
  <c r="BE1038"/>
  <c r="BE1041"/>
  <c r="BE1075"/>
  <c r="BE1089"/>
  <c r="BE1095"/>
  <c r="BE1098"/>
  <c r="BE1101"/>
  <c r="BE1122"/>
  <c r="BE1129"/>
  <c r="BE1136"/>
  <c r="BE1173"/>
  <c r="BE1181"/>
  <c r="BE1193"/>
  <c r="BE1196"/>
  <c r="BE1199"/>
  <c r="BE1219"/>
  <c r="BE1269"/>
  <c r="BE1282"/>
  <c r="BE155"/>
  <c r="BE178"/>
  <c r="BE267"/>
  <c r="BE284"/>
  <c r="BE426"/>
  <c r="BE433"/>
  <c r="BE441"/>
  <c r="BE451"/>
  <c r="BE525"/>
  <c r="BE575"/>
  <c r="BE596"/>
  <c r="BE637"/>
  <c r="BE658"/>
  <c r="BE791"/>
  <c r="BE795"/>
  <c r="BE889"/>
  <c r="BE929"/>
  <c r="BE944"/>
  <c r="BE960"/>
  <c r="BE976"/>
  <c r="BE994"/>
  <c r="BE1003"/>
  <c r="BE1159"/>
  <c r="BE1210"/>
  <c r="BE1227"/>
  <c r="BE1240"/>
  <c r="BE1248"/>
  <c r="BE1259"/>
  <c r="BE1290"/>
  <c r="BE1303"/>
  <c r="BE1315"/>
  <c r="BE1319"/>
  <c r="BE1340"/>
  <c i="2" r="E85"/>
  <c r="J91"/>
  <c r="BE123"/>
  <c i="1" r="AW95"/>
  <c i="2" r="J89"/>
  <c r="J92"/>
  <c r="F115"/>
  <c r="BE122"/>
  <c r="F92"/>
  <c r="BE124"/>
  <c r="BE126"/>
  <c r="F37"/>
  <c i="1" r="BD95"/>
  <c i="3" r="F36"/>
  <c i="1" r="BC96"/>
  <c i="8" r="F36"/>
  <c i="1" r="BA102"/>
  <c i="9" r="J32"/>
  <c i="2" r="F34"/>
  <c i="1" r="BA95"/>
  <c i="3" r="F37"/>
  <c i="1" r="BD96"/>
  <c i="8" r="F37"/>
  <c i="1" r="BB102"/>
  <c i="8" r="J32"/>
  <c i="2" r="F35"/>
  <c i="1" r="BB95"/>
  <c i="3" r="F35"/>
  <c i="1" r="BB96"/>
  <c i="8" r="F39"/>
  <c i="1" r="BD102"/>
  <c i="3" r="F34"/>
  <c i="1" r="BA96"/>
  <c i="7" r="F37"/>
  <c i="1" r="BB101"/>
  <c i="8" r="F38"/>
  <c i="1" r="BC102"/>
  <c i="4" r="F37"/>
  <c i="1" r="BB98"/>
  <c i="4" r="F38"/>
  <c i="1" r="BC98"/>
  <c i="5" r="J36"/>
  <c i="1" r="AW99"/>
  <c i="5" r="F39"/>
  <c i="1" r="BD99"/>
  <c i="6" r="F39"/>
  <c i="1" r="BD100"/>
  <c i="7" r="J36"/>
  <c i="1" r="AW101"/>
  <c i="8" r="J36"/>
  <c i="1" r="AW102"/>
  <c i="2" r="F36"/>
  <c i="1" r="BC95"/>
  <c i="4" r="F36"/>
  <c i="1" r="BA98"/>
  <c i="4" r="F39"/>
  <c i="1" r="BD98"/>
  <c i="5" r="F36"/>
  <c i="1" r="BA99"/>
  <c i="5" r="F38"/>
  <c i="1" r="BC99"/>
  <c i="6" r="F37"/>
  <c i="1" r="BB100"/>
  <c i="6" r="F36"/>
  <c i="1" r="BA100"/>
  <c i="7" r="F39"/>
  <c i="1" r="BD101"/>
  <c i="9" r="F38"/>
  <c i="1" r="BC103"/>
  <c i="9" r="F36"/>
  <c i="1" r="BA103"/>
  <c i="4" r="J36"/>
  <c i="1" r="AW98"/>
  <c i="5" r="F37"/>
  <c i="1" r="BB99"/>
  <c i="6" r="F38"/>
  <c i="1" r="BC100"/>
  <c i="6" r="J36"/>
  <c i="1" r="AW100"/>
  <c i="7" r="F38"/>
  <c i="1" r="BC101"/>
  <c i="9" r="J36"/>
  <c i="1" r="AW103"/>
  <c r="AS94"/>
  <c i="3" r="J34"/>
  <c i="1" r="AW96"/>
  <c i="7" r="F36"/>
  <c i="1" r="BA101"/>
  <c i="9" r="F37"/>
  <c i="1" r="BB103"/>
  <c i="9" r="F39"/>
  <c i="1" r="BD103"/>
  <c i="5" l="1" r="T130"/>
  <c r="T128"/>
  <c i="9" r="T126"/>
  <c r="T125"/>
  <c i="5" r="R130"/>
  <c r="R128"/>
  <c i="4" r="BK203"/>
  <c r="J203"/>
  <c r="J102"/>
  <c r="P319"/>
  <c r="R203"/>
  <c r="R159"/>
  <c i="3" r="P612"/>
  <c i="7" r="R126"/>
  <c i="5" r="P130"/>
  <c r="P128"/>
  <c i="1" r="AU99"/>
  <c i="3" r="BK143"/>
  <c i="4" r="T203"/>
  <c i="3" r="T143"/>
  <c r="R143"/>
  <c i="7" r="P126"/>
  <c i="1" r="AU101"/>
  <c i="4" r="P203"/>
  <c r="P159"/>
  <c i="1" r="AU98"/>
  <c i="3" r="P143"/>
  <c r="P142"/>
  <c i="1" r="AU96"/>
  <c i="3" r="T612"/>
  <c i="9" r="P126"/>
  <c r="P125"/>
  <c i="1" r="AU103"/>
  <c i="4" r="T319"/>
  <c i="3" r="BK612"/>
  <c r="J612"/>
  <c r="J107"/>
  <c r="R612"/>
  <c i="1" r="AG103"/>
  <c i="4" r="BK395"/>
  <c r="J395"/>
  <c r="J136"/>
  <c i="9" r="J98"/>
  <c r="J126"/>
  <c r="J99"/>
  <c r="J127"/>
  <c r="J100"/>
  <c i="6" r="BK157"/>
  <c r="J157"/>
  <c r="J100"/>
  <c i="1" r="AG102"/>
  <c i="8" r="J98"/>
  <c i="5" r="BK128"/>
  <c r="J128"/>
  <c r="J98"/>
  <c i="4" r="BK159"/>
  <c r="J159"/>
  <c r="J98"/>
  <c i="2" r="BK119"/>
  <c r="J119"/>
  <c r="J33"/>
  <c i="1" r="AV95"/>
  <c r="AT95"/>
  <c i="6" r="J35"/>
  <c i="1" r="AV100"/>
  <c r="AT100"/>
  <c i="7" r="F35"/>
  <c i="1" r="AZ101"/>
  <c i="9" r="J35"/>
  <c i="1" r="AV103"/>
  <c r="AT103"/>
  <c r="AN103"/>
  <c i="3" r="J33"/>
  <c i="1" r="AV96"/>
  <c r="AT96"/>
  <c i="2" r="F33"/>
  <c i="1" r="AZ95"/>
  <c i="6" r="F35"/>
  <c i="1" r="AZ100"/>
  <c i="7" r="J32"/>
  <c i="1" r="AG101"/>
  <c i="8" r="F35"/>
  <c i="1" r="AZ102"/>
  <c r="BB97"/>
  <c r="AX97"/>
  <c r="BA97"/>
  <c r="AW97"/>
  <c i="2" r="J30"/>
  <c i="1" r="AG95"/>
  <c i="5" r="F35"/>
  <c i="1" r="AZ99"/>
  <c i="7" r="J35"/>
  <c i="1" r="AV101"/>
  <c r="AT101"/>
  <c r="BD97"/>
  <c i="9" r="F35"/>
  <c i="1" r="AZ103"/>
  <c i="4" r="J35"/>
  <c i="1" r="AV98"/>
  <c r="AT98"/>
  <c i="4" r="F35"/>
  <c i="1" r="AZ98"/>
  <c i="5" r="J35"/>
  <c i="1" r="AV99"/>
  <c r="AT99"/>
  <c i="8" r="J35"/>
  <c i="1" r="AV102"/>
  <c r="AT102"/>
  <c r="AN102"/>
  <c r="BC97"/>
  <c r="AY97"/>
  <c i="3" r="F33"/>
  <c i="1" r="AZ96"/>
  <c i="3" l="1" r="R142"/>
  <c i="4" r="T159"/>
  <c i="3" r="T142"/>
  <c r="BK142"/>
  <c r="J142"/>
  <c i="6" r="BK123"/>
  <c r="J123"/>
  <c r="J98"/>
  <c i="3" r="J143"/>
  <c r="J97"/>
  <c i="9" r="J41"/>
  <c i="1" r="AN101"/>
  <c i="8" r="J41"/>
  <c i="7" r="J41"/>
  <c i="1" r="AN95"/>
  <c i="2" r="J96"/>
  <c r="J39"/>
  <c i="1" r="BD94"/>
  <c r="W33"/>
  <c i="5" r="J32"/>
  <c i="1" r="AG99"/>
  <c r="AN99"/>
  <c r="AZ97"/>
  <c r="AV97"/>
  <c r="AT97"/>
  <c i="3" r="J30"/>
  <c i="1" r="AG96"/>
  <c i="4" r="J32"/>
  <c i="1" r="AG98"/>
  <c r="BA94"/>
  <c r="W30"/>
  <c r="BC94"/>
  <c r="AY94"/>
  <c r="AU97"/>
  <c r="BB94"/>
  <c r="AX94"/>
  <c i="3" l="1" r="J39"/>
  <c r="J96"/>
  <c i="5" r="J41"/>
  <c i="4" r="J41"/>
  <c i="1" r="AN98"/>
  <c r="AN96"/>
  <c r="AU94"/>
  <c i="6" r="J32"/>
  <c i="1" r="AG100"/>
  <c r="AN100"/>
  <c r="W32"/>
  <c r="AZ94"/>
  <c r="AV94"/>
  <c r="AK29"/>
  <c r="AW94"/>
  <c r="AK30"/>
  <c r="W31"/>
  <c i="6" l="1" r="J41"/>
  <c i="1" r="AG97"/>
  <c r="AG94"/>
  <c r="AK26"/>
  <c r="AK35"/>
  <c r="W29"/>
  <c r="AT94"/>
  <c l="1" r="AN97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<sst xmlns="http://schemas.openxmlformats.org/spreadsheetml/2006/main">
  <si>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</si>
  <si>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</si>
  <si>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</si>
  <si>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</si>
  <si>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</si>
  <si>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{368f0033-5984-40eb-ab75-944ad03b83db}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</si>
  <si>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</si>
  <si>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</si>
  <si>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</si>
  <si>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</si>
  <si>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</si>
  <si>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</si>
  <si>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</si>
  <si>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</si>
  <si>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R1-21UL31003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</si>
  <si>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</si>
  <si>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</si>
  <si>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R1-REKONSTRUKCE OBJEKTU BENEŠOVO NÁMĚSTÍ č.840, TEPLICE - TURISTICKÉ INFORMAČNÍ CENTRUM</t>
  </si>
  <si>
    <t>KSO:</t>
  </si>
  <si>
    <t>CC-CZ:</t>
  </si>
  <si>
    <t>Místo:</t>
  </si>
  <si>
    <t xml:space="preserve"> </t>
  </si>
  <si>
    <t>Datum:</t>
  </si>
  <si>
    <t>28. 8. 2023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</si>
  <si>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</si>
  <si>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</si>
  <si>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</si>
  <si>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</si>
  <si>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</si>
  <si>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</si>
  <si>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</si>
  <si>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</si>
  <si>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</si>
  <si>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</si>
  <si>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</si>
  <si>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</si>
  <si>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</si>
  <si>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</si>
  <si>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</si>
  <si>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</si>
  <si>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</si>
  <si>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</si>
  <si>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</si>
  <si>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</si>
  <si>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</si>
  <si>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</si>
  <si>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</si>
  <si>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</si>
  <si>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</si>
  <si>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</si>
  <si>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</si>
  <si>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</si>
  <si>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</si>
  <si>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</si>
  <si>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</si>
  <si>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</si>
  <si>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</si>
  <si>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</si>
  <si>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</si>
  <si>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</si>
  <si>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</si>
  <si>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</si>
  <si>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</si>
  <si>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</si>
  <si>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</si>
  <si>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</si>
  <si>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</si>
  <si>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</si>
  <si>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</si>
  <si>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</si>
  <si>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</si>
  <si>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</si>
  <si>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</si>
  <si>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</si>
  <si>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</si>
  <si>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</si>
  <si>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</si>
  <si>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</si>
  <si>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</si>
  <si>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000</t>
  </si>
  <si>
    <t>Vedlejší a ostatní náklady</t>
  </si>
  <si>
    <t>STA</t>
  </si>
  <si>
    <t>1</t>
  </si>
  <si>
    <t>{065e3417-d17f-4571-96d7-fda6a2c21325}</t>
  </si>
  <si>
    <t>2</t>
  </si>
  <si>
    <t>D.1.1, D.1.2</t>
  </si>
  <si>
    <t>Architektonicko-stavební a konstrukční řešení-Demolice</t>
  </si>
  <si>
    <t>{0673cdd3-cf72-4ed3-9f6f-2f4a3574460c}</t>
  </si>
  <si>
    <t>D.1.4</t>
  </si>
  <si>
    <t>Technika prostředí staveb</t>
  </si>
  <si>
    <t>{32e27ab6-f782-4d65-8450-eb9224735536}</t>
  </si>
  <si>
    <t>D.1.4.a.1</t>
  </si>
  <si>
    <t>Zdravotně technické instalace</t>
  </si>
  <si>
    <t>Soupis</t>
  </si>
  <si>
    <t>{3cfa8ea3-a408-46db-bec0-8cf3eff02a77}</t>
  </si>
  <si>
    <t>D.1.4.a.2</t>
  </si>
  <si>
    <t>Plyn</t>
  </si>
  <si>
    <t>{36acca8a-2d0b-49c4-bf62-4006defe273c}</t>
  </si>
  <si>
    <t>D.1.4.b</t>
  </si>
  <si>
    <t>Vzduchotechnika</t>
  </si>
  <si>
    <t>{1141fe75-de06-496f-aac6-d23079fff75c}</t>
  </si>
  <si>
    <t>D.1.4.c</t>
  </si>
  <si>
    <t>Vytápění</t>
  </si>
  <si>
    <t>{889663ef-5b6b-4682-91e0-ad578ac5e69a}</t>
  </si>
  <si>
    <t>D.1.4.d.1</t>
  </si>
  <si>
    <t>Silnoproudá elektrotechnika</t>
  </si>
  <si>
    <t>{b8a58029-c506-4156-8409-9f46f8a821c3}</t>
  </si>
  <si>
    <t>D.1.4.d.2</t>
  </si>
  <si>
    <t>Slaboproudá elektrotechnika</t>
  </si>
  <si>
    <t>{fd6093a9-f8e4-4759-aed5-21e662f9db6b}</t>
  </si>
  <si>
    <t>KRYCÍ LIST SOUPISU PRACÍ</t>
  </si>
  <si>
    <t>Objekt:</t>
  </si>
  <si>
    <t>SO 000 - Vedlejší a ostatní náklady</t>
  </si>
  <si>
    <t>REKAPITULACE ČLENĚNÍ SOUPISU PRACÍ</t>
  </si>
  <si>
    <t>Kód dílu - Popis</t>
  </si>
  <si>
    <t>Cena celkem [CZK]</t>
  </si>
  <si>
    <t>Náklady ze soupisu prací</t>
  </si>
  <si>
    <t>-1</t>
  </si>
  <si>
    <t>VRN - Vedlejší rozpočtové náklady</t>
  </si>
  <si>
    <t xml:space="preserve">    VRN1 - Průzkumné, geodetické a projektové práce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</si>
  <si>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</si>
  <si>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</si>
  <si>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</si>
  <si>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</si>
  <si>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</si>
  <si>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</si>
  <si>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</si>
  <si>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</si>
  <si>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</si>
  <si>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</si>
  <si>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</si>
  <si>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</si>
  <si>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</si>
  <si>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</si>
  <si>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</si>
  <si>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Vedlejší rozpočtové náklady</t>
  </si>
  <si>
    <t>5</t>
  </si>
  <si>
    <t>ROZPOCET</t>
  </si>
  <si>
    <t>VRN1</t>
  </si>
  <si>
    <t>Průzkumné, geodetické a projektové práce</t>
  </si>
  <si>
    <t>K</t>
  </si>
  <si>
    <t>012002000</t>
  </si>
  <si>
    <t>Geodetické práce</t>
  </si>
  <si>
    <t>ks</t>
  </si>
  <si>
    <t>1024</t>
  </si>
  <si>
    <t>-173002256</t>
  </si>
  <si>
    <t>013244000</t>
  </si>
  <si>
    <t>Dokumentace pro provádění stavby</t>
  </si>
  <si>
    <t>-304972292</t>
  </si>
  <si>
    <t>3</t>
  </si>
  <si>
    <t>013254000</t>
  </si>
  <si>
    <t>Dokumentace skutečného provedení stavby</t>
  </si>
  <si>
    <t>951685591</t>
  </si>
  <si>
    <t>VRN3</t>
  </si>
  <si>
    <t>Zařízení staveniště</t>
  </si>
  <si>
    <t>4</t>
  </si>
  <si>
    <t>030001000</t>
  </si>
  <si>
    <t>510545083</t>
  </si>
  <si>
    <t>D.1.1, D.1.2 - Architektonicko-stavební a konstrukční řešení-Demolice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</si>
  <si>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</si>
  <si>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</si>
  <si>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</si>
  <si>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</si>
  <si>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</si>
  <si>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</si>
  <si>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</si>
  <si>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</si>
  <si>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</si>
  <si>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</si>
  <si>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</si>
  <si>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</si>
  <si>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</si>
  <si>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714 - Akustická a protiotřesová opatření</t>
  </si>
  <si>
    <t xml:space="preserve">    742 - Elektroinstalace - slaboproud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</si>
  <si>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</si>
  <si>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</si>
  <si>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</si>
  <si>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</si>
  <si>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</si>
  <si>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</si>
  <si>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</si>
  <si>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</si>
  <si>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777 - Podlahy lité</t>
  </si>
  <si>
    <t xml:space="preserve">    783 - Dokončovací práce - nátěry</t>
  </si>
  <si>
    <t xml:space="preserve">    784 - Dokončovací práce - malby a tapety</t>
  </si>
  <si>
    <t>HSV</t>
  </si>
  <si>
    <t>Práce a dodávky HSV</t>
  </si>
  <si>
    <t>Zemní práce</t>
  </si>
  <si>
    <t>113106134</t>
  </si>
  <si>
    <t>Rozebrání dlažeb ze zámkových dlaždic komunikací pro pěší strojně pl do 50 m2</t>
  </si>
  <si>
    <t>m2</t>
  </si>
  <si>
    <t>-1177860519</t>
  </si>
  <si>
    <t>VV</t>
  </si>
  <si>
    <t>"původní podlaha terasy"41,12</t>
  </si>
  <si>
    <t>113107312</t>
  </si>
  <si>
    <t>Odstranění podkladu z kameniva těženého tl přes 100 do 200 mm strojně pl do 50 m2</t>
  </si>
  <si>
    <t>1466303266</t>
  </si>
  <si>
    <t>122251101</t>
  </si>
  <si>
    <t>Odkopávky a prokopávky nezapažené v hornině třídy těžitelnosti I skupiny 3 objem do 20 m3 strojně</t>
  </si>
  <si>
    <t>m3</t>
  </si>
  <si>
    <t>1225220455</t>
  </si>
  <si>
    <t>279,00*0,30</t>
  </si>
  <si>
    <t>Součet</t>
  </si>
  <si>
    <t>132251101</t>
  </si>
  <si>
    <t>Hloubení rýh nezapažených š do 800 mm v hornině třídy těžitelnosti I skupiny 3 objem do 20 m3 strojně</t>
  </si>
  <si>
    <t>1585912645</t>
  </si>
  <si>
    <t>pro základy</t>
  </si>
  <si>
    <t>(0,90*0,90*0,90)*6</t>
  </si>
  <si>
    <t>162351103</t>
  </si>
  <si>
    <t>Vodorovné přemístění do 500 m výkopku/sypaniny z horniny třídy těžitelnosti I, skupiny 1 až 3</t>
  </si>
  <si>
    <t>-773029795</t>
  </si>
  <si>
    <t>z odkopávek</t>
  </si>
  <si>
    <t>41,120+83,70+4,374</t>
  </si>
  <si>
    <t>6</t>
  </si>
  <si>
    <t>162751119</t>
  </si>
  <si>
    <t xml:space="preserve">Příplatek k vodorovnému přemístění výkopku/sypaniny z horniny třídy těžitelnosti I, skupiny 1 až 3 ZKD 1000 m </t>
  </si>
  <si>
    <t>-230967136</t>
  </si>
  <si>
    <t>P</t>
  </si>
  <si>
    <t>Poznámka k položce:_x000d_
skládka předpoklad do 15 km</t>
  </si>
  <si>
    <t>129,194*14,5 'Přepočtené koeficientem množství</t>
  </si>
  <si>
    <t>7</t>
  </si>
  <si>
    <t>167151111</t>
  </si>
  <si>
    <t>Nakládání výkopku z hornin třídy těžitelnosti I, skupiny 1 až 3 přes 100 m3</t>
  </si>
  <si>
    <t>1368183393</t>
  </si>
  <si>
    <t>8</t>
  </si>
  <si>
    <t>171201221</t>
  </si>
  <si>
    <t>Poplatek za uložení na skládce (skládkovné) zeminy a kamení kód odpadu 17 05 04</t>
  </si>
  <si>
    <t>t</t>
  </si>
  <si>
    <t>2045109039</t>
  </si>
  <si>
    <t>41,120*2,00"t/m3"</t>
  </si>
  <si>
    <t>(83,70+4,374)*1,80"t/m3"</t>
  </si>
  <si>
    <t>9</t>
  </si>
  <si>
    <t>171251201</t>
  </si>
  <si>
    <t>Uložení sypaniny na skládky nebo meziskládky</t>
  </si>
  <si>
    <t>644088809</t>
  </si>
  <si>
    <t>10</t>
  </si>
  <si>
    <t>181951112</t>
  </si>
  <si>
    <t>Úprava pláně v hornině třídy těžitelnosti I skupiny 1 až 3 se zhutněním strojně</t>
  </si>
  <si>
    <t>-1627329255</t>
  </si>
  <si>
    <t>pod podlahu 1.NP</t>
  </si>
  <si>
    <t>336,00</t>
  </si>
  <si>
    <t>Zakládání</t>
  </si>
  <si>
    <t>11</t>
  </si>
  <si>
    <t>271572211</t>
  </si>
  <si>
    <t>Podsyp pod základové konstrukce se zhutněním z netříděného štěrkopísku</t>
  </si>
  <si>
    <t>208271869</t>
  </si>
  <si>
    <t>"podlaha 1.NP"279,00*0,10</t>
  </si>
  <si>
    <t>12</t>
  </si>
  <si>
    <t>274313811</t>
  </si>
  <si>
    <t>Základové pásy z betonu tř. C 25/30</t>
  </si>
  <si>
    <t>1241318360</t>
  </si>
  <si>
    <t>(2,00*0,50*1,040)*2</t>
  </si>
  <si>
    <t>13</t>
  </si>
  <si>
    <t>274351121</t>
  </si>
  <si>
    <t>Zřízení bednění základových pasů rovného</t>
  </si>
  <si>
    <t>774644456</t>
  </si>
  <si>
    <t>((2,00*0,50)*2*1,040)*2</t>
  </si>
  <si>
    <t>14</t>
  </si>
  <si>
    <t>274351122</t>
  </si>
  <si>
    <t>Odstranění bednění základových pasů rovného</t>
  </si>
  <si>
    <t>290435012</t>
  </si>
  <si>
    <t>27531381.R</t>
  </si>
  <si>
    <t>Patky z betonu železového (bez výztuže) nosné s xypexem tř. C 25/30</t>
  </si>
  <si>
    <t>-474900262</t>
  </si>
  <si>
    <t>Poznámka k položce:_x000d_
výztuž uvedena v pol.417361821.R</t>
  </si>
  <si>
    <t>"patka A1"(1,20*1,20*1,020)*6</t>
  </si>
  <si>
    <t>16</t>
  </si>
  <si>
    <t>275351121</t>
  </si>
  <si>
    <t>Zřízení bednění základových patek</t>
  </si>
  <si>
    <t>101242819</t>
  </si>
  <si>
    <t>"pod ŽB sloupy"(1,20*4*1,020)*6</t>
  </si>
  <si>
    <t>17</t>
  </si>
  <si>
    <t>275351122</t>
  </si>
  <si>
    <t>Odstranění bednění základových patek</t>
  </si>
  <si>
    <t>296756305</t>
  </si>
  <si>
    <t>Svislé a kompletní konstrukce</t>
  </si>
  <si>
    <t>18</t>
  </si>
  <si>
    <t>311272231</t>
  </si>
  <si>
    <t>Zdivo z pórobetonových tvárnic hladkých přes P2 do P4 přes 450 do 600 kg/m3 na tenkovrstvou maltu tl 300 mm</t>
  </si>
  <si>
    <t>-491212535</t>
  </si>
  <si>
    <t>střední zeď</t>
  </si>
  <si>
    <t>(0,40+5,075+5,875)*3,60</t>
  </si>
  <si>
    <t>19</t>
  </si>
  <si>
    <t>311273121</t>
  </si>
  <si>
    <t>Zdivo tepelněizolační z pórobetových tvárnic do P2 do 400 kg/m3 U přes 0,18 do 0,22, tl zdiva 450 mm</t>
  </si>
  <si>
    <t>-2131131948</t>
  </si>
  <si>
    <t>doplnění obvodového zdiva</t>
  </si>
  <si>
    <t>0,80*3,25*2</t>
  </si>
  <si>
    <t>0,90*3,25*3</t>
  </si>
  <si>
    <t>1,00*3,25*4</t>
  </si>
  <si>
    <t>2,95*3,25*2</t>
  </si>
  <si>
    <t>3,00*3,25</t>
  </si>
  <si>
    <t>2,10*3,25</t>
  </si>
  <si>
    <t>(4,50*3,25*2)-(0,80*1,97)</t>
  </si>
  <si>
    <t>Mezisoučet</t>
  </si>
  <si>
    <t>dozdívky kolem pův. otvorů</t>
  </si>
  <si>
    <t>(1,10*3,25*2)-(0,80*3,10*2)</t>
  </si>
  <si>
    <t>(0,80*3,25*2)-(0,80*3,10*2)</t>
  </si>
  <si>
    <t>(1,50+3,95+1,50+2,10+2,050+1,80)*0,15</t>
  </si>
  <si>
    <t>20</t>
  </si>
  <si>
    <t>314235483</t>
  </si>
  <si>
    <t>Hlavice odkouření jednoprůduchového cihelného komínu D 12,5 cm</t>
  </si>
  <si>
    <t>kus</t>
  </si>
  <si>
    <t>-1391036941</t>
  </si>
  <si>
    <t>317142422</t>
  </si>
  <si>
    <t>Překlad nenosný pórobetonový š 100 mm v do 250 mm na tenkovrstvou maltu dl přes 1000 do 1250 mm</t>
  </si>
  <si>
    <t>-350787396</t>
  </si>
  <si>
    <t>22</t>
  </si>
  <si>
    <t>317142426</t>
  </si>
  <si>
    <t>Překlad nenosný pórobetonový š 100 mm v do 250 mm na tenkovrstvou maltu dl přes 1500 do 2000 mm</t>
  </si>
  <si>
    <t>-830529794</t>
  </si>
  <si>
    <t>23</t>
  </si>
  <si>
    <t>317142432</t>
  </si>
  <si>
    <t>Překlad nenosný pórobetonový š 125 mm v do 250 mm na tenkovrstvou maltu dl přes 1000 do 1250 mm</t>
  </si>
  <si>
    <t>316230228</t>
  </si>
  <si>
    <t>24</t>
  </si>
  <si>
    <t>317142442</t>
  </si>
  <si>
    <t>Překlad nenosný pórobetonový š 150 mm v do 250 mm na tenkovrstvou maltu dl přes 1000 do 1250 mm</t>
  </si>
  <si>
    <t>741912020</t>
  </si>
  <si>
    <t>25</t>
  </si>
  <si>
    <t>317142446</t>
  </si>
  <si>
    <t>Překlad nenosný pórobetonový š 150 mm v do 250 mm na tenkovrstvou maltu dl přes 1500 do 2000 mm</t>
  </si>
  <si>
    <t>-1595659335</t>
  </si>
  <si>
    <t>26</t>
  </si>
  <si>
    <t>31920211.R</t>
  </si>
  <si>
    <t xml:space="preserve">Dodatečná izolace zdiva tl přes 300 do 450 mm injektáží </t>
  </si>
  <si>
    <t>kpl</t>
  </si>
  <si>
    <t>966984549</t>
  </si>
  <si>
    <t>Poznámka k položce:_x000d_
dle návrhu odborrné firmy</t>
  </si>
  <si>
    <t>27</t>
  </si>
  <si>
    <t>330321410</t>
  </si>
  <si>
    <t>Sloupy nebo pilíře ze ŽB tř. C 25/30 bez výztuže</t>
  </si>
  <si>
    <t>-965489449</t>
  </si>
  <si>
    <t>((3,14*0,150*0,150)*4,040)*5"ks"</t>
  </si>
  <si>
    <t>28</t>
  </si>
  <si>
    <t>332351115</t>
  </si>
  <si>
    <t>Zřízení bednění kruhových sloupů v do 4 m D přes 0,25 do 0,40 m</t>
  </si>
  <si>
    <t>1463913364</t>
  </si>
  <si>
    <t>(2*3,14*0,150)*4,040*5"ks"</t>
  </si>
  <si>
    <t>29</t>
  </si>
  <si>
    <t>332351116</t>
  </si>
  <si>
    <t>Odstranění bednění kruhových sloupů v do 4 m D přes 0,25 do 0,40 m</t>
  </si>
  <si>
    <t>496631757</t>
  </si>
  <si>
    <t>30</t>
  </si>
  <si>
    <t>342151111</t>
  </si>
  <si>
    <t>Montáž opláštění stěn ocelových kcí ze sendvičových panelů šroubovaných budov v do 6 m</t>
  </si>
  <si>
    <t>-416795956</t>
  </si>
  <si>
    <t>6,44*4,85</t>
  </si>
  <si>
    <t>odečet otvoru</t>
  </si>
  <si>
    <t>-(1,20*1,97)</t>
  </si>
  <si>
    <t>31</t>
  </si>
  <si>
    <t>M</t>
  </si>
  <si>
    <t>55324762</t>
  </si>
  <si>
    <t>panel sendvičový stěnový vnější, izolace minerální vlna, skryté kotvení, U 0,31W/m2K, modulová/celková š 1000/1054mm tl 140mm</t>
  </si>
  <si>
    <t>-2048264652</t>
  </si>
  <si>
    <t>28,87*1,1 'Přepočtené koeficientem množství</t>
  </si>
  <si>
    <t>32</t>
  </si>
  <si>
    <t>342272225</t>
  </si>
  <si>
    <t>Příčka z pórobetonových hladkých tvárnic na tenkovrstvou maltu tl 100 mm</t>
  </si>
  <si>
    <t>1589264060</t>
  </si>
  <si>
    <t>(1,55+3,00+1,90+1,90*0,50)*4,00</t>
  </si>
  <si>
    <t>-(0,70*1,97)*3</t>
  </si>
  <si>
    <t>33</t>
  </si>
  <si>
    <t>342272235</t>
  </si>
  <si>
    <t>Příčka z pórobetonových hladkých tvárnic na tenkovrstvou maltu tl 125 mm</t>
  </si>
  <si>
    <t>1481797019</t>
  </si>
  <si>
    <t>((4,00*2)+2,30+0,80+1,10+2,50+1,10+(2,20*2)+2,90)*4,00</t>
  </si>
  <si>
    <t>(1,425+1,30+4,30+0,9+4,30+0,9+4,30)*4,00</t>
  </si>
  <si>
    <t>-(0,7*1,97)*2</t>
  </si>
  <si>
    <t>-(0,8*1,97)*2</t>
  </si>
  <si>
    <t>-(0,90*1,97)*1</t>
  </si>
  <si>
    <t>34</t>
  </si>
  <si>
    <t>342272245</t>
  </si>
  <si>
    <t>Příčka z pórobetonových hladkých tvárnic na tenkovrstvou maltu tl 150 mm</t>
  </si>
  <si>
    <t>-1843793272</t>
  </si>
  <si>
    <t>(4,050+2,050+4,30+4,70)*4,00</t>
  </si>
  <si>
    <t>-(0,80*1,97)*3</t>
  </si>
  <si>
    <t>-(0,70*1,97)*1</t>
  </si>
  <si>
    <t>Vodorovné konstrukce</t>
  </si>
  <si>
    <t>35</t>
  </si>
  <si>
    <t>413941123</t>
  </si>
  <si>
    <t>Osazování ocelových válcovaných nosníků stropů I, IE, U, UE nebo L č. 14 až 22 nebo výšky přes 120 do 220 mm</t>
  </si>
  <si>
    <t>1024803052</t>
  </si>
  <si>
    <t>Poznámka k položce:_x000d_
dle výkr.D.1.2.4</t>
  </si>
  <si>
    <t>"U180"1227,60/1000</t>
  </si>
  <si>
    <t>36</t>
  </si>
  <si>
    <t>13010824</t>
  </si>
  <si>
    <t>ocel profilová jakost S235JR (11 375) průřez U (UPN) 180</t>
  </si>
  <si>
    <t>1953759592</t>
  </si>
  <si>
    <t>"prořez, svary 15%"0,1842</t>
  </si>
  <si>
    <t>37</t>
  </si>
  <si>
    <t>413941125</t>
  </si>
  <si>
    <t>Osazování ocelových válcovaných nosníků stropů I, IE, U, UE nebo L č. 24 a výše nebo výšky přes 220 mm</t>
  </si>
  <si>
    <t>1304546591</t>
  </si>
  <si>
    <t>"U240"431,60/1000</t>
  </si>
  <si>
    <t>38</t>
  </si>
  <si>
    <t>13010830</t>
  </si>
  <si>
    <t>ocel profilová jakost S235JR (11 375) průřez U (UPN) 240</t>
  </si>
  <si>
    <t>-276035275</t>
  </si>
  <si>
    <t>"prořez, svary 15%"0,0648</t>
  </si>
  <si>
    <t>39</t>
  </si>
  <si>
    <t>417321515</t>
  </si>
  <si>
    <t>Ztužující pásy a věnce ze ŽB tř. C 25/30</t>
  </si>
  <si>
    <t>939925893</t>
  </si>
  <si>
    <t>Poznámka k položce:_x000d_
výztuž uvedna v pol.417361821.R</t>
  </si>
  <si>
    <t>"věnec V1"0,30*0,25*177,40</t>
  </si>
  <si>
    <t>"překlad P1"0,30*0,46*16,20</t>
  </si>
  <si>
    <t>"průvlak R1"0,30*0,35*10,80</t>
  </si>
  <si>
    <t>40</t>
  </si>
  <si>
    <t>417351115</t>
  </si>
  <si>
    <t>Zřízení bednění ztužujících věnců</t>
  </si>
  <si>
    <t>-429625065</t>
  </si>
  <si>
    <t>"věnec V1"(0,25+0,25)*177,40</t>
  </si>
  <si>
    <t>"překlad P1"(0,46+0,46)*16,20</t>
  </si>
  <si>
    <t>"průvlak R1"(0,30+0,30)*10,80</t>
  </si>
  <si>
    <t>41</t>
  </si>
  <si>
    <t>417351116</t>
  </si>
  <si>
    <t>Odstranění bednění ztužujících věnců</t>
  </si>
  <si>
    <t>1895100552</t>
  </si>
  <si>
    <t>42</t>
  </si>
  <si>
    <t>417361821.R</t>
  </si>
  <si>
    <t xml:space="preserve">Výztuž  betonářskou ocelí 10 505 celkem</t>
  </si>
  <si>
    <t>-1091317615</t>
  </si>
  <si>
    <t>Poznámka k položce:_x000d_
rozpis vyztužení jednotlivých -kcí viz.výkr D.1.2.5_x000d_
zahrnuje:_x000d_
-věnec V1_x000d_
-překlad P1_x000d_
-průvlak R1_x000d_
-sloup S1_x000d_
-patka A1</t>
  </si>
  <si>
    <t>1414,00"kg"/1000</t>
  </si>
  <si>
    <t>Komunikace pozemní</t>
  </si>
  <si>
    <t>43</t>
  </si>
  <si>
    <t>564851011</t>
  </si>
  <si>
    <t>Podklad ze štěrkodrtě ŠD plochy do 100 m2 tl 150 mm</t>
  </si>
  <si>
    <t>965275832</t>
  </si>
  <si>
    <t>"pochozí chodník"39,00</t>
  </si>
  <si>
    <t>44</t>
  </si>
  <si>
    <t>596211253</t>
  </si>
  <si>
    <t>Kladení zámkové dlažby komunikací pro pěší strojně tl 60 mm pl do 300 m2</t>
  </si>
  <si>
    <t>1748807683</t>
  </si>
  <si>
    <t>45</t>
  </si>
  <si>
    <t>59245018</t>
  </si>
  <si>
    <t>dlažba tvar obdélník betonová 200x100x60mm přírodní</t>
  </si>
  <si>
    <t>662057996</t>
  </si>
  <si>
    <t>39*1,02 'Přepočtené koeficientem množství</t>
  </si>
  <si>
    <t>Úpravy povrchů, podlahy a osazování výplní</t>
  </si>
  <si>
    <t>46</t>
  </si>
  <si>
    <t>612341321</t>
  </si>
  <si>
    <t>Sádrová nebo vápenosádrová omítka hladká jednovrstvá vnitřních stěn nanášená strojně</t>
  </si>
  <si>
    <t>2126432224</t>
  </si>
  <si>
    <t>1.NP</t>
  </si>
  <si>
    <t>"obvod.stěny"((3,80+1,50+3,50+0,30+8,50+0,60+4,10+5,20+0,80+1,20+2,60+1,20+2,20+5,50+1,40)*2)*3,45</t>
  </si>
  <si>
    <t>"příčky"((4,10+3,30+2,10+6,00+0,70+6,30+1,55+4,50+4,30+4,30+5,00)*2)*3,45</t>
  </si>
  <si>
    <t>((8,00+1,10+1,10+4,50+4,20+4,20+5,00+1,90+0,60+0,90+5,80)*2)*3,45</t>
  </si>
  <si>
    <t>odečet otvorů:</t>
  </si>
  <si>
    <t>-110,00</t>
  </si>
  <si>
    <t>2.NP</t>
  </si>
  <si>
    <t>"obvod stěny"((4,00+1,50+3,60+0,30+8,50+0,70+3,80+1,50+3,70+0,30+2,00+2,20+1,30+1,30+2,50+0,80+6,50)*2)*1,00</t>
  </si>
  <si>
    <t>47</t>
  </si>
  <si>
    <t>612345301</t>
  </si>
  <si>
    <t>Sádrová hladká omítka ostění nebo nadpraží</t>
  </si>
  <si>
    <t>-1789367748</t>
  </si>
  <si>
    <t>(0,8+3,10+3,10)*4*0,45</t>
  </si>
  <si>
    <t>(3,40+3,10+3,10)*2*0,45</t>
  </si>
  <si>
    <t>(2,10+3,10+3,10)*2*0,45</t>
  </si>
  <si>
    <t>(3,00+3,30+3,30)*0,45</t>
  </si>
  <si>
    <t>(0,90+3,30+3,30)*2*0,45</t>
  </si>
  <si>
    <t>(1,50+3,10+3,10)*2*0,45</t>
  </si>
  <si>
    <t>(3,95+3,10+3,10)*0,45</t>
  </si>
  <si>
    <t>(2,20+3,10+3,10)*0,45</t>
  </si>
  <si>
    <t>(5,00+(1,975+1,975)/2)*0,45</t>
  </si>
  <si>
    <t>48</t>
  </si>
  <si>
    <t>62226111.R</t>
  </si>
  <si>
    <t>Obklad stěn na dřevěné lišty bez izolace - obkladové desky šedé</t>
  </si>
  <si>
    <t>-804674365</t>
  </si>
  <si>
    <t>vstup na terasu 2.NP skl.F02</t>
  </si>
  <si>
    <t>(14,50*2)*2</t>
  </si>
  <si>
    <t>49</t>
  </si>
  <si>
    <t>622273001</t>
  </si>
  <si>
    <t>Montáž odvětrávané fasády stěn nýtováním na hliníkový rošt bez tepelné izolace</t>
  </si>
  <si>
    <t>874909529</t>
  </si>
  <si>
    <t>(4,35+1,8+3,35+8,65+8,65+8,65+(2*0,80)+(2*0,30)+3,35+1,80+4,35+1,80+6,55+2,10+1,80+2,95+1,80+5,25+2,95+1,8+1,8++11,50+2,95)*5,20</t>
  </si>
  <si>
    <t>(1,8+2,10+6,55+1,8)*5,20</t>
  </si>
  <si>
    <t>(1,84+1,84+2,80)*5,20</t>
  </si>
  <si>
    <t>"arkýře"(9,25+9,25)*0,70</t>
  </si>
  <si>
    <t>"štít"27,00</t>
  </si>
  <si>
    <t>-(0,8*3,10*4)</t>
  </si>
  <si>
    <t>-(3,0*3,10)</t>
  </si>
  <si>
    <t>-(2,10*3,1)</t>
  </si>
  <si>
    <t>-(1,5*3,1*2)</t>
  </si>
  <si>
    <t>-(3,95*3,1)</t>
  </si>
  <si>
    <t>-(3,40*3,1*2)</t>
  </si>
  <si>
    <t>-(1,2*1,97)</t>
  </si>
  <si>
    <t>50</t>
  </si>
  <si>
    <t>622-001.R</t>
  </si>
  <si>
    <t>WPC prnka - obklad</t>
  </si>
  <si>
    <t>1387604083</t>
  </si>
  <si>
    <t>536,707*1,05 'Přepočtené koeficientem množství</t>
  </si>
  <si>
    <t>51</t>
  </si>
  <si>
    <t>622321321</t>
  </si>
  <si>
    <t>Vápenocementová omítka hladká jednovrstvá vnějších stěn nanášená strojně</t>
  </si>
  <si>
    <t>1642587378</t>
  </si>
  <si>
    <t>52</t>
  </si>
  <si>
    <t>622325102</t>
  </si>
  <si>
    <t>Oprava vnější vápenocementové hladké omítky složitosti 1 stěn v rozsahu přes 10 do 30 %</t>
  </si>
  <si>
    <t>1221960042</t>
  </si>
  <si>
    <t>Poznámka k položce:_x000d_
opravy případných nerovností, prasklin</t>
  </si>
  <si>
    <t>53</t>
  </si>
  <si>
    <t>631311125</t>
  </si>
  <si>
    <t>Mazanina tl přes 80 do 120 mm z betonu prostého bez zvýšených nároků na prostředí tř. C 20/25</t>
  </si>
  <si>
    <t>-1867243162</t>
  </si>
  <si>
    <t>54</t>
  </si>
  <si>
    <t>631362021</t>
  </si>
  <si>
    <t>Výztuž mazanin svařovanými sítěmi Kari</t>
  </si>
  <si>
    <t>-1365834400</t>
  </si>
  <si>
    <t>"podlaha 1.NP-mazanina"(279,00)*0,00444*1,30</t>
  </si>
  <si>
    <t>"podlaha 1.NP-potěr"(279,00)*0,00444*1,30</t>
  </si>
  <si>
    <t>55</t>
  </si>
  <si>
    <t>632450131</t>
  </si>
  <si>
    <t>Vyrovnávací cementový potěr tl přes 10 do 20 mm ze suchých směsí provedený v ploše</t>
  </si>
  <si>
    <t>347705658</t>
  </si>
  <si>
    <t>celková tl.potěru 70 mm</t>
  </si>
  <si>
    <t>"podlaha 1.NP"279,00</t>
  </si>
  <si>
    <t>56</t>
  </si>
  <si>
    <t>632450134</t>
  </si>
  <si>
    <t>Vyrovnávací cementový potěr tl přes 40 do 50 mm ze suchých směsí provedený v ploše</t>
  </si>
  <si>
    <t>1772628825</t>
  </si>
  <si>
    <t>57</t>
  </si>
  <si>
    <t>632451101</t>
  </si>
  <si>
    <t>Cementový samonivelační potěr ze suchých směsí tl přes 2 do 5 mm</t>
  </si>
  <si>
    <t>-302390220</t>
  </si>
  <si>
    <t>58</t>
  </si>
  <si>
    <t>632481213</t>
  </si>
  <si>
    <t>Separační vrstva z PE fólie</t>
  </si>
  <si>
    <t>-1593951188</t>
  </si>
  <si>
    <t>59</t>
  </si>
  <si>
    <t>636311111</t>
  </si>
  <si>
    <t>Kladení dlažby z betonových dlaždic 40x40 cm na sucho na terče z umělé hmoty do výšky do 25 mm</t>
  </si>
  <si>
    <t>1452789512</t>
  </si>
  <si>
    <t>podlaha 2.NP, skl.P03</t>
  </si>
  <si>
    <t>6,14*2</t>
  </si>
  <si>
    <t>60</t>
  </si>
  <si>
    <t>59245320</t>
  </si>
  <si>
    <t>dlažba plošná betonová 400x400x45mm přírodní</t>
  </si>
  <si>
    <t>-2135049680</t>
  </si>
  <si>
    <t>12,28*1,02 'Přepočtené koeficientem množství</t>
  </si>
  <si>
    <t>61</t>
  </si>
  <si>
    <t>642946111</t>
  </si>
  <si>
    <t>Osazování pouzdra posuvných dveří s jednou kapsou pro jedno křídlo š do 800 mm do zděné příčky</t>
  </si>
  <si>
    <t>195036401</t>
  </si>
  <si>
    <t>62</t>
  </si>
  <si>
    <t>55331612.1</t>
  </si>
  <si>
    <t>pouzdro stavební posuvných dveří jednopouzdrové 800mm standardní rozměr</t>
  </si>
  <si>
    <t>-2094489726</t>
  </si>
  <si>
    <t>Ostatní konstrukce a práce, bourání</t>
  </si>
  <si>
    <t>63</t>
  </si>
  <si>
    <t>916231213</t>
  </si>
  <si>
    <t>Osazení chodníkového obrubníku betonového stojatého s boční opěrou do lože z betonu prostého</t>
  </si>
  <si>
    <t>m</t>
  </si>
  <si>
    <t>-1173652094</t>
  </si>
  <si>
    <t>"pochozí chodník-obruba"15,035</t>
  </si>
  <si>
    <t>64</t>
  </si>
  <si>
    <t>59217017</t>
  </si>
  <si>
    <t>obrubník betonový chodníkový 1000x100x250mm</t>
  </si>
  <si>
    <t>-1346624788</t>
  </si>
  <si>
    <t>15,035*1,02 'Přepočtené koeficientem množství</t>
  </si>
  <si>
    <t>65</t>
  </si>
  <si>
    <t>941211111</t>
  </si>
  <si>
    <t>Montáž lešení řadového rámového lehkého zatížení do 200 kg/m2 š přes 0,6 do 0,9 m v do 10 m</t>
  </si>
  <si>
    <t>-440412070</t>
  </si>
  <si>
    <t>((4,35+1,80+3,40+0,30+8,50+0,80+4,30+2,0+3,30+0,30+1,90+2,20+1,60+2,90+1,6+0,60+6,00)*2)*6,00</t>
  </si>
  <si>
    <t>66</t>
  </si>
  <si>
    <t>941211211</t>
  </si>
  <si>
    <t>Příplatek k lešení řadovému rámovému lehkému š 0,9 m v přes 10 do 25 m za první a ZKD den použití</t>
  </si>
  <si>
    <t>-268060535</t>
  </si>
  <si>
    <t>Poznámka k položce:_x000d_
předpoklad 6 měsíců</t>
  </si>
  <si>
    <t>(((4,35+1,80+3,40+0,30+8,50+0,80+4,30+2,0+3,30+0,30+1,90+2,20+1,60+2,90+1,6+0,60+6,00)*2)*6,00)*183"dní"</t>
  </si>
  <si>
    <t>67</t>
  </si>
  <si>
    <t>941211811</t>
  </si>
  <si>
    <t>Demontáž lešení řadového rámového lehkého zatížení do 200 kg/m2 š přes 0,6 do 0,9 m v do 10 m</t>
  </si>
  <si>
    <t>1033682671</t>
  </si>
  <si>
    <t>68</t>
  </si>
  <si>
    <t>949002600.R</t>
  </si>
  <si>
    <t>Náklady na jeřáb</t>
  </si>
  <si>
    <t>840271374</t>
  </si>
  <si>
    <t>69</t>
  </si>
  <si>
    <t>953943211</t>
  </si>
  <si>
    <t>Osazování hasicího přístroje</t>
  </si>
  <si>
    <t>1990529395</t>
  </si>
  <si>
    <t>70</t>
  </si>
  <si>
    <t>44932114</t>
  </si>
  <si>
    <t>přístroj hasicí ruční práškový PG 6 LE</t>
  </si>
  <si>
    <t>940941652</t>
  </si>
  <si>
    <t>Poznámka k položce:_x000d_
01/O</t>
  </si>
  <si>
    <t>71</t>
  </si>
  <si>
    <t>953966121</t>
  </si>
  <si>
    <t>Montáž ochranného madla a svodidla na stěnu pomocí hmoždinek včetně rohových a ukončovacích systémových profilů, antibakteriální úprava.</t>
  </si>
  <si>
    <t>378114752</t>
  </si>
  <si>
    <t>4+1</t>
  </si>
  <si>
    <t>72</t>
  </si>
  <si>
    <t>55147058</t>
  </si>
  <si>
    <t>madlo universální 1000mm</t>
  </si>
  <si>
    <t>108926727</t>
  </si>
  <si>
    <t>Poznámka k položce:_x000d_
03/O</t>
  </si>
  <si>
    <t>73</t>
  </si>
  <si>
    <t>55147061</t>
  </si>
  <si>
    <t>madlo invalidní krakorcové sklopné smaltované bílé 834mm</t>
  </si>
  <si>
    <t>-877807667</t>
  </si>
  <si>
    <t>Poznámka k položce:_x000d_
04/O</t>
  </si>
  <si>
    <t>74</t>
  </si>
  <si>
    <t>961055111</t>
  </si>
  <si>
    <t>Bourání základů ze ŽB</t>
  </si>
  <si>
    <t>1835217189</t>
  </si>
  <si>
    <t>"základ oblouk.vstupu"15,035*0,50*0,40</t>
  </si>
  <si>
    <t>75</t>
  </si>
  <si>
    <t>962031132</t>
  </si>
  <si>
    <t>Bourání příček z cihel pálených na MVC tl do 100 mm</t>
  </si>
  <si>
    <t>-1872022018</t>
  </si>
  <si>
    <t>(1,20+1,20+1,05+1,05+1,20+2,90+2,90+(1,30*2)+(1,05*2))*3,74</t>
  </si>
  <si>
    <t>76</t>
  </si>
  <si>
    <t>962031133</t>
  </si>
  <si>
    <t>Bourání příček z cihel pálených na MVC tl do 150 mm</t>
  </si>
  <si>
    <t>1891370702</t>
  </si>
  <si>
    <t>(4,225+3,35+4,30+2,65+1,35+3,30+3,30+0,65+4,30+3,55+3,55+3,55+2,05)*3,74</t>
  </si>
  <si>
    <t>(1,90+2,70+3,20+2,10+3,00+1,10+4,005+1,225)*3,74</t>
  </si>
  <si>
    <t>77</t>
  </si>
  <si>
    <t>962032432</t>
  </si>
  <si>
    <t>Bourání zdiva cihelných z dutých nebo plných cihel pálených i nepálených na MV nebo MVC přes 1 m3</t>
  </si>
  <si>
    <t>829834933</t>
  </si>
  <si>
    <t>1.NP-vnitřní nosné stěny</t>
  </si>
  <si>
    <t>(9,725+2,775+11,625+1,00+1,80+1,00+(2*1,15)+1,30)*0,30*3,74</t>
  </si>
  <si>
    <t>obvodové stěny</t>
  </si>
  <si>
    <t>(3,80+2,20+3,40)*0,45*3,74</t>
  </si>
  <si>
    <t>-(2,10*3,25*0,45)</t>
  </si>
  <si>
    <t>((0,185+1,555+2,950+1,555+1,555+0,185))*2*0,45*1,10</t>
  </si>
  <si>
    <t>-(1,30*0,70*0,45)*2</t>
  </si>
  <si>
    <t>5,00*0,45*1,10</t>
  </si>
  <si>
    <t>-(0,90*0,70*0,45)</t>
  </si>
  <si>
    <t>78</t>
  </si>
  <si>
    <t>963074959</t>
  </si>
  <si>
    <t>Vybourání schodnic z ocelových nosníků neplentovaných nebo nerabicovaných</t>
  </si>
  <si>
    <t>-1069118940</t>
  </si>
  <si>
    <t>schody na půdu</t>
  </si>
  <si>
    <t>2,40*2</t>
  </si>
  <si>
    <t>79</t>
  </si>
  <si>
    <t>965042241</t>
  </si>
  <si>
    <t>Bourání podkladů pod dlažby nebo mazanin betonových nebo z litého asfaltu tl přes 100 mm pl přes 4 m2</t>
  </si>
  <si>
    <t>-333882915</t>
  </si>
  <si>
    <t>podlaha 1.NP</t>
  </si>
  <si>
    <t>296,10*0,15</t>
  </si>
  <si>
    <t>80</t>
  </si>
  <si>
    <t>965082933</t>
  </si>
  <si>
    <t>Odstranění násypů pod podlahami tl do 200 mm pl přes 2 m2</t>
  </si>
  <si>
    <t>1759289212</t>
  </si>
  <si>
    <t>296,10*0,210</t>
  </si>
  <si>
    <t>81</t>
  </si>
  <si>
    <t>965083131</t>
  </si>
  <si>
    <t>Odstranění násypů pod podlahami mezi trámy tl přes 200 mm</t>
  </si>
  <si>
    <t>-768606769</t>
  </si>
  <si>
    <t>82</t>
  </si>
  <si>
    <t>968062354</t>
  </si>
  <si>
    <t>Vybourání dřevěných rámů oken dvojitých včetně křídel pl do 1 m2</t>
  </si>
  <si>
    <t>-1319402052</t>
  </si>
  <si>
    <t>střešní okna</t>
  </si>
  <si>
    <t>83</t>
  </si>
  <si>
    <t>968072247</t>
  </si>
  <si>
    <t>Vybourání kovových rámů oken jednoduchých včetně křídel pl přes 4 m2</t>
  </si>
  <si>
    <t>-1326172453</t>
  </si>
  <si>
    <t>"oblouk.vstupní stěna"15,10*3,25</t>
  </si>
  <si>
    <t>84</t>
  </si>
  <si>
    <t>968072354</t>
  </si>
  <si>
    <t>Vybourání kovových rámů oken zdvojených včetně křídel pl do 1 m2</t>
  </si>
  <si>
    <t>798392838</t>
  </si>
  <si>
    <t>2.NP-střešní okna</t>
  </si>
  <si>
    <t>85</t>
  </si>
  <si>
    <t>968072357</t>
  </si>
  <si>
    <t>Vybourání kovových rámů oken zdvojených včetně křídel pl přes 4 m2</t>
  </si>
  <si>
    <t>-2090765078</t>
  </si>
  <si>
    <t>1,00*3,25*3</t>
  </si>
  <si>
    <t>0,80*3,25*4</t>
  </si>
  <si>
    <t>0,90*3,25*4</t>
  </si>
  <si>
    <t>4,50*3,25*2</t>
  </si>
  <si>
    <t>2,10*3,25*5</t>
  </si>
  <si>
    <t>3,00*3,25*2</t>
  </si>
  <si>
    <t>1,50*3,25*2</t>
  </si>
  <si>
    <t>3,95*3,25</t>
  </si>
  <si>
    <t>1,30*0,70*2</t>
  </si>
  <si>
    <t>0,90*0,70</t>
  </si>
  <si>
    <t>86</t>
  </si>
  <si>
    <t>968072455</t>
  </si>
  <si>
    <t>Vybourání kovových dveřních zárubní pl do 2 m2</t>
  </si>
  <si>
    <t>1263637716</t>
  </si>
  <si>
    <t>vnitřní dveře</t>
  </si>
  <si>
    <t>(0,90*1,97)*7</t>
  </si>
  <si>
    <t>(0,80*1,97)*9</t>
  </si>
  <si>
    <t>(0,70*1,97)*8</t>
  </si>
  <si>
    <t>87</t>
  </si>
  <si>
    <t>968072456</t>
  </si>
  <si>
    <t>Vybourání kovových dveřních zárubní pl přes 2 m2</t>
  </si>
  <si>
    <t>1675959082</t>
  </si>
  <si>
    <t>vchodové dveře</t>
  </si>
  <si>
    <t>1,10*3,75*3</t>
  </si>
  <si>
    <t>88</t>
  </si>
  <si>
    <t>968072747</t>
  </si>
  <si>
    <t>Vybourání výkladních stěn kovových pevných nebo otevíratelných pl přes 4 m2</t>
  </si>
  <si>
    <t>1960073974</t>
  </si>
  <si>
    <t>1,80*3,25*2</t>
  </si>
  <si>
    <t>89</t>
  </si>
  <si>
    <t>978013141</t>
  </si>
  <si>
    <t>Otlučení (osekání) vnitřní vápenné nebo vápenocementové omítky stěn v rozsahu přes 10 do 30 %</t>
  </si>
  <si>
    <t>-1585820943</t>
  </si>
  <si>
    <t>140,00</t>
  </si>
  <si>
    <t>90</t>
  </si>
  <si>
    <t>978013161</t>
  </si>
  <si>
    <t>Otlučení (osekání) vnitřní vápenné nebo vápenocementové omítky stěn v rozsahu přes 30 do 50 %</t>
  </si>
  <si>
    <t>885536120</t>
  </si>
  <si>
    <t>99,00</t>
  </si>
  <si>
    <t>91</t>
  </si>
  <si>
    <t>978013191</t>
  </si>
  <si>
    <t>Otlučení (osekání) vnitřní vápenné nebo vápenocementové omítky stěn v rozsahu přes 50 do 100 %</t>
  </si>
  <si>
    <t>1860930365</t>
  </si>
  <si>
    <t>otlučení omítky pro injektáž zdiva</t>
  </si>
  <si>
    <t>((4,35+1,80+3,40+0,30+8,50+0,80+4,30+2,0+3,30+0,30+1,90+2,20+1,60+2,90+1,6+0,60+6,00)*2)*0,50</t>
  </si>
  <si>
    <t>997</t>
  </si>
  <si>
    <t>Přesun sutě</t>
  </si>
  <si>
    <t>92</t>
  </si>
  <si>
    <t>997013501</t>
  </si>
  <si>
    <t>Odvoz suti a vybouraných hmot na skládku nebo meziskládku do 1 km se složením</t>
  </si>
  <si>
    <t>734295288</t>
  </si>
  <si>
    <t>Poznámka k položce:_x000d_
Nejméně 70% (hmotnostních) stavebního a demoličního odpadu neklasifikovaného jako nebezpečný (s výjimkou v přírodě se vyskytujících materiálů uvedených v kategorii 17 05 04 v Evropském seznamu odpadů stanoveném rozhodnutím 2000/532/ES) vzniklého na staveništi musí být připraveno k opětovnému použití, odpadem, v souladu s hierarchií způsobů nakládání s odpady a protokolem EU pro nakládání se stavebním a demoličním odpadem.</t>
  </si>
  <si>
    <t>93</t>
  </si>
  <si>
    <t>997013509</t>
  </si>
  <si>
    <t>Příplatek k odvozu suti a vybouraných hmot na skládku ZKD 1 km přes 1 km</t>
  </si>
  <si>
    <t>528589227</t>
  </si>
  <si>
    <t>Poznámka k položce:_x000d_
skládka předpoklad do 15 km_x000d_
_x000d_
Nejméně 70% (hmotnostních) stavebního a demoličního odpadu neklasifikovaného jako nebezpečný (s výjimkou v přírodě se vyskytujících materiálů uvedených v kategorii 17 05 04 v Evropském seznamu odpadů stanoveném rozhodnutím 2000/532/ES) vzniklého na staveništi musí být připraveno k opětovnému použití, odpadem, v souladu s hierarchií způsobů nakládání s odpady a protokolem EU pro nakládání se stavebním a demoličním odpadem.</t>
  </si>
  <si>
    <t>560,598*14 'Přepočtené koeficientem množství</t>
  </si>
  <si>
    <t>94</t>
  </si>
  <si>
    <t>997013631</t>
  </si>
  <si>
    <t>Poplatek za uložení na skládce (skládkovné) stavebního odpadu směsného kód odpadu 17 09 04</t>
  </si>
  <si>
    <t>426726830</t>
  </si>
  <si>
    <t>560,598</t>
  </si>
  <si>
    <t>"odečet demolice krovu"-29,808</t>
  </si>
  <si>
    <t>30% skládkovného</t>
  </si>
  <si>
    <t>530,79/100*30</t>
  </si>
  <si>
    <t>95</t>
  </si>
  <si>
    <t>997013811</t>
  </si>
  <si>
    <t>Poplatek za uložení na skládce (skládkovné) stavebního odpadu dřevěného kód odpadu 17 02 01</t>
  </si>
  <si>
    <t>1386043443</t>
  </si>
  <si>
    <t>"z demolice krovu:"29,808</t>
  </si>
  <si>
    <t>96</t>
  </si>
  <si>
    <t>997013871</t>
  </si>
  <si>
    <t xml:space="preserve">Poplatek za uložení stavebního odpadu na recyklační skládce (skládkovné) směsného stavebního a demoličního kód odpadu  17 09 04</t>
  </si>
  <si>
    <t>1285532238</t>
  </si>
  <si>
    <t>70% skládkovného</t>
  </si>
  <si>
    <t>530,79/100*70</t>
  </si>
  <si>
    <t>97</t>
  </si>
  <si>
    <t>997221612</t>
  </si>
  <si>
    <t>Nakládání vybouraných hmot na dopravní prostředky pro vodorovnou dopravu</t>
  </si>
  <si>
    <t>1806305417</t>
  </si>
  <si>
    <t>998</t>
  </si>
  <si>
    <t>Přesun hmot</t>
  </si>
  <si>
    <t>98</t>
  </si>
  <si>
    <t>998011001</t>
  </si>
  <si>
    <t>Přesun hmot pro budovy zděné v do 6 m</t>
  </si>
  <si>
    <t>-720721002</t>
  </si>
  <si>
    <t>PSV</t>
  </si>
  <si>
    <t>Práce a dodávky PSV</t>
  </si>
  <si>
    <t>711</t>
  </si>
  <si>
    <t>Izolace proti vodě, vlhkosti a plynům</t>
  </si>
  <si>
    <t>99</t>
  </si>
  <si>
    <t>711111001</t>
  </si>
  <si>
    <t>Provedení izolace proti zemní vlhkosti vodorovné za studena nátěrem penetračním</t>
  </si>
  <si>
    <t>-825862677</t>
  </si>
  <si>
    <t>100</t>
  </si>
  <si>
    <t>11163150</t>
  </si>
  <si>
    <t>lak penetrační asfaltový</t>
  </si>
  <si>
    <t>37948031</t>
  </si>
  <si>
    <t>279*0,00033 'Přepočtené koeficientem množství</t>
  </si>
  <si>
    <t>101</t>
  </si>
  <si>
    <t>711131101</t>
  </si>
  <si>
    <t>Provedení izolace proti zemní vlhkosti pásy na sucho vodorovné AIP nebo tkaninou</t>
  </si>
  <si>
    <t>1520556373</t>
  </si>
  <si>
    <t>(6,14*2)*1,30</t>
  </si>
  <si>
    <t>102</t>
  </si>
  <si>
    <t>28322000</t>
  </si>
  <si>
    <t>fólie hydroizolační střešní mPVC mechanicky kotvená tl 2,0mm šedá</t>
  </si>
  <si>
    <t>-1363100109</t>
  </si>
  <si>
    <t>15,964*1,05 'Přepočtené koeficientem množství</t>
  </si>
  <si>
    <t>103</t>
  </si>
  <si>
    <t>711141559</t>
  </si>
  <si>
    <t>Provedení izolace proti zemní vlhkosti pásy přitavením vodorovné NAIP</t>
  </si>
  <si>
    <t>-1511569436</t>
  </si>
  <si>
    <t>104</t>
  </si>
  <si>
    <t>62836110</t>
  </si>
  <si>
    <t>pás asfaltový natavitelný oxidovaný tl 4,0mm s vložkou z hliníkové fólie / hliníkové fólie s textilií, se spalitelnou PE folií nebo jemnozrnným minerálním posypem</t>
  </si>
  <si>
    <t>-1300396980</t>
  </si>
  <si>
    <t>"podlaha 1.NP"245,35</t>
  </si>
  <si>
    <t>245,35*1,165 'Přepočtené koeficientem množství</t>
  </si>
  <si>
    <t>105</t>
  </si>
  <si>
    <t>998711102</t>
  </si>
  <si>
    <t>Přesun hmot tonážní pro izolace proti vodě, vlhkosti a plynům v objektech v přes 6 do 12 m</t>
  </si>
  <si>
    <t>-919669337</t>
  </si>
  <si>
    <t>713</t>
  </si>
  <si>
    <t>Izolace tepelné</t>
  </si>
  <si>
    <t>106</t>
  </si>
  <si>
    <t>713111111</t>
  </si>
  <si>
    <t>Montáž izolace tepelné vrchem stropů volně kladenými rohožemi, pásy, dílci, deskami</t>
  </si>
  <si>
    <t>1100383524</t>
  </si>
  <si>
    <t>1.NP-strop</t>
  </si>
  <si>
    <t>145,92+28,29+7,62</t>
  </si>
  <si>
    <t>střecha nad vstupy na terasu, R02</t>
  </si>
  <si>
    <t>2,00*3,50*2*2</t>
  </si>
  <si>
    <t>107</t>
  </si>
  <si>
    <t>63152096</t>
  </si>
  <si>
    <t>pás tepelně izolační univerzální λ=0,032-0,033 tl 50mm</t>
  </si>
  <si>
    <t>-927378909</t>
  </si>
  <si>
    <t>181,83*1,05 'Přepočtené koeficientem množství</t>
  </si>
  <si>
    <t>108</t>
  </si>
  <si>
    <t>63152097</t>
  </si>
  <si>
    <t>pás tepelně izolační univerzální λ=0,032-0,033 tl 60mm</t>
  </si>
  <si>
    <t>241248385</t>
  </si>
  <si>
    <t>109</t>
  </si>
  <si>
    <t>713111121</t>
  </si>
  <si>
    <t>Montáž izolace tepelné spodem stropů s uchycením drátem rohoží, pásů, dílců, desek</t>
  </si>
  <si>
    <t>1228243570</t>
  </si>
  <si>
    <t>střecha, skl.R01</t>
  </si>
  <si>
    <t>323,20*3</t>
  </si>
  <si>
    <t>110</t>
  </si>
  <si>
    <t>63148100</t>
  </si>
  <si>
    <t>deska tepelně izolační minerální univerzální λ=0,038-0,039 tl 40mm</t>
  </si>
  <si>
    <t>-1874251643</t>
  </si>
  <si>
    <t>323,20</t>
  </si>
  <si>
    <t>323,2*1,05 'Přepočtené koeficientem množství</t>
  </si>
  <si>
    <t>111</t>
  </si>
  <si>
    <t>63148105</t>
  </si>
  <si>
    <t>deska tepelně izolační minerální univerzální λ=0,038-0,039 tl 120mm</t>
  </si>
  <si>
    <t>165922976</t>
  </si>
  <si>
    <t>112</t>
  </si>
  <si>
    <t>63148010</t>
  </si>
  <si>
    <t xml:space="preserve">deska tepelně izolační minerální univerzální λ=0,038-0,039  tl 180mm</t>
  </si>
  <si>
    <t>-613922107</t>
  </si>
  <si>
    <t>113</t>
  </si>
  <si>
    <t>713111127</t>
  </si>
  <si>
    <t>Montáž izolace tepelné spodem stropů lepením celoplošně rohoží, pásů, dílců, desek</t>
  </si>
  <si>
    <t>-829067122</t>
  </si>
  <si>
    <t>6,14*2"folie"</t>
  </si>
  <si>
    <t>6,14*2*2"tepelná izolace-2 vrstvy"</t>
  </si>
  <si>
    <t>114</t>
  </si>
  <si>
    <t>28323059</t>
  </si>
  <si>
    <t>fólie PE (500 kg/m3) separační podlahová oddělující tepelnou izolaci tl 2mm</t>
  </si>
  <si>
    <t>294397164</t>
  </si>
  <si>
    <t>12,28*1,05 'Přepočtené koeficientem množství</t>
  </si>
  <si>
    <t>115</t>
  </si>
  <si>
    <t>28372309</t>
  </si>
  <si>
    <t>deska EPS 100 pro konstrukce s běžným zatížením λ=0,037 tl 100mm</t>
  </si>
  <si>
    <t>-1173239581</t>
  </si>
  <si>
    <t>116</t>
  </si>
  <si>
    <t>28376141</t>
  </si>
  <si>
    <t>klín izolační z pěnového polystyrenu EPS 100 spád do 5%</t>
  </si>
  <si>
    <t>-1050636616</t>
  </si>
  <si>
    <t>(6,14*2)*0,150</t>
  </si>
  <si>
    <t>117</t>
  </si>
  <si>
    <t>713120821</t>
  </si>
  <si>
    <t>Odstranění tepelné izolace podlah volně kladené z polystyrenu suchého tl do 100 mm</t>
  </si>
  <si>
    <t>82454381</t>
  </si>
  <si>
    <t>118</t>
  </si>
  <si>
    <t>713121121</t>
  </si>
  <si>
    <t>Montáž izolace tepelné podlah volně kladenými rohožemi, pásy, dílci, deskami 2 vrstvy</t>
  </si>
  <si>
    <t>-1815080686</t>
  </si>
  <si>
    <t>119</t>
  </si>
  <si>
    <t>28372316</t>
  </si>
  <si>
    <t>deska EPS 100 pro konstrukce s běžným zatížením λ=0,037 tl 140mm</t>
  </si>
  <si>
    <t>-688696262</t>
  </si>
  <si>
    <t>279*1,05 'Přepočtené koeficientem množství</t>
  </si>
  <si>
    <t>120</t>
  </si>
  <si>
    <t>28372303</t>
  </si>
  <si>
    <t>deska EPS 100 pro konstrukce s běžným zatížením λ=0,037 tl 40mm</t>
  </si>
  <si>
    <t>1676050070</t>
  </si>
  <si>
    <t>121</t>
  </si>
  <si>
    <t>713131121</t>
  </si>
  <si>
    <t>Montáž izolace tepelné stěn přichycením dráty rohoží, pásů, dílců, desek</t>
  </si>
  <si>
    <t>-1919717992</t>
  </si>
  <si>
    <t>(14,50*2)*3</t>
  </si>
  <si>
    <t>122</t>
  </si>
  <si>
    <t>63148102</t>
  </si>
  <si>
    <t>deska tepelně izolační minerální univerzální λ=0,038-0,039 tl 60mm</t>
  </si>
  <si>
    <t>-1610088689</t>
  </si>
  <si>
    <t>123</t>
  </si>
  <si>
    <t>-848781490</t>
  </si>
  <si>
    <t>14,50*2</t>
  </si>
  <si>
    <t>124</t>
  </si>
  <si>
    <t>713131141</t>
  </si>
  <si>
    <t>Montáž izolace tepelné stěn a základů lepením celoplošně rohoží, pásů, dílců, desek</t>
  </si>
  <si>
    <t>-670731355</t>
  </si>
  <si>
    <t>"věnec V1"177,40*0,25</t>
  </si>
  <si>
    <t>"překlad P1"16,20*0,46</t>
  </si>
  <si>
    <t>125</t>
  </si>
  <si>
    <t>63148109</t>
  </si>
  <si>
    <t>deska tepelně izolační minerální univerzální λ=0,038-0,039 tl 150mm</t>
  </si>
  <si>
    <t>61898309</t>
  </si>
  <si>
    <t>126</t>
  </si>
  <si>
    <t>713151141</t>
  </si>
  <si>
    <t>Montáž izolace tepelné střech šikmých parotěsné reflexní tl do 5 mm</t>
  </si>
  <si>
    <t>-832136020</t>
  </si>
  <si>
    <t>127</t>
  </si>
  <si>
    <t>28329027</t>
  </si>
  <si>
    <t>fólie PE vyztužená Al vrstvou pro parotěsnou vrstvu 150g/m2</t>
  </si>
  <si>
    <t>-121952392</t>
  </si>
  <si>
    <t>351,2*1,05 'Přepočtené koeficientem množství</t>
  </si>
  <si>
    <t>128</t>
  </si>
  <si>
    <t>713151211</t>
  </si>
  <si>
    <t>Montáž izolace tepelné nad krokvemi střech šikmých reflexní s difúzní spojovací páskou tl do 5 mm</t>
  </si>
  <si>
    <t>-1325893439</t>
  </si>
  <si>
    <t>129</t>
  </si>
  <si>
    <t>28355302</t>
  </si>
  <si>
    <t>pás podstřešní parotěsný tepelně izolační s reflexní Al vrstvou tl 4mm tepelného odporu 0,56</t>
  </si>
  <si>
    <t>-1210538023</t>
  </si>
  <si>
    <t>130</t>
  </si>
  <si>
    <t>713291222</t>
  </si>
  <si>
    <t>Montáž izolace tepelné parotěsné zábrany stěn a sloupů fólií</t>
  </si>
  <si>
    <t>-963129565</t>
  </si>
  <si>
    <t>131</t>
  </si>
  <si>
    <t>28329011</t>
  </si>
  <si>
    <t>fólie PE vyztužená pro parotěsnou vrstvu (reakce na oheň - třída F) 110g/m2</t>
  </si>
  <si>
    <t>1226360939</t>
  </si>
  <si>
    <t>58*1,221 'Přepočtené koeficientem množství</t>
  </si>
  <si>
    <t>132</t>
  </si>
  <si>
    <t>998713102</t>
  </si>
  <si>
    <t>Přesun hmot tonážní pro izolace tepelné v objektech v přes 6 do 12 m</t>
  </si>
  <si>
    <t>975443581</t>
  </si>
  <si>
    <t>714</t>
  </si>
  <si>
    <t>Akustická a protiotřesová opatření</t>
  </si>
  <si>
    <t>133</t>
  </si>
  <si>
    <t>714451011</t>
  </si>
  <si>
    <t>Montáž antivibračních rohoží z recyklované pryže celoplošně lepených vodorovně</t>
  </si>
  <si>
    <t>-622582719</t>
  </si>
  <si>
    <t>0,895*2,540</t>
  </si>
  <si>
    <t>134</t>
  </si>
  <si>
    <t>27245185</t>
  </si>
  <si>
    <t xml:space="preserve">11/O - deska antivibrační recyklovaná pryž 700kg/m3 </t>
  </si>
  <si>
    <t>961126901</t>
  </si>
  <si>
    <t>2,273*1,05 'Přepočtené koeficientem množství</t>
  </si>
  <si>
    <t>742</t>
  </si>
  <si>
    <t>Elektroinstalace - slaboproud</t>
  </si>
  <si>
    <t>135</t>
  </si>
  <si>
    <t>742210123</t>
  </si>
  <si>
    <t>Montáž kouřového hlásiče lineárního infračerveného přijímač - vysílač</t>
  </si>
  <si>
    <t>-2135541651</t>
  </si>
  <si>
    <t>Poznámka k položce:_x000d_
rozmístění dle PŘB</t>
  </si>
  <si>
    <t>136</t>
  </si>
  <si>
    <t>59081353</t>
  </si>
  <si>
    <t>hlásič kouřový lineární, vysílač-příjmač, dosah do 120 m</t>
  </si>
  <si>
    <t>-300842651</t>
  </si>
  <si>
    <t>Poznámka k položce:_x000d_
rozmístění dle PŘB_x000d_
02/O</t>
  </si>
  <si>
    <t>762</t>
  </si>
  <si>
    <t>Konstrukce tesařské</t>
  </si>
  <si>
    <t>137</t>
  </si>
  <si>
    <t>762083111</t>
  </si>
  <si>
    <t>Impregnace řeziva proti dřevokaznému hmyzu a houbám máčením třída ohrožení 1 a 2</t>
  </si>
  <si>
    <t>-1903826460</t>
  </si>
  <si>
    <t>323,20*0,025</t>
  </si>
  <si>
    <t>(3,30*12*2)*0,0120*2</t>
  </si>
  <si>
    <t>((5*3,50*0,025"m2")*2)*3</t>
  </si>
  <si>
    <t>((4,25*4)*2)*0,120*0,060</t>
  </si>
  <si>
    <t>prkna záklopu</t>
  </si>
  <si>
    <t>279,00*0,050</t>
  </si>
  <si>
    <t>stropní trámy</t>
  </si>
  <si>
    <t>23,00</t>
  </si>
  <si>
    <t>krov</t>
  </si>
  <si>
    <t>10,73+11,293</t>
  </si>
  <si>
    <t>138</t>
  </si>
  <si>
    <t>762112110</t>
  </si>
  <si>
    <t>Montáž tesařských stěn na hladko z hraněného řeziva průřezové pl do 120 cm2</t>
  </si>
  <si>
    <t>743950297</t>
  </si>
  <si>
    <t>(3,30*12*2)*2"stojky"</t>
  </si>
  <si>
    <t>139</t>
  </si>
  <si>
    <t>60512125</t>
  </si>
  <si>
    <t>hranol stavební řezivo průřezu do 120cm2 do dl 6m</t>
  </si>
  <si>
    <t>-1249162813</t>
  </si>
  <si>
    <t>140</t>
  </si>
  <si>
    <t>762332132</t>
  </si>
  <si>
    <t>Montáž vázaných kcí krovů pravidelných z hraněného řeziva průřezové pl přes 120 do 224 cm2</t>
  </si>
  <si>
    <t>-1829559921</t>
  </si>
  <si>
    <t>Poznámka k položce:_x000d_
dle výkr.D.1.2.2</t>
  </si>
  <si>
    <t>16,00</t>
  </si>
  <si>
    <t>226,00</t>
  </si>
  <si>
    <t>231,00</t>
  </si>
  <si>
    <t>48,00</t>
  </si>
  <si>
    <t>141</t>
  </si>
  <si>
    <t>60512131</t>
  </si>
  <si>
    <t>hranol stavební řezivo průřezu do 224cm2 dl 6-8m</t>
  </si>
  <si>
    <t>-1014432945</t>
  </si>
  <si>
    <t>"dl.16,00 m"0,23"m3"</t>
  </si>
  <si>
    <t>"dl.226,00 m"3,62"m3"</t>
  </si>
  <si>
    <t>"dl.231,00 m"4,62"m3"</t>
  </si>
  <si>
    <t>"dl.48,00 m"0,86"m3"</t>
  </si>
  <si>
    <t>"prořez 15%"9,330/100*15</t>
  </si>
  <si>
    <t>142</t>
  </si>
  <si>
    <t>762332135</t>
  </si>
  <si>
    <t>Montáž vázaných kcí krovů pravidelných z hraněného řeziva průřezové pl přes 450 cm2</t>
  </si>
  <si>
    <t>-456663714</t>
  </si>
  <si>
    <t>5,00</t>
  </si>
  <si>
    <t>30,00</t>
  </si>
  <si>
    <t>78,00</t>
  </si>
  <si>
    <t>236,00</t>
  </si>
  <si>
    <t>143</t>
  </si>
  <si>
    <t>60512141</t>
  </si>
  <si>
    <t>hranol stavební řezivo průřezu do 450cm2 dl 6-8m</t>
  </si>
  <si>
    <t>188459244</t>
  </si>
  <si>
    <t>"dl.5,00 m"0,16"m3"</t>
  </si>
  <si>
    <t>"dl.30,00 m"1,44"m3"</t>
  </si>
  <si>
    <t>"dl.78,00 m"2,18"m3"</t>
  </si>
  <si>
    <t>"dl.236,00 m"6,04"m3"</t>
  </si>
  <si>
    <t>"prořez 15%"9,820/100*15</t>
  </si>
  <si>
    <t>144</t>
  </si>
  <si>
    <t>762341250</t>
  </si>
  <si>
    <t>Montáž bednění střech rovných a šikmých sklonu do 60° z hoblovaných prken</t>
  </si>
  <si>
    <t>-1903021140</t>
  </si>
  <si>
    <t>145</t>
  </si>
  <si>
    <t>60516100.R</t>
  </si>
  <si>
    <t>řezivo smrkové sušené tl 25mm</t>
  </si>
  <si>
    <t>1872992715</t>
  </si>
  <si>
    <t>146</t>
  </si>
  <si>
    <t>762342211</t>
  </si>
  <si>
    <t>Montáž laťování na střechách jednoduchých sklonu do 60° osové vzdálenosti do 150 mm</t>
  </si>
  <si>
    <t>1088311961</t>
  </si>
  <si>
    <t>(2,00*3,50*2)*3"laťování 3 x"</t>
  </si>
  <si>
    <t>147</t>
  </si>
  <si>
    <t>60514101</t>
  </si>
  <si>
    <t>řezivo jehličnaté lať 10-25cm2</t>
  </si>
  <si>
    <t>-2051858802</t>
  </si>
  <si>
    <t>148</t>
  </si>
  <si>
    <t>762342311</t>
  </si>
  <si>
    <t>Montáž laťování na střechách složitých sklonu do 60° osové vzdálenosti do 150 mm</t>
  </si>
  <si>
    <t>-876271726</t>
  </si>
  <si>
    <t>149</t>
  </si>
  <si>
    <t>60514114</t>
  </si>
  <si>
    <t>řezivo jehličnaté lať impregnovaná dl 4 m</t>
  </si>
  <si>
    <t>-159808393</t>
  </si>
  <si>
    <t>150</t>
  </si>
  <si>
    <t>762342511</t>
  </si>
  <si>
    <t>Montáž kontralatí na podklad bez tepelné izolace</t>
  </si>
  <si>
    <t>-762597645</t>
  </si>
  <si>
    <t>3050,00</t>
  </si>
  <si>
    <t>151</t>
  </si>
  <si>
    <t>107606483</t>
  </si>
  <si>
    <t>152</t>
  </si>
  <si>
    <t>762342811</t>
  </si>
  <si>
    <t>Demontáž laťování střech z latí osové vzdálenosti do 0,22 m</t>
  </si>
  <si>
    <t>1317701385</t>
  </si>
  <si>
    <t>336,00*1,30</t>
  </si>
  <si>
    <t>153</t>
  </si>
  <si>
    <t>762395000</t>
  </si>
  <si>
    <t>Spojovací prostředky krovů, bednění, laťování, nadstřešních konstrukcí</t>
  </si>
  <si>
    <t>-1577392264</t>
  </si>
  <si>
    <t>154</t>
  </si>
  <si>
    <t>762421033</t>
  </si>
  <si>
    <t>Obložení stropu z desek OSB tl 15 mm broušených na pero a drážku šroubovaných</t>
  </si>
  <si>
    <t>-1493375357</t>
  </si>
  <si>
    <t>155</t>
  </si>
  <si>
    <t>762431033</t>
  </si>
  <si>
    <t>Obložení stěn z desek OSB tl 15 mm broušených na pero a drážku přibíjených</t>
  </si>
  <si>
    <t>156</t>
  </si>
  <si>
    <t>762511274</t>
  </si>
  <si>
    <t>Podlahové kce podkladové z desek OSB tl 18 mm broušených na pero a drážku šroubovaných</t>
  </si>
  <si>
    <t>1896379883</t>
  </si>
  <si>
    <t>podlaha 2.NP-1.vrstva, skl.P01</t>
  </si>
  <si>
    <t>96,71+8,98+4,09+6,67+7,72+4,73+4,73</t>
  </si>
  <si>
    <t>157</t>
  </si>
  <si>
    <t>762511276</t>
  </si>
  <si>
    <t>Podlahové kce podkladové z desek OSB tl 22 mm broušených na pero a drážku šroubovaných</t>
  </si>
  <si>
    <t>1507196971</t>
  </si>
  <si>
    <t>podlaha 2.NP-2.vrstva, skl.P01</t>
  </si>
  <si>
    <t>158</t>
  </si>
  <si>
    <t>762511277</t>
  </si>
  <si>
    <t>Podlahové kce podkladové z desek OSB tl 25 mm broušených na pero a drážku šroubovaných</t>
  </si>
  <si>
    <t>1325606711</t>
  </si>
  <si>
    <t>159</t>
  </si>
  <si>
    <t>762526110</t>
  </si>
  <si>
    <t>Položení polštáře pod podlahy při osové vzdálenosti 65 cm</t>
  </si>
  <si>
    <t>-309539719</t>
  </si>
  <si>
    <t>160</t>
  </si>
  <si>
    <t>1423198010</t>
  </si>
  <si>
    <t>161</t>
  </si>
  <si>
    <t>762711820</t>
  </si>
  <si>
    <t>Demontáž prostorových vázaných kcí z hraněného řeziva průřezové pl přes 120 do 224 cm2</t>
  </si>
  <si>
    <t>-597680166</t>
  </si>
  <si>
    <t>trámy, sloupky</t>
  </si>
  <si>
    <t>31+22</t>
  </si>
  <si>
    <t>4,00*2</t>
  </si>
  <si>
    <t>9,20*2</t>
  </si>
  <si>
    <t>7,50*4</t>
  </si>
  <si>
    <t>2,60</t>
  </si>
  <si>
    <t>4,50*15</t>
  </si>
  <si>
    <t>stávající krokve, kleštiny</t>
  </si>
  <si>
    <t>2,50*10</t>
  </si>
  <si>
    <t>8,00*8</t>
  </si>
  <si>
    <t>11,50*18</t>
  </si>
  <si>
    <t>4,50*8</t>
  </si>
  <si>
    <t>3,50*8</t>
  </si>
  <si>
    <t>5,00*3</t>
  </si>
  <si>
    <t>4,00*4</t>
  </si>
  <si>
    <t>3,00*4</t>
  </si>
  <si>
    <t>2,50*8</t>
  </si>
  <si>
    <t>7,30*8</t>
  </si>
  <si>
    <t>5,50*4</t>
  </si>
  <si>
    <t>162</t>
  </si>
  <si>
    <t>762812140</t>
  </si>
  <si>
    <t>Montáž vrchního záklopu z hoblovaných prken na sraz spáry nekryté</t>
  </si>
  <si>
    <t>-42285518</t>
  </si>
  <si>
    <t>279,00</t>
  </si>
  <si>
    <t>163</t>
  </si>
  <si>
    <t>60516101</t>
  </si>
  <si>
    <t>řezivo smrkové sušené tl 50mm</t>
  </si>
  <si>
    <t>143174068</t>
  </si>
  <si>
    <t>164</t>
  </si>
  <si>
    <t>762812811</t>
  </si>
  <si>
    <t>Demontáž záklopů stropů z hoblovaných prken tl do 32 mm</t>
  </si>
  <si>
    <t>1992071340</t>
  </si>
  <si>
    <t>165</t>
  </si>
  <si>
    <t>762822820</t>
  </si>
  <si>
    <t>Demontáž stropních trámů z hraněného řeziva průřezové pl přes 144 do 288 cm2</t>
  </si>
  <si>
    <t>1456845094</t>
  </si>
  <si>
    <t>6,90*4*2</t>
  </si>
  <si>
    <t>7,5*2*2</t>
  </si>
  <si>
    <t>10,7*4*2</t>
  </si>
  <si>
    <t>9,10*2*2</t>
  </si>
  <si>
    <t>9,80*8</t>
  </si>
  <si>
    <t>166</t>
  </si>
  <si>
    <t>762823250</t>
  </si>
  <si>
    <t>Montáž stropního trámu z hoblovaného řeziva průřezové pl přes 540 cm2 s výměnami</t>
  </si>
  <si>
    <t>-729729675</t>
  </si>
  <si>
    <t>155,00</t>
  </si>
  <si>
    <t>145,00</t>
  </si>
  <si>
    <t>10,00</t>
  </si>
  <si>
    <t>41,00</t>
  </si>
  <si>
    <t>6,00</t>
  </si>
  <si>
    <t>167</t>
  </si>
  <si>
    <t>60512146</t>
  </si>
  <si>
    <t>hranol stavební řezivo průřezu nad 450cm2 dl 6-8m</t>
  </si>
  <si>
    <t>2138674966</t>
  </si>
  <si>
    <t>"dl.155,00 m"5,95"m3"</t>
  </si>
  <si>
    <t>"dl.145,00 m"7,54"m3"</t>
  </si>
  <si>
    <t>"dl.10,00 m"0,40"m3"</t>
  </si>
  <si>
    <t>"dl.41,00 m"5,90"m3"</t>
  </si>
  <si>
    <t>"dl.6,00 m"0,17"m3"</t>
  </si>
  <si>
    <t>"prořez 15%"3,040</t>
  </si>
  <si>
    <t>168</t>
  </si>
  <si>
    <t>762841812</t>
  </si>
  <si>
    <t>Demontáž podbíjení obkladů stropů a střech sklonu do 60° z hrubých prken s omítkou</t>
  </si>
  <si>
    <t>1346783983</t>
  </si>
  <si>
    <t>169</t>
  </si>
  <si>
    <t>762895000</t>
  </si>
  <si>
    <t>Spojovací prostředky pro montáž záklopu, stropnice a podbíjení</t>
  </si>
  <si>
    <t>-232445071</t>
  </si>
  <si>
    <t>170</t>
  </si>
  <si>
    <t>998762102</t>
  </si>
  <si>
    <t>Přesun hmot tonážní pro kce tesařské v objektech v přes 6 do 12 m</t>
  </si>
  <si>
    <t>-167618124</t>
  </si>
  <si>
    <t>763</t>
  </si>
  <si>
    <t>Konstrukce suché výstavby</t>
  </si>
  <si>
    <t>171</t>
  </si>
  <si>
    <t>763111311</t>
  </si>
  <si>
    <t>SDK příčka tl 75 mm profil CW+UW 50 desky 1xA 12,5 s izolací EI 30 Rw do 45 dB</t>
  </si>
  <si>
    <t>1996223190</t>
  </si>
  <si>
    <t>(1,70*2)*4,00</t>
  </si>
  <si>
    <t>1,40*4,00</t>
  </si>
  <si>
    <t>172</t>
  </si>
  <si>
    <t>763111314</t>
  </si>
  <si>
    <t>SDK příčka tl 100 mm profil CW+UW 75 desky 1xA 12,5 s izolací EI 30 Rw do 45 dB</t>
  </si>
  <si>
    <t>2010195627</t>
  </si>
  <si>
    <t>(4,50+1,00+0,70+0,70+4,20+(3,00*2)+4,40+4,30+0,60+2,10+3,10+3,40+3,40)*((4,00+2,50)/2)</t>
  </si>
  <si>
    <t>odečet otvorů</t>
  </si>
  <si>
    <t>-(0,70*1,97)*4</t>
  </si>
  <si>
    <t>173</t>
  </si>
  <si>
    <t>763111316</t>
  </si>
  <si>
    <t>SDK příčka tl 125 mm profil CW+UW 100 desky 1xA 12,5 s izolací EI 30 Rw do 48 dB</t>
  </si>
  <si>
    <t>-1552820204</t>
  </si>
  <si>
    <t>(1,30+2,35)*((4,00+2,50)/2)</t>
  </si>
  <si>
    <t>174</t>
  </si>
  <si>
    <t>763111462</t>
  </si>
  <si>
    <t>SDK příčka tl 150 mm profil CW+UW 100 desky 2x akustická 12,5 s izolací EI 90 Rw 61 dB</t>
  </si>
  <si>
    <t>1646309328</t>
  </si>
  <si>
    <t>4,30*2*4,00</t>
  </si>
  <si>
    <t>-0,80*1,97</t>
  </si>
  <si>
    <t>175</t>
  </si>
  <si>
    <t>763121211</t>
  </si>
  <si>
    <t>SDK stěna předsazená deska 1xA tl 12,5 mm lepené celoplošně bez nosné kce</t>
  </si>
  <si>
    <t>-2085504526</t>
  </si>
  <si>
    <t>0,50*4,00*2</t>
  </si>
  <si>
    <t>(0,30+0,60)*4,00</t>
  </si>
  <si>
    <t>(0,65+0,32+0,32)*4,00</t>
  </si>
  <si>
    <t>(0,30+0,30+0,40)*1,00</t>
  </si>
  <si>
    <t>13,405*2</t>
  </si>
  <si>
    <t>176</t>
  </si>
  <si>
    <t>763131411</t>
  </si>
  <si>
    <t>SDK podhled desky 1xA 12,5 bez izolace dvouvrstvá spodní kce profil CD+UD</t>
  </si>
  <si>
    <t>1856231309</t>
  </si>
  <si>
    <t>2,00*3,50*2</t>
  </si>
  <si>
    <t>177</t>
  </si>
  <si>
    <t>763131431</t>
  </si>
  <si>
    <t>SDK podhled deska 1xDF 12,5 bez izolace dvouvrstvá spodní kce profil CD+UD REI do 90</t>
  </si>
  <si>
    <t>-1283281007</t>
  </si>
  <si>
    <t>178</t>
  </si>
  <si>
    <t>763135102</t>
  </si>
  <si>
    <t>Montáž SDK kazetového podhledu z kazet 600x600 mm na zavěšenou polozapuštěnou nosnou konstrukci</t>
  </si>
  <si>
    <t>-2082993468</t>
  </si>
  <si>
    <t>179</t>
  </si>
  <si>
    <t>59030571</t>
  </si>
  <si>
    <t>podhled kazetový bez děrování polozapuštěná hrana tl 10mm 600x600mm</t>
  </si>
  <si>
    <t>1661896479</t>
  </si>
  <si>
    <t>180</t>
  </si>
  <si>
    <t>763153401</t>
  </si>
  <si>
    <t>SDK podlaha z desek tl 2x12,5 mm sponkovaných a slepených</t>
  </si>
  <si>
    <t>823639525</t>
  </si>
  <si>
    <t>podlaha 2.NP, skl.P01</t>
  </si>
  <si>
    <t>181</t>
  </si>
  <si>
    <t>763161785</t>
  </si>
  <si>
    <t>Montáž desek tl. 12,5 mm SDK podkroví</t>
  </si>
  <si>
    <t>795106850</t>
  </si>
  <si>
    <t>vstupy na terasu, R02</t>
  </si>
  <si>
    <t>2,50*3,50*2</t>
  </si>
  <si>
    <t>182</t>
  </si>
  <si>
    <t>763411116</t>
  </si>
  <si>
    <t>Sanitární příčky do mokrého prostředí, kompaktní desky tl 13 mm</t>
  </si>
  <si>
    <t>1471222595</t>
  </si>
  <si>
    <t>Poznámka k položce:_x000d_
viz.výpis PSV_x000d_
pol.O/6 - O/10</t>
  </si>
  <si>
    <t>(3,10+(3*1,10))*2,105</t>
  </si>
  <si>
    <t>(2,00+(2*1,10))*2,105</t>
  </si>
  <si>
    <t>0,90*2,105</t>
  </si>
  <si>
    <t>(1,10+1,155)*2,105</t>
  </si>
  <si>
    <t>1,24*2,105</t>
  </si>
  <si>
    <t>183</t>
  </si>
  <si>
    <t>763411126</t>
  </si>
  <si>
    <t>Dveře sanitárních příček, kompaktní desky tl 13 mm, š do 800 mm, v do 2000 mm</t>
  </si>
  <si>
    <t>1370596118</t>
  </si>
  <si>
    <t>184</t>
  </si>
  <si>
    <t>998763101</t>
  </si>
  <si>
    <t>Přesun hmot tonážní pro dřevostavby v objektech v přes 6 do 12 m</t>
  </si>
  <si>
    <t>-2069366307</t>
  </si>
  <si>
    <t>764</t>
  </si>
  <si>
    <t>Konstrukce klempířské</t>
  </si>
  <si>
    <t>185</t>
  </si>
  <si>
    <t>764001821</t>
  </si>
  <si>
    <t>Demontáž krytiny ze svitků nebo tabulí do suti</t>
  </si>
  <si>
    <t>1655201877</t>
  </si>
  <si>
    <t>stávající krytina</t>
  </si>
  <si>
    <t>34,10</t>
  </si>
  <si>
    <t>186</t>
  </si>
  <si>
    <t>764002821</t>
  </si>
  <si>
    <t>Demontáž střešního výlezu do suti</t>
  </si>
  <si>
    <t>49137901</t>
  </si>
  <si>
    <t>187</t>
  </si>
  <si>
    <t>764004801</t>
  </si>
  <si>
    <t>Demontáž podokapního žlabu do suti</t>
  </si>
  <si>
    <t>873171647</t>
  </si>
  <si>
    <t>75,00</t>
  </si>
  <si>
    <t>188</t>
  </si>
  <si>
    <t>764004861</t>
  </si>
  <si>
    <t>Demontáž svodu do suti</t>
  </si>
  <si>
    <t>-142331357</t>
  </si>
  <si>
    <t>8*6,50</t>
  </si>
  <si>
    <t>189</t>
  </si>
  <si>
    <t>764111401</t>
  </si>
  <si>
    <t>Krytina střechy rovné drážkováním ze svitků z Pz plechu rš 500 mm sklonu do 30°</t>
  </si>
  <si>
    <t>-1106526904</t>
  </si>
  <si>
    <t>190</t>
  </si>
  <si>
    <t>764212431</t>
  </si>
  <si>
    <t>Oplechování rovné okapové hrany z Pz plechu rš 150 mm</t>
  </si>
  <si>
    <t>529195593</t>
  </si>
  <si>
    <t>"10/K"69,25</t>
  </si>
  <si>
    <t>191</t>
  </si>
  <si>
    <t>764212433</t>
  </si>
  <si>
    <t>Oplechování rovné okapové hrany z Pz plechu rš 250 mm</t>
  </si>
  <si>
    <t>-1977273671</t>
  </si>
  <si>
    <t>"11/K"</t>
  </si>
  <si>
    <t>2*1,25</t>
  </si>
  <si>
    <t>2*2,10</t>
  </si>
  <si>
    <t>192</t>
  </si>
  <si>
    <t>764242334</t>
  </si>
  <si>
    <t>Oplechování rovné okapové hrany z TiZn lesklého plechu rš 330 mm</t>
  </si>
  <si>
    <t>122232722</t>
  </si>
  <si>
    <t>"09/K"66,20</t>
  </si>
  <si>
    <t>193</t>
  </si>
  <si>
    <t>764246343</t>
  </si>
  <si>
    <t>Oplechování parapetů rovných celoplošně lepené z TiZn lesklého plechu rš 250 mm</t>
  </si>
  <si>
    <t>513032115</t>
  </si>
  <si>
    <t>"01/K"0,80*4"ks"</t>
  </si>
  <si>
    <t>"02/K"1,80*1"ks"</t>
  </si>
  <si>
    <t>"03/K"2,10*1"ks"</t>
  </si>
  <si>
    <t>"04/K"7,335*1"ks"</t>
  </si>
  <si>
    <t>194</t>
  </si>
  <si>
    <t>764541301.R</t>
  </si>
  <si>
    <t>13/K-Lemování hřebenu střechy</t>
  </si>
  <si>
    <t>-1154775720</t>
  </si>
  <si>
    <t>Poznámka k položce:_x000d_
Před výrobou bude provedeno zaměření konstrukcí na stavbě. Nejedná se o výrobní dokumentaci._x000d_
dle výběru investora a architekta_x000d_
_x000d_
TiZn tl. 0,7 mm_x000d_
- vč. lepení (dilatační trvale pružný klempířský_x000d_
tmel) + kotvené zinkované příponky z pásové_x000d_
oceli</t>
  </si>
  <si>
    <t xml:space="preserve">"A) 600 mm  dl."64,00</t>
  </si>
  <si>
    <t>"B) 300 mm dl."20,00</t>
  </si>
  <si>
    <t>"C)500 mm dl."12,00</t>
  </si>
  <si>
    <t>195</t>
  </si>
  <si>
    <t>764541302.R</t>
  </si>
  <si>
    <t>14/K-Střešní protisněhový hák, r.š. 520 mm</t>
  </si>
  <si>
    <t>1261350370</t>
  </si>
  <si>
    <t xml:space="preserve">Poznámka k položce:_x000d_
Před výrobou bude provedeno zaměření konstrukcí na stavbě. Nejedná se o výrobní dokumentaci._x000d_
dle výběru investora a architekta_x000d_
_x000d_
žárově zinkovaný ocelový plech_x000d_
- povětrnostně odolný polyesterový lak - barva_x000d_
totožná s krytinou střechy - šedá_x000d_
- instalace zavěšením za lať v celé ploše_x000d_
střechy_x000d_
- II sněhová oblast, sklon 36°- 45°_x000d_
- 2 ks na m2 (plocha střechy - 300 m2)_x000d_
</t>
  </si>
  <si>
    <t>600</t>
  </si>
  <si>
    <t>196</t>
  </si>
  <si>
    <t>764541310.R</t>
  </si>
  <si>
    <t>Žlab podokapní hranatý z TiZn lesklého plechu rš 410 mm</t>
  </si>
  <si>
    <t>598916972</t>
  </si>
  <si>
    <t>"07/K"2*2,00</t>
  </si>
  <si>
    <t>"12/K"2,76</t>
  </si>
  <si>
    <t>197</t>
  </si>
  <si>
    <t>764541312.R</t>
  </si>
  <si>
    <t>08/K-Nerezová komínová hlavice</t>
  </si>
  <si>
    <t>2092612286</t>
  </si>
  <si>
    <t>Poznámka k položce:_x000d_
dle výběru investora a architekta</t>
  </si>
  <si>
    <t>198</t>
  </si>
  <si>
    <t>764541315.R</t>
  </si>
  <si>
    <t>Žlab podokapní hranatý z TiZn lesklého plechu rš 755 mm</t>
  </si>
  <si>
    <t>-801018755</t>
  </si>
  <si>
    <t>"05/K"69,25</t>
  </si>
  <si>
    <t>199</t>
  </si>
  <si>
    <t>764548303</t>
  </si>
  <si>
    <t>Hranatý svod včetně objímek, kolen, odskoků z TiZn lesklého plechu o straně 100 mm</t>
  </si>
  <si>
    <t>-1075240100</t>
  </si>
  <si>
    <t>"06/K"37,60</t>
  </si>
  <si>
    <t>200</t>
  </si>
  <si>
    <t>998764102</t>
  </si>
  <si>
    <t>Přesun hmot tonážní pro konstrukce klempířské v objektech v přes 6 do 12 m</t>
  </si>
  <si>
    <t>-854691457</t>
  </si>
  <si>
    <t>765</t>
  </si>
  <si>
    <t>Krytina skládaná</t>
  </si>
  <si>
    <t>201</t>
  </si>
  <si>
    <t>765111821</t>
  </si>
  <si>
    <t>Demontáž krytiny keramické hladké sklonu do 30° na sucho do suti</t>
  </si>
  <si>
    <t>-854156018</t>
  </si>
  <si>
    <t>358,80</t>
  </si>
  <si>
    <t>202</t>
  </si>
  <si>
    <t>765115302</t>
  </si>
  <si>
    <t>Montáž střešního výlezu pl jednotlivě přes 0,25 m2 pro keramickou krytinu</t>
  </si>
  <si>
    <t>1919927902</t>
  </si>
  <si>
    <t>203</t>
  </si>
  <si>
    <t>765-001.R</t>
  </si>
  <si>
    <t>03/Z - Střešní výlez 800/800 mm dle výpisu PSV</t>
  </si>
  <si>
    <t>1131928421</t>
  </si>
  <si>
    <t>204</t>
  </si>
  <si>
    <t>765131061</t>
  </si>
  <si>
    <t>Montáž vláknocementové krytiny do 30° skládané ze šablon jednoduché krytí počtu přes 10 do 20 ks/m2</t>
  </si>
  <si>
    <t>-984680024</t>
  </si>
  <si>
    <t>205</t>
  </si>
  <si>
    <t>59160237</t>
  </si>
  <si>
    <t>krytina vláknocementová s buničinou a umělými vlákny barevná 400x400x4mm</t>
  </si>
  <si>
    <t>1183477417</t>
  </si>
  <si>
    <t>323,20*11</t>
  </si>
  <si>
    <t>206</t>
  </si>
  <si>
    <t>998765102</t>
  </si>
  <si>
    <t>Přesun hmot tonážní pro krytiny skládané v objektech v přes 6 do 12 m</t>
  </si>
  <si>
    <t>-390837042</t>
  </si>
  <si>
    <t>766</t>
  </si>
  <si>
    <t>Konstrukce truhlářské</t>
  </si>
  <si>
    <t>207</t>
  </si>
  <si>
    <t>766621013</t>
  </si>
  <si>
    <t>Montáž dřevěných oken plochy přes 1 m2 pevných výšky přes 2,5 m s rámem do zdiva</t>
  </si>
  <si>
    <t>475781893</t>
  </si>
  <si>
    <t>opravit rozměry !</t>
  </si>
  <si>
    <t>"04/OH"2*10,54</t>
  </si>
  <si>
    <t>"05/OH"1*9,30</t>
  </si>
  <si>
    <t>"06/OH"2*12,245</t>
  </si>
  <si>
    <t>"07/OH"2*9,30</t>
  </si>
  <si>
    <t>208</t>
  </si>
  <si>
    <t>766-001</t>
  </si>
  <si>
    <t>04/OH-dřevěné okno dle specifikace ve výpisu PSV</t>
  </si>
  <si>
    <t>1092878032</t>
  </si>
  <si>
    <t xml:space="preserve">Poznámka k položce:_x000d_
- jedná se o atypický výrobek - cena je orientační a bude upřeněna při výrobě, na základě  zpracováné dílenské dokumentace, která bude odsouhlasena projekttantem a TDS_x000d_
- na stavbě bude provedeno celkové zaměření</t>
  </si>
  <si>
    <t>209</t>
  </si>
  <si>
    <t>766-002</t>
  </si>
  <si>
    <t>05/OH-dřevěné okno dle specifikace ve výpisu PSV</t>
  </si>
  <si>
    <t>1499957010</t>
  </si>
  <si>
    <t xml:space="preserve">Poznámka k položce:_x000d_
 jedná se o atypický výrobek - cena je orientační a bude upřeněna při výrobě, na základě  zpracováné dílenské dokumentace, která bude odsouhlasena projekttantem a TDS_x000d_
- na stavbě bude provedeno celkové zaměření</t>
  </si>
  <si>
    <t>210</t>
  </si>
  <si>
    <t>766-003</t>
  </si>
  <si>
    <t>06/OH-dřevěné okno dle specifikace ve výpisu PSV</t>
  </si>
  <si>
    <t>797760383</t>
  </si>
  <si>
    <t>211</t>
  </si>
  <si>
    <t>766-004</t>
  </si>
  <si>
    <t>07/OH-dřevěné okno dle specifikace ve výpisu PSV</t>
  </si>
  <si>
    <t>-175458065</t>
  </si>
  <si>
    <t>212</t>
  </si>
  <si>
    <t>766660311</t>
  </si>
  <si>
    <t>Montáž posuvných dveří jednokřídlových průchozí š do 800 mm do pouzdra s jednou kapsou</t>
  </si>
  <si>
    <t>269835918</t>
  </si>
  <si>
    <t>"D/05"3</t>
  </si>
  <si>
    <t>213</t>
  </si>
  <si>
    <t>55331611</t>
  </si>
  <si>
    <t>pouzdro stavební posuvných dveří jednopouzdrové 700mm standardní rozměr</t>
  </si>
  <si>
    <t>1826396410</t>
  </si>
  <si>
    <t>214</t>
  </si>
  <si>
    <t>61162085.3</t>
  </si>
  <si>
    <t>D/05- dveře jednokřídlé dřevotřískové povrch laminátový plné 700/1970 mm</t>
  </si>
  <si>
    <t>-2089680473</t>
  </si>
  <si>
    <t>Poznámka k položce:_x000d_
specifikace dle výpisu PSV_x000d_
do pouzdra</t>
  </si>
  <si>
    <t>215</t>
  </si>
  <si>
    <t>766660171</t>
  </si>
  <si>
    <t>Montáž dveřních křídel otvíravých jednokřídlových š do 0,8 m do obložkové zárubně</t>
  </si>
  <si>
    <t>-576404607</t>
  </si>
  <si>
    <t>"D/03"8</t>
  </si>
  <si>
    <t>"D/04"6</t>
  </si>
  <si>
    <t>"D/06"2</t>
  </si>
  <si>
    <t>"D/07"1</t>
  </si>
  <si>
    <t>"D/08"1</t>
  </si>
  <si>
    <t>216</t>
  </si>
  <si>
    <t>61162087.1</t>
  </si>
  <si>
    <t>D/03 - dveře jednokřídlé dřevotřískové povrch laminátový plné 800/1970 mm dle výpisu PSV</t>
  </si>
  <si>
    <t>1558582097</t>
  </si>
  <si>
    <t>217</t>
  </si>
  <si>
    <t>61162086.2</t>
  </si>
  <si>
    <t>D/04 - dveře jednokřídlé dřevotřískové povrch laminátový plné 700/1970 0mm</t>
  </si>
  <si>
    <t>-850652735</t>
  </si>
  <si>
    <t>218</t>
  </si>
  <si>
    <t>61162086.4</t>
  </si>
  <si>
    <t>D/06 - dveře jednokřídlé dřevotřískové povrch laminátový plné 700/1970 mm</t>
  </si>
  <si>
    <t>-2120337652</t>
  </si>
  <si>
    <t>219</t>
  </si>
  <si>
    <t>61162088.5</t>
  </si>
  <si>
    <t>D/07 - dveře jednokřídlé dřevotřískové povrch laminátový plné 900/1970 mm</t>
  </si>
  <si>
    <t>8512375</t>
  </si>
  <si>
    <t>Poznámka k položce:_x000d_
specifikace dle výpisu PSV</t>
  </si>
  <si>
    <t>220</t>
  </si>
  <si>
    <t>61162088.6</t>
  </si>
  <si>
    <t>D/08 - dveře jednokřídlé dřevotřískové povrch laminátový plné 800/1970 mm</t>
  </si>
  <si>
    <t>2090947034</t>
  </si>
  <si>
    <t>221</t>
  </si>
  <si>
    <t>766671031</t>
  </si>
  <si>
    <t>Montáž střešního okna do krytiny tvarované 114 x 140 cm</t>
  </si>
  <si>
    <t>-1603618781</t>
  </si>
  <si>
    <t>222</t>
  </si>
  <si>
    <t>61124800.R</t>
  </si>
  <si>
    <t>09/OH - okno střešní GGL, 114x140cm, včetně zařízení pro odvod kouře a tepla, řídící jednotky a příslušenství</t>
  </si>
  <si>
    <t>-1306383044</t>
  </si>
  <si>
    <t>223</t>
  </si>
  <si>
    <t>766682111</t>
  </si>
  <si>
    <t>Montáž zárubní obložkových pro dveře jednokřídlové tl stěny do 170 mm</t>
  </si>
  <si>
    <t>1009778501</t>
  </si>
  <si>
    <t>224</t>
  </si>
  <si>
    <t>61182308</t>
  </si>
  <si>
    <t>zárubeň jednokřídlá obložková s laminátovým povrchem tl stěny 160-250mm rozměru 600-1100/1970, 2100mm</t>
  </si>
  <si>
    <t>-1310434638</t>
  </si>
  <si>
    <t>225</t>
  </si>
  <si>
    <t>766691914</t>
  </si>
  <si>
    <t>Vyvěšení nebo zavěšení dřevěných křídel dveří pl do 2 m2</t>
  </si>
  <si>
    <t>-946071833</t>
  </si>
  <si>
    <t>7+9+8</t>
  </si>
  <si>
    <t>226</t>
  </si>
  <si>
    <t>766694111</t>
  </si>
  <si>
    <t>Montáž parapetních desek dřevěných nebo plastových š do 30 cm dl do 1,0 m</t>
  </si>
  <si>
    <t>1250500354</t>
  </si>
  <si>
    <t>"03/T"4</t>
  </si>
  <si>
    <t>227</t>
  </si>
  <si>
    <t>60794102</t>
  </si>
  <si>
    <t>parapet dřevotřískový vnitřní povrch laminátový š 260mm</t>
  </si>
  <si>
    <t>2009031046</t>
  </si>
  <si>
    <t>"03/T"4*0,80</t>
  </si>
  <si>
    <t>228</t>
  </si>
  <si>
    <t>766694113</t>
  </si>
  <si>
    <t>Montáž parapetních desek dřevěných nebo plastových š do 30 cm dl přes 1,6 do 2,6 m</t>
  </si>
  <si>
    <t>-1515948035</t>
  </si>
  <si>
    <t>"04/T"1</t>
  </si>
  <si>
    <t>"05/T"1</t>
  </si>
  <si>
    <t>229</t>
  </si>
  <si>
    <t>505325383</t>
  </si>
  <si>
    <t>"04/T"1*1,80</t>
  </si>
  <si>
    <t>"05/T"1*2,10</t>
  </si>
  <si>
    <t>230</t>
  </si>
  <si>
    <t>766694115</t>
  </si>
  <si>
    <t>Montáž parapetních desek dřevěných nebo plastových š do 30 cm dl přes 3,6 m</t>
  </si>
  <si>
    <t>-49207205</t>
  </si>
  <si>
    <t>"06/T"1</t>
  </si>
  <si>
    <t>231</t>
  </si>
  <si>
    <t>-1426725757</t>
  </si>
  <si>
    <t>"06/T"1*5,00</t>
  </si>
  <si>
    <t>232</t>
  </si>
  <si>
    <t>998766102</t>
  </si>
  <si>
    <t>Přesun hmot tonážní pro kce truhlářské v objektech v přes 6 do 12 m</t>
  </si>
  <si>
    <t>-363846595</t>
  </si>
  <si>
    <t>767</t>
  </si>
  <si>
    <t>Konstrukce zámečnické</t>
  </si>
  <si>
    <t>233</t>
  </si>
  <si>
    <t>767-0202</t>
  </si>
  <si>
    <t xml:space="preserve">05/Z - architektonický prvek  -vertikální fasáda dle výpisu PSV - dodávka a montáž</t>
  </si>
  <si>
    <t>kg</t>
  </si>
  <si>
    <t>-1164931447</t>
  </si>
  <si>
    <t>Poznámka k položce:_x000d_
- před výrobou bude zpracována dílenská dokumentace, která bude odsouhlasena_x000d_
- na stavbě bude provedeno celkové zaměření</t>
  </si>
  <si>
    <t>(31,34+502,78)*4"ks"</t>
  </si>
  <si>
    <t>234</t>
  </si>
  <si>
    <t>767-02034</t>
  </si>
  <si>
    <t>06/Z - zábradlí terasy dle výpisu PSV - dodávka a montáž</t>
  </si>
  <si>
    <t>-987791698</t>
  </si>
  <si>
    <t>(78,088+8,836+3,840+50,850+31,343+15,860+9,00)*2"ks"</t>
  </si>
  <si>
    <t>235</t>
  </si>
  <si>
    <t>767-02033</t>
  </si>
  <si>
    <t>07/Z-Led panel-znak IC; konstrukce zádveří - dodávka a montáž</t>
  </si>
  <si>
    <t>2108940835</t>
  </si>
  <si>
    <t>236</t>
  </si>
  <si>
    <t>767-02035</t>
  </si>
  <si>
    <t>08/Z-Záchytný sytém zastřešení - dodávka a montáž</t>
  </si>
  <si>
    <t>-446413545</t>
  </si>
  <si>
    <t xml:space="preserve">Poznámka k položce:_x000d_
- před výrobou bude zpracována dílenská dokumentace, která bude odsouhlasena_x000d_
- na stavbě bude provedeno celkové zaměření_x000d_
_x000d_
samořezné šrouby;TSL-DH04Z - 17 ks, dl. min.190 mm_x000d_
TSL-400-HSL3 - 4 ks_x000d_
včetně revize a předání do užívání_x000d_
_x000d_
doporučené doplňky:_x000d_
TS-SET5...set pro údržbu střechy, obsahuje zachycovací postroj, spojovací lano 5m a vak_x000d_
TS-SET10...set pro údržbu střechy, obsahuje zachycovací postroj, spojovací lano 10m a vak_x000d_
TS-SET15...set pro údržbu střechy, obsahuje zachycovací postroj, spojovací lano 15m a vak_x000d_
TS-SAFECARE...skříňka pro uložení OOPP_x000d_
</t>
  </si>
  <si>
    <t>237</t>
  </si>
  <si>
    <t>767-02036</t>
  </si>
  <si>
    <t>10/Z-Protidešťová žaluzie/mřížka - VZT potrubí - dodávka a montáž</t>
  </si>
  <si>
    <t>43937489</t>
  </si>
  <si>
    <t>"protidešťová žaluzie"2</t>
  </si>
  <si>
    <t>"mřížka VZT"5</t>
  </si>
  <si>
    <t>238</t>
  </si>
  <si>
    <t>767-02037</t>
  </si>
  <si>
    <t>11/Z-Závěsy pro VZT potrubí - dodávka a montáž</t>
  </si>
  <si>
    <t>2040791811</t>
  </si>
  <si>
    <t>239</t>
  </si>
  <si>
    <t>767-02038</t>
  </si>
  <si>
    <t>12/Z-Čistící zona zádveří - dodávka a montáž</t>
  </si>
  <si>
    <t>-58469746</t>
  </si>
  <si>
    <t>240</t>
  </si>
  <si>
    <t>767-02039</t>
  </si>
  <si>
    <t>13/Z-Revizní dvířka šachty/podhledu 400/400 mm - dodávka a montáž</t>
  </si>
  <si>
    <t>960985256</t>
  </si>
  <si>
    <t>241</t>
  </si>
  <si>
    <t>767-02040</t>
  </si>
  <si>
    <t>14/Z-Stožár na střechu - dodávka a montáž - 2 ks</t>
  </si>
  <si>
    <t>423371911</t>
  </si>
  <si>
    <t>Poznámka k položce:_x000d_
- 2 ks nových stožárů_x000d_
- včetně demontáže, vyvěšení a zpětné montáže</t>
  </si>
  <si>
    <t>2*5,36 "kg/ks"</t>
  </si>
  <si>
    <t>242</t>
  </si>
  <si>
    <t>767163121</t>
  </si>
  <si>
    <t>Montáž přímého kovového zábradlí z dílců do betonu v rovině</t>
  </si>
  <si>
    <t>-1319009969</t>
  </si>
  <si>
    <t>"02/Z"15,00+3,28+1,55+1,715+1,11</t>
  </si>
  <si>
    <t>243</t>
  </si>
  <si>
    <t>767-021</t>
  </si>
  <si>
    <t xml:space="preserve">02/Z - zábradlí AL ,celoskleněné  kotvené </t>
  </si>
  <si>
    <t>-1660579164</t>
  </si>
  <si>
    <t>"02/Z-rovná část"15,00</t>
  </si>
  <si>
    <t>"02/Z-zalomená část"3,275+1,660+1,110+1,825</t>
  </si>
  <si>
    <t>244</t>
  </si>
  <si>
    <t>767211322.R</t>
  </si>
  <si>
    <t xml:space="preserve">Montáž  kovového schodiště vřetenového </t>
  </si>
  <si>
    <t>1407604957</t>
  </si>
  <si>
    <t>4,40</t>
  </si>
  <si>
    <t>245</t>
  </si>
  <si>
    <t>55342000.R</t>
  </si>
  <si>
    <t>01/Z - schodiště točité, schodnice protiskluzový PZ plech, se zábradlím, pro výšku 4,40 m průměru 2,40 m, včetně povrchové úpravy nátěrem</t>
  </si>
  <si>
    <t>864679364</t>
  </si>
  <si>
    <t xml:space="preserve">Poznámka k položce:_x000d_
viz.výkr.D.1.2.5_x000d_
 jedná se o atypický výrobek - cena je orientační a bude upřeněna při výrobě, na základě  zpracováné dílenské dokumentace, která bude odsouhlasena projekttantem a TDS_x000d_
- na stavbě bude provedeno celkové zaměření</t>
  </si>
  <si>
    <t>1240,00</t>
  </si>
  <si>
    <t>246</t>
  </si>
  <si>
    <t>767620127</t>
  </si>
  <si>
    <t>Montáž oken kovových zdvojených otevíravých do zdiva pl přes 1,5 do 2,5 m2</t>
  </si>
  <si>
    <t>1506349182</t>
  </si>
  <si>
    <t>"01/OH"4*2,48</t>
  </si>
  <si>
    <t>247</t>
  </si>
  <si>
    <t>767-001</t>
  </si>
  <si>
    <t>01/OH-okno Al dle specifikace ve výpisu PSV</t>
  </si>
  <si>
    <t>-1197509397</t>
  </si>
  <si>
    <t>248</t>
  </si>
  <si>
    <t>767620128</t>
  </si>
  <si>
    <t>Montáž oken kovových zdvojených otevíravých do zdiva pl přes 2,5 m2</t>
  </si>
  <si>
    <t>396413504</t>
  </si>
  <si>
    <t>"02/OH"1*5,58</t>
  </si>
  <si>
    <t>"03/OH"1*6,51</t>
  </si>
  <si>
    <t>"08/OH"1*4,78</t>
  </si>
  <si>
    <t>249</t>
  </si>
  <si>
    <t>767-003</t>
  </si>
  <si>
    <t>02/OH-okno Al dle specifikace ve výpisu PSV</t>
  </si>
  <si>
    <t>592427398</t>
  </si>
  <si>
    <t>250</t>
  </si>
  <si>
    <t>767-004</t>
  </si>
  <si>
    <t>03/OH-okno Al dle specifikace ve výpisu PSV</t>
  </si>
  <si>
    <t>508721340</t>
  </si>
  <si>
    <t>251</t>
  </si>
  <si>
    <t>767-005</t>
  </si>
  <si>
    <t>08/OH-okno Al dle specifikace ve výpisu PSV</t>
  </si>
  <si>
    <t>1055339458</t>
  </si>
  <si>
    <t>252</t>
  </si>
  <si>
    <t>767640111</t>
  </si>
  <si>
    <t>Montáž dveří ocelových nebo hliníkových vchodových jednokřídlových bez nadsvětlíku</t>
  </si>
  <si>
    <t>2102058719</t>
  </si>
  <si>
    <t>"D/09"2</t>
  </si>
  <si>
    <t>253</t>
  </si>
  <si>
    <t>55341330</t>
  </si>
  <si>
    <t>D/09 - dveře jednokřídlé Al plné 800/1970 dle specifikace ve výpisu PSV</t>
  </si>
  <si>
    <t>-368993896</t>
  </si>
  <si>
    <t>254</t>
  </si>
  <si>
    <t>767640112</t>
  </si>
  <si>
    <t>Montáž dveří ocelových nebo hliníkových vchodových jednokřídlových s nadsvětlíkem</t>
  </si>
  <si>
    <t>942355758</t>
  </si>
  <si>
    <t>"D/01"2</t>
  </si>
  <si>
    <t>255</t>
  </si>
  <si>
    <t>55329100.R</t>
  </si>
  <si>
    <t>D/01-dveře Al dle specifikace ve výpisu PSV</t>
  </si>
  <si>
    <t>-717513893</t>
  </si>
  <si>
    <t>256</t>
  </si>
  <si>
    <t>767642114</t>
  </si>
  <si>
    <t>Montáž automatických dveří linerálních v do 3,0 m š přes 1,8 do 3,5 m</t>
  </si>
  <si>
    <t>-1237884820</t>
  </si>
  <si>
    <t>"D/02"2</t>
  </si>
  <si>
    <t>257</t>
  </si>
  <si>
    <t>55329110.R</t>
  </si>
  <si>
    <t>D/02 - dveře automatické vnější posuvné, rám Al profily , výplň bezpečnostní sklo , 2200/2560 mm dle výpisu PSV</t>
  </si>
  <si>
    <t>340421042</t>
  </si>
  <si>
    <t>258</t>
  </si>
  <si>
    <t>767642711</t>
  </si>
  <si>
    <t>Montáž turniketu průměr do 3 m v přes 2,2 do 3,0 m</t>
  </si>
  <si>
    <t>1379589415</t>
  </si>
  <si>
    <t>259</t>
  </si>
  <si>
    <t>76764-001</t>
  </si>
  <si>
    <t>05/O - Vstupní turniket s pokldaním automatem</t>
  </si>
  <si>
    <t>-1959302243</t>
  </si>
  <si>
    <t>260</t>
  </si>
  <si>
    <t>767691823</t>
  </si>
  <si>
    <t>Vyvěšení nebo zavěšení kovových křídel dveří přes 2 m2</t>
  </si>
  <si>
    <t>1297699651</t>
  </si>
  <si>
    <t>261</t>
  </si>
  <si>
    <t>767995117</t>
  </si>
  <si>
    <t>Montáž atypických zámečnických konstrukcí hm přes 250 do 500 kg</t>
  </si>
  <si>
    <t>-1092090523</t>
  </si>
  <si>
    <t>"04/Z"(328,9922+20,409)*2</t>
  </si>
  <si>
    <t>"05/Z"(31,34+502,780)*4</t>
  </si>
  <si>
    <t>262</t>
  </si>
  <si>
    <t>767-0051</t>
  </si>
  <si>
    <t>04/Z-arch.-kce - imitace krovu dle specifikace ve výpisu PSV</t>
  </si>
  <si>
    <t>1969552733</t>
  </si>
  <si>
    <t xml:space="preserve">Poznámka k položce:_x000d_
 jedná se o atypický výrobek - cena je orientační a bude upřeněna při výrobě, na základě  zpracováné dílenské dokumentace, která bude odsouhlasena projekttantem a TDS_x000d_
- na stavbě bude provedeno celkové zaměření_x000d_
- včetně povrchové úpravy - zárově zinkováno</t>
  </si>
  <si>
    <t>263</t>
  </si>
  <si>
    <t>767-0052</t>
  </si>
  <si>
    <t>05/Z-vertikální fasáda u ocel.profilu dle specifikace ve výpisu PSV</t>
  </si>
  <si>
    <t>-1374709738</t>
  </si>
  <si>
    <t>264</t>
  </si>
  <si>
    <t>767-0053</t>
  </si>
  <si>
    <t>06/Z-zábradlí terasy dle specifikace ve výpisu PSV-dodávka a montáž</t>
  </si>
  <si>
    <t>970945443</t>
  </si>
  <si>
    <t xml:space="preserve">Poznámka k položce:_x000d_
 jedná se o atypický výrobek - cena je orientační a bude upřeněna při výrobě, na základě  zpracováné dílenské dokumentace, která bude odsouhlasena projekttantem a TDS_x000d_
- na stavbě bude provedeno celkové zaměření_x000d_
-včetně povrchové úpravy</t>
  </si>
  <si>
    <t>265</t>
  </si>
  <si>
    <t>767-0054</t>
  </si>
  <si>
    <t>09/Z-schodiště východu na terasu dle specifikace ve výpisu PSV-dodávka a montáž</t>
  </si>
  <si>
    <t>1177901139</t>
  </si>
  <si>
    <t xml:space="preserve">Poznámka k položce:_x000d_
 jedná se o atypický výrobek - cena je orientační a bude upřeněna při výrobě, na základě  zpracováné dílenské dokumentace, která bude odsouhlasena projekttantem a TDS_x000d_
- na stavbě bude provedeno celkové zaměření_x000d_
</t>
  </si>
  <si>
    <t>266</t>
  </si>
  <si>
    <t>767996701</t>
  </si>
  <si>
    <t>Demontáž atypických zámečnických konstrukcí řezáním hm jednotlivých dílů do 50 kg</t>
  </si>
  <si>
    <t>1681522685</t>
  </si>
  <si>
    <t>"původní schodiště"</t>
  </si>
  <si>
    <t>11"KS stupňů"*10"kg/ks"</t>
  </si>
  <si>
    <t>"podesty"40</t>
  </si>
  <si>
    <t>267</t>
  </si>
  <si>
    <t>998767102</t>
  </si>
  <si>
    <t>Přesun hmot tonážní pro zámečnické konstrukce v objektech v přes 6 do 12 m</t>
  </si>
  <si>
    <t>-420627857</t>
  </si>
  <si>
    <t>771</t>
  </si>
  <si>
    <t>Podlahy z dlaždic</t>
  </si>
  <si>
    <t>268</t>
  </si>
  <si>
    <t>771151013</t>
  </si>
  <si>
    <t>Samonivelační stěrka podlah pevnosti 20 MPa tl přes 5 do 8 mm</t>
  </si>
  <si>
    <t>-2042067766</t>
  </si>
  <si>
    <t>269</t>
  </si>
  <si>
    <t>771571810</t>
  </si>
  <si>
    <t>Demontáž podlah z dlaždic keramických kladených do malty</t>
  </si>
  <si>
    <t>174018140</t>
  </si>
  <si>
    <t>8,00*0,75</t>
  </si>
  <si>
    <t>12,80*6,00</t>
  </si>
  <si>
    <t>11,80*2,20</t>
  </si>
  <si>
    <t>(4,80*4,50)+(4,30*0,80)+(0,75*0,75)+(2,60*0,75)</t>
  </si>
  <si>
    <t>41,12</t>
  </si>
  <si>
    <t>(1,50*3,20)+(2,70*1,80)+(31,50*2,00)</t>
  </si>
  <si>
    <t>270</t>
  </si>
  <si>
    <t>998771102</t>
  </si>
  <si>
    <t>Přesun hmot tonážní pro podlahy z dlaždic v objektech v přes 6 do 12 m</t>
  </si>
  <si>
    <t>-1452612572</t>
  </si>
  <si>
    <t>776</t>
  </si>
  <si>
    <t>Podlahy povlakové</t>
  </si>
  <si>
    <t>271</t>
  </si>
  <si>
    <t>776201812</t>
  </si>
  <si>
    <t>Demontáž lepených povlakových podlah s podložkou ručně</t>
  </si>
  <si>
    <t>-1041908613</t>
  </si>
  <si>
    <t>"lino"</t>
  </si>
  <si>
    <t>18,79+10,86+23,77+11,17</t>
  </si>
  <si>
    <t>"koberec"</t>
  </si>
  <si>
    <t>11,40*4,20</t>
  </si>
  <si>
    <t>2,30*6,30</t>
  </si>
  <si>
    <t>272</t>
  </si>
  <si>
    <t>776221111</t>
  </si>
  <si>
    <t>Lepení pásů z PVC standardním lepidlem</t>
  </si>
  <si>
    <t>-629528252</t>
  </si>
  <si>
    <t>273</t>
  </si>
  <si>
    <t>28412285</t>
  </si>
  <si>
    <t>krytina podlahová heterogenní tl 2mm</t>
  </si>
  <si>
    <t>-1947883121</t>
  </si>
  <si>
    <t>133,63*1,1 'Přepočtené koeficientem množství</t>
  </si>
  <si>
    <t>274</t>
  </si>
  <si>
    <t>776301811</t>
  </si>
  <si>
    <t>Odstranění lepených podlahovin bez podložky ze schodišťových stupňů</t>
  </si>
  <si>
    <t>824180072</t>
  </si>
  <si>
    <t>11"KS stupňů"*0,80*0,25</t>
  </si>
  <si>
    <t>"podesty"(0,60*0,80)+(0,80*0,80)</t>
  </si>
  <si>
    <t>275</t>
  </si>
  <si>
    <t>998776102</t>
  </si>
  <si>
    <t>Přesun hmot tonážní pro podlahy povlakové v objektech v přes 6 do 12 m</t>
  </si>
  <si>
    <t>13389721</t>
  </si>
  <si>
    <t>777</t>
  </si>
  <si>
    <t>Podlahy lité</t>
  </si>
  <si>
    <t>276</t>
  </si>
  <si>
    <t>777131113</t>
  </si>
  <si>
    <t>Penetrační polyuretanový nátěr podlahy na vlhký nebo nenasákavý podklad</t>
  </si>
  <si>
    <t>741336529</t>
  </si>
  <si>
    <t>"podlaha 2.NP"6,67+7,72</t>
  </si>
  <si>
    <t>277</t>
  </si>
  <si>
    <t>777521105</t>
  </si>
  <si>
    <t>Krycí polyuretanová stěrka tloušťky do 3 mm dekorativní lité podlahy</t>
  </si>
  <si>
    <t>278579516</t>
  </si>
  <si>
    <t>278</t>
  </si>
  <si>
    <t>998777102</t>
  </si>
  <si>
    <t>Přesun hmot tonážní pro podlahy lité v objektech v přes 6 do 12 m</t>
  </si>
  <si>
    <t>829791407</t>
  </si>
  <si>
    <t>783</t>
  </si>
  <si>
    <t>Dokončovací práce - nátěry</t>
  </si>
  <si>
    <t>279</t>
  </si>
  <si>
    <t>783813131</t>
  </si>
  <si>
    <t>Penetrační syntetický nátěr hladkých, tenkovrstvých zrnitých a štukových omítek</t>
  </si>
  <si>
    <t>-715052778</t>
  </si>
  <si>
    <t>"1.13"12,50*2,00</t>
  </si>
  <si>
    <t>"1.12"7,00*2,00</t>
  </si>
  <si>
    <t>"1,14"7,10*2,00</t>
  </si>
  <si>
    <t>"1.15"12,50*2,00</t>
  </si>
  <si>
    <t>"1.16"7,10*2,00</t>
  </si>
  <si>
    <t>"1.11"4,70*2,00</t>
  </si>
  <si>
    <t>"1.06"7,00*2,00</t>
  </si>
  <si>
    <t>"1.05"4,20*2,00</t>
  </si>
  <si>
    <t>"1.04"3,40*2,00</t>
  </si>
  <si>
    <t>"2.04"12,10*2,00</t>
  </si>
  <si>
    <t>"2.05"10,20*2,00</t>
  </si>
  <si>
    <t>280</t>
  </si>
  <si>
    <t>783817121</t>
  </si>
  <si>
    <t>Krycí jednonásobný syntetický nátěr hladkých, zrnitých tenkovrstvých nebo štukových omítek</t>
  </si>
  <si>
    <t>-245904228</t>
  </si>
  <si>
    <t>Poznámka k položce:_x000d_
omyvatelný nátěr</t>
  </si>
  <si>
    <t>281</t>
  </si>
  <si>
    <t>783823131</t>
  </si>
  <si>
    <t>Penetrační akrylátový nátěr hladkých, tenkovrstvých zrnitých nebo štukových omítek</t>
  </si>
  <si>
    <t>2065682461</t>
  </si>
  <si>
    <t>282</t>
  </si>
  <si>
    <t>783827421</t>
  </si>
  <si>
    <t>Krycí dvojnásobný akrylátový nátěr omítek stupně členitosti 1 a 2</t>
  </si>
  <si>
    <t>-1816757870</t>
  </si>
  <si>
    <t xml:space="preserve">Poznámka k položce:_x000d_
nátěr fasády před umístěním obkladu _x000d_
odstín. teplá bílá _x000d_
</t>
  </si>
  <si>
    <t>784</t>
  </si>
  <si>
    <t>Dokončovací práce - malby a tapety</t>
  </si>
  <si>
    <t>283</t>
  </si>
  <si>
    <t>784181101</t>
  </si>
  <si>
    <t>Základní akrylátová jednonásobná bezbarvá penetrace podkladu v místnostech v do 3,80 m</t>
  </si>
  <si>
    <t>-1744410429</t>
  </si>
  <si>
    <t>1800,00</t>
  </si>
  <si>
    <t>"odečet omyvatelného nátěru"-175,00</t>
  </si>
  <si>
    <t>284</t>
  </si>
  <si>
    <t>784221101</t>
  </si>
  <si>
    <t>Dvojnásobné bílé malby ze směsí za sucha dobře otěruvzdorných v místnostech do 3,80 m</t>
  </si>
  <si>
    <t>-816491531</t>
  </si>
  <si>
    <t>D.1.4 - Technika prostředí staveb</t>
  </si>
  <si>
    <t>Soupis:</t>
  </si>
  <si>
    <t>D.1.4.a.1 - Zdravotně technické instalace</t>
  </si>
  <si>
    <t>D1 - Rekonstrukce objektu Benešovo náměstí č. 840, Teplice; Turistické informační centrum</t>
  </si>
  <si>
    <t>D2 - část ZTI</t>
  </si>
  <si>
    <t>D3 - zařizovací předměty</t>
  </si>
  <si>
    <t>D4 - vodovod vnitřní</t>
  </si>
  <si>
    <t xml:space="preserve">    D5 - Potrubí z trubek PP  PN16  HOSTALEN</t>
  </si>
  <si>
    <t xml:space="preserve">    D6 - připojovací potrubí - studená voda</t>
  </si>
  <si>
    <t xml:space="preserve">    D7 - připojovací potrubí - TV</t>
  </si>
  <si>
    <t xml:space="preserve">    D8 - demontáž stávajícího potrubí</t>
  </si>
  <si>
    <t xml:space="preserve">    D9 - stoupačky – studená voda</t>
  </si>
  <si>
    <t xml:space="preserve">    D10 - stoupačky – TV</t>
  </si>
  <si>
    <t xml:space="preserve">    D11 - stoupačky – CV</t>
  </si>
  <si>
    <t xml:space="preserve">    D12 - ležate rozvody pod stropem v 1.NP a 2.NP  – studená voda</t>
  </si>
  <si>
    <t xml:space="preserve">    D13 - ležate rozvody pod stropem v 1.NP a 2.NP  – TV</t>
  </si>
  <si>
    <t xml:space="preserve">    D14 - ležate rozvody pod stropem v 1.NP a 2.NP – CV</t>
  </si>
  <si>
    <t xml:space="preserve">    D15 - Připojení ohřevu TV</t>
  </si>
  <si>
    <t xml:space="preserve">    D16 -  na straně SV</t>
  </si>
  <si>
    <t xml:space="preserve">    D17 -  na straně TV</t>
  </si>
  <si>
    <t xml:space="preserve">    D18 - Měření spotřeby vody</t>
  </si>
  <si>
    <t xml:space="preserve">    D19 - Venkovní vodovodní potrubí z vysokopevnostního polyetylenu</t>
  </si>
  <si>
    <t xml:space="preserve">    D20 - Zemní práce</t>
  </si>
  <si>
    <t xml:space="preserve">    D21 - zkoušky</t>
  </si>
  <si>
    <t>D22 - Kanalizace vnitřní</t>
  </si>
  <si>
    <t xml:space="preserve">    D23 - připojovací potrubí splaškové kanalizace</t>
  </si>
  <si>
    <t xml:space="preserve">    D24 - odpadní a větrací potrubí  – stoupačky splaškové kanalizace</t>
  </si>
  <si>
    <t xml:space="preserve">    D25 - Potrubí a stoupačky dešťové kanalizace (od svodů k atice)</t>
  </si>
  <si>
    <t xml:space="preserve">    D26 - HL</t>
  </si>
  <si>
    <t xml:space="preserve">    D27 - svodné potrubí  – splašková kanalizace</t>
  </si>
  <si>
    <t xml:space="preserve">    D28 - svodné potrubí  – dešťová kanalizace</t>
  </si>
  <si>
    <t xml:space="preserve">    D29 - demontáž stávajícího společného svodného potrubí</t>
  </si>
  <si>
    <t xml:space="preserve">    D30 - Jímky a šachty</t>
  </si>
  <si>
    <t xml:space="preserve">    D31 - Zemní práce (orientačně, závisí na sktuečné hloubce uložení)</t>
  </si>
  <si>
    <t xml:space="preserve">    D32 - Ostatní náklady</t>
  </si>
  <si>
    <t xml:space="preserve">    722 - Zdravotechnika - vnitřní vodovod</t>
  </si>
  <si>
    <t>D1</t>
  </si>
  <si>
    <t>Rekonstrukce objektu Benešovo náměstí č. 840, Teplice; Turistické informační centrum</t>
  </si>
  <si>
    <t>D2</t>
  </si>
  <si>
    <t>část ZTI</t>
  </si>
  <si>
    <t>D3</t>
  </si>
  <si>
    <t>zařizovací předměty</t>
  </si>
  <si>
    <t>WC</t>
  </si>
  <si>
    <t>WC závěsné + sedátko</t>
  </si>
  <si>
    <t>Poznámka k položce:_x000d_
WC, zahrnující soupravy, mísy a splachovací nádrže, mají úplný objem splachovací vody maximálně 6 litrů a maximální průměrný objem splachovací vody 3,5 litru</t>
  </si>
  <si>
    <t>Pol1</t>
  </si>
  <si>
    <t>modul pro zavěšení</t>
  </si>
  <si>
    <t>Pol2</t>
  </si>
  <si>
    <t>ovládací destička</t>
  </si>
  <si>
    <t>WCa</t>
  </si>
  <si>
    <t>WC závěsné + sedátko, provedení antivandal</t>
  </si>
  <si>
    <t>WCi</t>
  </si>
  <si>
    <t>WC závěsné pro invalidy + sedátko, provedení antivandal</t>
  </si>
  <si>
    <t>Pol3</t>
  </si>
  <si>
    <t>U</t>
  </si>
  <si>
    <t>umyvadlo š.600 mm</t>
  </si>
  <si>
    <t>Ui</t>
  </si>
  <si>
    <t>umyvadlo pro invalidy, provedení antivandal</t>
  </si>
  <si>
    <t>Uv</t>
  </si>
  <si>
    <t>umyvadlo vestavné š.600 mm, provedení antivandal</t>
  </si>
  <si>
    <t>VLn</t>
  </si>
  <si>
    <t>výlevka nástěnná DN50</t>
  </si>
  <si>
    <t>dřez vystavný</t>
  </si>
  <si>
    <t>pisoárová mušle s automatickým splachováním</t>
  </si>
  <si>
    <t>Poznámka k položce:_x000d_
Pisoáry spotřebují maximálně 2 litry/mísu/hodinu. Splachovací pisoáry mají maximální úplný objem splachovací vody 1 litr.</t>
  </si>
  <si>
    <t>Pa</t>
  </si>
  <si>
    <t>pisoárová mušle s automatickým splachováním, provedení antivandal</t>
  </si>
  <si>
    <t>U, Ui, Uv, D</t>
  </si>
  <si>
    <t>rohový ventil R-KK15 pro připojení stoj. baterie</t>
  </si>
  <si>
    <t>WC, Wca, WCi</t>
  </si>
  <si>
    <t>připojení nádržky klozetu – přímý ventil WC DN15</t>
  </si>
  <si>
    <t>U.1</t>
  </si>
  <si>
    <t>směšovací páková baterie stoj. umyvadlová</t>
  </si>
  <si>
    <t>Poznámka k položce:_x000d_
Umyvadlové baterie a kuchyňské baterie mají maximální průtok vody 6 litrů/min</t>
  </si>
  <si>
    <t>Uv.1</t>
  </si>
  <si>
    <t>směšovací páková baterie stoj. umyvadlová, provedení antivandal</t>
  </si>
  <si>
    <t>Ui.1</t>
  </si>
  <si>
    <t>směšovací páková baterie stoj. umyvadlová pro invalidy, antivandal</t>
  </si>
  <si>
    <t>D.1</t>
  </si>
  <si>
    <t>směšovací páková baterie stojánková dřezová</t>
  </si>
  <si>
    <t>VLn.1</t>
  </si>
  <si>
    <t>směšovací páková baterie nástěnná pro výlevku</t>
  </si>
  <si>
    <t>Poznámka k položce:_x000d_
)Umyvadlové baterie a kuchyňské baterie mají maximální průtok vody 6 litrů/min</t>
  </si>
  <si>
    <t>P.1</t>
  </si>
  <si>
    <t>tlakový splachovací ventil pro pisoár s automatickým splachováním</t>
  </si>
  <si>
    <t>Pa.1</t>
  </si>
  <si>
    <t>tlakový splachovací ventil pro pisoár s automatickým splachováním, antivandal</t>
  </si>
  <si>
    <t>U, Ui, Uv</t>
  </si>
  <si>
    <t>sifon pro umyvadlo</t>
  </si>
  <si>
    <t>D.2</t>
  </si>
  <si>
    <t>sifon pro dřez</t>
  </si>
  <si>
    <t>VLn.2</t>
  </si>
  <si>
    <t>sifon pro výlěvku</t>
  </si>
  <si>
    <t>P.2</t>
  </si>
  <si>
    <t>sifon pro pisoár</t>
  </si>
  <si>
    <t>Pol4</t>
  </si>
  <si>
    <t>demontáž stávajících zařizovacích předmětů včetně armatur</t>
  </si>
  <si>
    <t>D4</t>
  </si>
  <si>
    <t>vodovod vnitřní</t>
  </si>
  <si>
    <t>D5</t>
  </si>
  <si>
    <t xml:space="preserve">Potrubí z trubek PP  PN16  HOSTALEN</t>
  </si>
  <si>
    <t>D6</t>
  </si>
  <si>
    <t>připojovací potrubí - studená voda</t>
  </si>
  <si>
    <t>Pol5</t>
  </si>
  <si>
    <t>16/2,3</t>
  </si>
  <si>
    <t>m1</t>
  </si>
  <si>
    <t>Pol6</t>
  </si>
  <si>
    <t>trubková izolace ARMSTRONG TUBOLIT DG tl. 9 mm</t>
  </si>
  <si>
    <t>Pol7</t>
  </si>
  <si>
    <t>20/2,8</t>
  </si>
  <si>
    <t>Pol8</t>
  </si>
  <si>
    <t>Pol9</t>
  </si>
  <si>
    <t>25/3,5</t>
  </si>
  <si>
    <t>Pol10</t>
  </si>
  <si>
    <t>D7</t>
  </si>
  <si>
    <t>připojovací potrubí - TV</t>
  </si>
  <si>
    <t>Pol13</t>
  </si>
  <si>
    <t>trubková izolace ARMSTRONG TUBOLIT DG tl. 20 mm</t>
  </si>
  <si>
    <t>Pol14</t>
  </si>
  <si>
    <t>Pol15</t>
  </si>
  <si>
    <t>Pol22</t>
  </si>
  <si>
    <t>zpětná armatura – DN 15 (u kotle)</t>
  </si>
  <si>
    <t>Pol23</t>
  </si>
  <si>
    <t xml:space="preserve">VK-15   nástěnný výtokový ventil s připojením na hadici DN15 (napouštění ÚT)</t>
  </si>
  <si>
    <t>D8</t>
  </si>
  <si>
    <t>demontáž stávajícího potrubí</t>
  </si>
  <si>
    <t>Pol24</t>
  </si>
  <si>
    <t>metráž, bez rozlišení dimenze</t>
  </si>
  <si>
    <t>D9</t>
  </si>
  <si>
    <t>stoupačky – studená voda</t>
  </si>
  <si>
    <t>Pol25</t>
  </si>
  <si>
    <t>trubková izolace ARMSTRONG ACCOTUBE HS(TUBOLIT DG) tl. 9 mm</t>
  </si>
  <si>
    <t>Pol26</t>
  </si>
  <si>
    <t>Pol27</t>
  </si>
  <si>
    <t>32/4,5</t>
  </si>
  <si>
    <t>Pol28</t>
  </si>
  <si>
    <t>Pol29</t>
  </si>
  <si>
    <t>40/5,6</t>
  </si>
  <si>
    <t>Pol30</t>
  </si>
  <si>
    <t>D10</t>
  </si>
  <si>
    <t>stoupačky – TV</t>
  </si>
  <si>
    <t>Pol31</t>
  </si>
  <si>
    <t>trubková izolace ARMSTRONG ACCOTUBE HS(TUBOLIT DG) tl. 20 mm</t>
  </si>
  <si>
    <t>Pol32</t>
  </si>
  <si>
    <t>Pol33</t>
  </si>
  <si>
    <t>Pol34</t>
  </si>
  <si>
    <t>trubková izolace ARMSTRONG ACCOTUBE HS(TUBOLIT DG) tl. 30 mm</t>
  </si>
  <si>
    <t>D11</t>
  </si>
  <si>
    <t>stoupačky – CV</t>
  </si>
  <si>
    <t>Pol35</t>
  </si>
  <si>
    <t>Pol40</t>
  </si>
  <si>
    <t>demontáž stávajícího potrubí stoupaček</t>
  </si>
  <si>
    <t>D12</t>
  </si>
  <si>
    <t xml:space="preserve">ležate rozvody pod stropem v 1.NP a 2.NP  – studená voda</t>
  </si>
  <si>
    <t>Pol41</t>
  </si>
  <si>
    <t>Pol42</t>
  </si>
  <si>
    <t>50/6,9</t>
  </si>
  <si>
    <t>Pol43</t>
  </si>
  <si>
    <t>Pol44</t>
  </si>
  <si>
    <t>63/5,8</t>
  </si>
  <si>
    <t>Pol45</t>
  </si>
  <si>
    <t>D13</t>
  </si>
  <si>
    <t xml:space="preserve">ležate rozvody pod stropem v 1.NP a 2.NP  – TV</t>
  </si>
  <si>
    <t>D14</t>
  </si>
  <si>
    <t>ležate rozvody pod stropem v 1.NP a 2.NP – CV</t>
  </si>
  <si>
    <t>Pol55</t>
  </si>
  <si>
    <t>Pol56</t>
  </si>
  <si>
    <t>uzavírací armatury s vypouštěním pro SV - KK32</t>
  </si>
  <si>
    <t>Pol57</t>
  </si>
  <si>
    <t>uzavírací armatury s vypouštěním pro TV - KK25</t>
  </si>
  <si>
    <t>Pol58</t>
  </si>
  <si>
    <t>regulační armatury termostatické pro cirkualci s vypouštěním pro CV - TRV15</t>
  </si>
  <si>
    <t>Pol59</t>
  </si>
  <si>
    <t xml:space="preserve">KK-50   kulový kohout s vypouštěním (HUV)</t>
  </si>
  <si>
    <t>D15</t>
  </si>
  <si>
    <t>Připojení ohřevu TV</t>
  </si>
  <si>
    <t>D16</t>
  </si>
  <si>
    <t xml:space="preserve"> na straně SV</t>
  </si>
  <si>
    <t>Pol60</t>
  </si>
  <si>
    <t xml:space="preserve">KK-32   kulový kohout</t>
  </si>
  <si>
    <t>Pol61</t>
  </si>
  <si>
    <t xml:space="preserve">ZK-32  zpětná klapka</t>
  </si>
  <si>
    <t>Pol62</t>
  </si>
  <si>
    <t xml:space="preserve">VK-15   vypouštěcí kohout</t>
  </si>
  <si>
    <t>Pol63</t>
  </si>
  <si>
    <t xml:space="preserve">PV-20   pojistný ventil</t>
  </si>
  <si>
    <t>D17</t>
  </si>
  <si>
    <t xml:space="preserve"> na straně TV</t>
  </si>
  <si>
    <t>Pol64</t>
  </si>
  <si>
    <t>termostatický směšovací ventil ESBE typ VTA522 DN25</t>
  </si>
  <si>
    <t>Pol66</t>
  </si>
  <si>
    <t xml:space="preserve">KK-20   kulový kohout</t>
  </si>
  <si>
    <t>Pol67</t>
  </si>
  <si>
    <t xml:space="preserve">ZK-20   zpětná klapka</t>
  </si>
  <si>
    <t>Pol68</t>
  </si>
  <si>
    <t>cirkulační čerpadlo Wilo Star-Z 20/4</t>
  </si>
  <si>
    <t>D18</t>
  </si>
  <si>
    <t>Měření spotřeby vody</t>
  </si>
  <si>
    <t>Pol70</t>
  </si>
  <si>
    <t>Přechodka z PE potrubí (spojka) se závitem</t>
  </si>
  <si>
    <t>Pol71</t>
  </si>
  <si>
    <t>uzavírací ventil před vodoměrem KK DN 50 (2“)</t>
  </si>
  <si>
    <t>Pol72</t>
  </si>
  <si>
    <t>redukce DN50/DN25</t>
  </si>
  <si>
    <t>Pol73</t>
  </si>
  <si>
    <t>vodoměr DN25 Qn 3,5 m3/h</t>
  </si>
  <si>
    <t>Pol74</t>
  </si>
  <si>
    <t>redukce DN25/DN50</t>
  </si>
  <si>
    <t>Pol75</t>
  </si>
  <si>
    <t>montážní vložka DN 50</t>
  </si>
  <si>
    <t>Pol76</t>
  </si>
  <si>
    <t>uzávěr s vypouštěním KK DN 50 (2“)</t>
  </si>
  <si>
    <t>Pol77</t>
  </si>
  <si>
    <t>zpětný ventil DN 50 (2“)</t>
  </si>
  <si>
    <t>Pol78</t>
  </si>
  <si>
    <t>vypouštěcí kohout DN 20</t>
  </si>
  <si>
    <t>Pol79</t>
  </si>
  <si>
    <t>Přechodka na PE potrubí (spojka) se závitem</t>
  </si>
  <si>
    <t>Pol80</t>
  </si>
  <si>
    <t>demontáž stávající vodoměrné sestavy</t>
  </si>
  <si>
    <t>286</t>
  </si>
  <si>
    <t>Pol81</t>
  </si>
  <si>
    <t>vyčištění stávající vodoměrné šachty od naplavenin</t>
  </si>
  <si>
    <t>Nh</t>
  </si>
  <si>
    <t>288</t>
  </si>
  <si>
    <t>D19</t>
  </si>
  <si>
    <t>Venkovní vodovodní potrubí z vysokopevnostního polyetylenu</t>
  </si>
  <si>
    <t>Pol83</t>
  </si>
  <si>
    <t>potrubí PE 100 RC 63x5,8</t>
  </si>
  <si>
    <t>292</t>
  </si>
  <si>
    <t>Pol84</t>
  </si>
  <si>
    <t>chránička DN100</t>
  </si>
  <si>
    <t>294</t>
  </si>
  <si>
    <t>D20</t>
  </si>
  <si>
    <t>Pol85</t>
  </si>
  <si>
    <t>výkopové práce, hloubení rýh</t>
  </si>
  <si>
    <t>296</t>
  </si>
  <si>
    <t>Pol86</t>
  </si>
  <si>
    <t>zásyp sypanou zeminou se zhutněním</t>
  </si>
  <si>
    <t>298</t>
  </si>
  <si>
    <t>Pol87</t>
  </si>
  <si>
    <t>podsyp 10-15 cm, písek frakce do 20 mm ručně zhutněný</t>
  </si>
  <si>
    <t>300</t>
  </si>
  <si>
    <t>Pol88</t>
  </si>
  <si>
    <t>zásyp, obsyp pískem, písek frakce do 20 mm ručně zhutněný</t>
  </si>
  <si>
    <t>302</t>
  </si>
  <si>
    <t>Pol89</t>
  </si>
  <si>
    <t>odvoz zeminy, skládkovné</t>
  </si>
  <si>
    <t>304</t>
  </si>
  <si>
    <t>D21</t>
  </si>
  <si>
    <t>zkoušky</t>
  </si>
  <si>
    <t>Pol90</t>
  </si>
  <si>
    <t>Zkouška těsnosti vodovodu, proplach potrubí</t>
  </si>
  <si>
    <t>306</t>
  </si>
  <si>
    <t>D22</t>
  </si>
  <si>
    <t>Kanalizace vnitřní</t>
  </si>
  <si>
    <t>D23</t>
  </si>
  <si>
    <t>připojovací potrubí splaškové kanalizace</t>
  </si>
  <si>
    <t>Pol93</t>
  </si>
  <si>
    <t>PP DN 40</t>
  </si>
  <si>
    <t>312</t>
  </si>
  <si>
    <t>Pol94</t>
  </si>
  <si>
    <t>izolační návleky ARMSTRONG- TUBOLIT AR tl 9 mm</t>
  </si>
  <si>
    <t>316</t>
  </si>
  <si>
    <t>Pol96</t>
  </si>
  <si>
    <t>PP DN 50</t>
  </si>
  <si>
    <t>320</t>
  </si>
  <si>
    <t>Pol97</t>
  </si>
  <si>
    <t>324</t>
  </si>
  <si>
    <t>Pol99</t>
  </si>
  <si>
    <t>PP DN 70</t>
  </si>
  <si>
    <t>328</t>
  </si>
  <si>
    <t>Pol100</t>
  </si>
  <si>
    <t>332</t>
  </si>
  <si>
    <t>Pol102</t>
  </si>
  <si>
    <t>PP DN 100</t>
  </si>
  <si>
    <t>336</t>
  </si>
  <si>
    <t>Pol103</t>
  </si>
  <si>
    <t>340</t>
  </si>
  <si>
    <t>Pol105</t>
  </si>
  <si>
    <t>metráž</t>
  </si>
  <si>
    <t>344</t>
  </si>
  <si>
    <t>D24</t>
  </si>
  <si>
    <t xml:space="preserve">odpadní a větrací potrubí  – stoupačky splaškové kanalizace</t>
  </si>
  <si>
    <t>350</t>
  </si>
  <si>
    <t>Pol113</t>
  </si>
  <si>
    <t xml:space="preserve">čistící kus  DN100</t>
  </si>
  <si>
    <t>366</t>
  </si>
  <si>
    <t>Pol114</t>
  </si>
  <si>
    <t>368</t>
  </si>
  <si>
    <t>Pol116</t>
  </si>
  <si>
    <t>PP DN 75</t>
  </si>
  <si>
    <t>372</t>
  </si>
  <si>
    <t>Pol119</t>
  </si>
  <si>
    <t>čistící kus DN75</t>
  </si>
  <si>
    <t>378</t>
  </si>
  <si>
    <t>382</t>
  </si>
  <si>
    <t>386</t>
  </si>
  <si>
    <t>D25</t>
  </si>
  <si>
    <t>Potrubí a stoupačky dešťové kanalizace (od svodů k atice)</t>
  </si>
  <si>
    <t>Pol124</t>
  </si>
  <si>
    <t>PE DN 75</t>
  </si>
  <si>
    <t>392</t>
  </si>
  <si>
    <t>D26</t>
  </si>
  <si>
    <t>HL</t>
  </si>
  <si>
    <t>HL600N</t>
  </si>
  <si>
    <t>lapač střešních splavenin DN110/125 s kulovým kloubem, s košem pro zachytávání nečistot a se suchou a nezámrznou klapkou a čistícím víkem s těsněním proti pronikání zápachu</t>
  </si>
  <si>
    <t>398</t>
  </si>
  <si>
    <t>HL601i</t>
  </si>
  <si>
    <t>individuální nástavec pro HL600N/HL600NHO určený pro výplň kamenivem nebo dlažbou</t>
  </si>
  <si>
    <t>400</t>
  </si>
  <si>
    <t>HL810</t>
  </si>
  <si>
    <t>Větrací hlavice DN 110</t>
  </si>
  <si>
    <t>402</t>
  </si>
  <si>
    <t>HL807</t>
  </si>
  <si>
    <t>Větrací hlavice DN 70</t>
  </si>
  <si>
    <t>404</t>
  </si>
  <si>
    <t>HL21</t>
  </si>
  <si>
    <t>vtok kondenzátu HL21 se zápachovou uzávěrkou a s přídavným uzávěrem (kuličkou)</t>
  </si>
  <si>
    <t>406</t>
  </si>
  <si>
    <t>HL136N</t>
  </si>
  <si>
    <t>Kondenzační sifon HL136N DN40 s vodorovným odtokem a svislým nebo vodorovným připojením 5/4" (svěrné připojení) popř. d 12-18 mm (pro hladké trubičky s břitovým těsněním) s vodní zápachou uzávěrkou (60 mm) a mechanickým zápachovým uzávěrem(kulička) a čist</t>
  </si>
  <si>
    <t>408</t>
  </si>
  <si>
    <t>terasový vtok HL5100</t>
  </si>
  <si>
    <t>tělěso vtoku HL5100TG</t>
  </si>
  <si>
    <t>410</t>
  </si>
  <si>
    <t>Pol126</t>
  </si>
  <si>
    <t>HL155 - vyhřívací sada včetně tepelné izolace k sérii HL5100T</t>
  </si>
  <si>
    <t>412</t>
  </si>
  <si>
    <t>Pol127</t>
  </si>
  <si>
    <t>HL150 - odvodňovací kroužek</t>
  </si>
  <si>
    <t>414</t>
  </si>
  <si>
    <t>Pol128</t>
  </si>
  <si>
    <t>HL151 - plochý záchytný koš</t>
  </si>
  <si>
    <t>416</t>
  </si>
  <si>
    <t>Pol129</t>
  </si>
  <si>
    <t>HL8500 - nástavec</t>
  </si>
  <si>
    <t>418</t>
  </si>
  <si>
    <t>D27</t>
  </si>
  <si>
    <t xml:space="preserve">svodné potrubí  – splašková kanalizace</t>
  </si>
  <si>
    <t>Pol132</t>
  </si>
  <si>
    <t>PVC KG DN 100</t>
  </si>
  <si>
    <t>424</t>
  </si>
  <si>
    <t>Pol134</t>
  </si>
  <si>
    <t>PVC KG DN 125</t>
  </si>
  <si>
    <t>430</t>
  </si>
  <si>
    <t>Pol137</t>
  </si>
  <si>
    <t>čistící kus DN125 (v šachtě RŠ3)</t>
  </si>
  <si>
    <t>438</t>
  </si>
  <si>
    <t>Pol138</t>
  </si>
  <si>
    <t>PVC KG DN 150</t>
  </si>
  <si>
    <t>440</t>
  </si>
  <si>
    <t>Pol142</t>
  </si>
  <si>
    <t>PVC KG DN 200</t>
  </si>
  <si>
    <t>450</t>
  </si>
  <si>
    <t>D28</t>
  </si>
  <si>
    <t xml:space="preserve">svodné potrubí  – dešťová kanalizace</t>
  </si>
  <si>
    <t>460</t>
  </si>
  <si>
    <t>466</t>
  </si>
  <si>
    <t>474</t>
  </si>
  <si>
    <t>482</t>
  </si>
  <si>
    <t>D29</t>
  </si>
  <si>
    <t>demontáž stávajícího společného svodného potrubí</t>
  </si>
  <si>
    <t>488</t>
  </si>
  <si>
    <t>Pol145</t>
  </si>
  <si>
    <t>demontáž kanalzačních šachet</t>
  </si>
  <si>
    <t>490</t>
  </si>
  <si>
    <t>D30</t>
  </si>
  <si>
    <t>Jímky a šachty</t>
  </si>
  <si>
    <t>Pol146</t>
  </si>
  <si>
    <t>šachtové dno ∅ 600 sběrné pod úhlem 45°, DN 200 (WAVIN RF280000)</t>
  </si>
  <si>
    <t>494</t>
  </si>
  <si>
    <t>Pol147</t>
  </si>
  <si>
    <t>korugovaná trouba ∅ 600 mm, délka 1 m (WAVIN RP010000)</t>
  </si>
  <si>
    <t>496</t>
  </si>
  <si>
    <t>Pol148</t>
  </si>
  <si>
    <t>teleskopický adaptér pro litinové poklopy a mříže včetně těsnění (WAVIN RF990000)</t>
  </si>
  <si>
    <t>498</t>
  </si>
  <si>
    <t>Pol149</t>
  </si>
  <si>
    <t>litinový poklop B125/600/760 (RF710000)</t>
  </si>
  <si>
    <t>500</t>
  </si>
  <si>
    <t>Pol150</t>
  </si>
  <si>
    <t>těsnění ∅ 600 (WAVIN RF9999000)</t>
  </si>
  <si>
    <t>502</t>
  </si>
  <si>
    <t>Pol151</t>
  </si>
  <si>
    <t>šachtové dno se zpětnou klapkou DN150 a teleskopickou tyčí, průtočné, ∅ 400 pro DN150</t>
  </si>
  <si>
    <t>506</t>
  </si>
  <si>
    <t>Pol152</t>
  </si>
  <si>
    <t>korugovaná trouba ∅ 400 mm, délka 1 m</t>
  </si>
  <si>
    <t>508</t>
  </si>
  <si>
    <t>Pol153</t>
  </si>
  <si>
    <t>teleskopický adaptér ∅ 400 pro litinové poklopy a mříže včetně těsnění</t>
  </si>
  <si>
    <t>510</t>
  </si>
  <si>
    <t>Pol154</t>
  </si>
  <si>
    <t>litinový poklop B125 ∅ 400mm, vodotěsný</t>
  </si>
  <si>
    <t>512</t>
  </si>
  <si>
    <t>Pol155</t>
  </si>
  <si>
    <t>těsnění ∅ 400</t>
  </si>
  <si>
    <t>514</t>
  </si>
  <si>
    <t>RŠ3</t>
  </si>
  <si>
    <t>revizní šachta betonová monolitická 0,6x0,9*1,5 m (šxdxh, vnitřní rozměry, tl. stěny 150 mm)</t>
  </si>
  <si>
    <t>516</t>
  </si>
  <si>
    <t>Pol156</t>
  </si>
  <si>
    <t>litinový poklop 900x600 mm</t>
  </si>
  <si>
    <t>518</t>
  </si>
  <si>
    <t>D31</t>
  </si>
  <si>
    <t>Zemní práce (orientačně, závisí na sktuečné hloubce uložení)</t>
  </si>
  <si>
    <t>Pol157</t>
  </si>
  <si>
    <t>výkopové práce pro potrubí, hloubení rýh</t>
  </si>
  <si>
    <t>520</t>
  </si>
  <si>
    <t>522</t>
  </si>
  <si>
    <t>Pol158</t>
  </si>
  <si>
    <t>podsyp, písek frakce do 20 mm ručně zhutněný</t>
  </si>
  <si>
    <t>524</t>
  </si>
  <si>
    <t>526</t>
  </si>
  <si>
    <t>Pol159</t>
  </si>
  <si>
    <t>výkopové práce pro šachty, jímky</t>
  </si>
  <si>
    <t>528</t>
  </si>
  <si>
    <t>Pol160</t>
  </si>
  <si>
    <t>zásyp sypanou zeminou se zhutněním pro šachty, jímky</t>
  </si>
  <si>
    <t>530</t>
  </si>
  <si>
    <t>Pol161</t>
  </si>
  <si>
    <t>obsyp šachet, písek, štěrk max. frakce 8/16, ručně zhutněný</t>
  </si>
  <si>
    <t>532</t>
  </si>
  <si>
    <t>Pol162</t>
  </si>
  <si>
    <t>podsyp pro šachty, písek, štěrk max. frakce 8/16, ručně zhutněný, výška 150 mm</t>
  </si>
  <si>
    <t>534</t>
  </si>
  <si>
    <t>536</t>
  </si>
  <si>
    <t>Pol163</t>
  </si>
  <si>
    <t>Zkouška těsnosti kanalizace</t>
  </si>
  <si>
    <t>538</t>
  </si>
  <si>
    <t>D32</t>
  </si>
  <si>
    <t>Ostatní náklady</t>
  </si>
  <si>
    <t>Pol164</t>
  </si>
  <si>
    <t>Stavební přípomoce, sekání drážek a prostupů, hrubé zapravení</t>
  </si>
  <si>
    <t>540</t>
  </si>
  <si>
    <t>722</t>
  </si>
  <si>
    <t>Zdravotechnika - vnitřní vodovod</t>
  </si>
  <si>
    <t>998722201</t>
  </si>
  <si>
    <t>Přesun hmot procentní pro vnitřní vodovod v objektech v do 6 m</t>
  </si>
  <si>
    <t>%</t>
  </si>
  <si>
    <t>-1910562601</t>
  </si>
  <si>
    <t>D.1.4.a.2 - Plyn</t>
  </si>
  <si>
    <t>D1 - PLYNOVOD</t>
  </si>
  <si>
    <t xml:space="preserve">D2 - </t>
  </si>
  <si>
    <t xml:space="preserve">    D3 - POTRUBÍ</t>
  </si>
  <si>
    <t xml:space="preserve">    D4 - ARMATURY </t>
  </si>
  <si>
    <t xml:space="preserve">    D5 - PLYNOMĚRNÁ SKŘÍŇ </t>
  </si>
  <si>
    <t xml:space="preserve">    D6 - OSTATNÍ</t>
  </si>
  <si>
    <t xml:space="preserve">    723 - Plynovod</t>
  </si>
  <si>
    <t>PLYNOVOD</t>
  </si>
  <si>
    <t>POTRUBÍ</t>
  </si>
  <si>
    <t>Pol175</t>
  </si>
  <si>
    <t>DN25</t>
  </si>
  <si>
    <t>bm</t>
  </si>
  <si>
    <t>Pol179</t>
  </si>
  <si>
    <t>DN50</t>
  </si>
  <si>
    <t xml:space="preserve">ARMATURY </t>
  </si>
  <si>
    <t>Pol180</t>
  </si>
  <si>
    <t>Uzavírací ventil DN25</t>
  </si>
  <si>
    <t>Pol181</t>
  </si>
  <si>
    <t>Uzavírací ventil DN50</t>
  </si>
  <si>
    <t>Pol182</t>
  </si>
  <si>
    <t>Filtr DN25</t>
  </si>
  <si>
    <t>Pol183</t>
  </si>
  <si>
    <t>Filtr DN50</t>
  </si>
  <si>
    <t xml:space="preserve">PLYNOMĚRNÁ SKŘÍŇ </t>
  </si>
  <si>
    <t>Pol184</t>
  </si>
  <si>
    <t>Plynoměrná skříň 1100x900x720mm (dodávka stavby)</t>
  </si>
  <si>
    <t>Pol185</t>
  </si>
  <si>
    <t>Kulový kohout plynový 1"</t>
  </si>
  <si>
    <t>Pol186</t>
  </si>
  <si>
    <t>Kulový kohout plynový 2"</t>
  </si>
  <si>
    <t>Pol187</t>
  </si>
  <si>
    <t>Regulátor tlaku plynu,B40</t>
  </si>
  <si>
    <t>Pol188</t>
  </si>
  <si>
    <t>Manometr ukazovací, s trojcestným ventilem, průměr 160mm, 0-5kPa</t>
  </si>
  <si>
    <t>Pol189</t>
  </si>
  <si>
    <t>Bezpečnostní ventil uzavírací DN50</t>
  </si>
  <si>
    <t>Pol190</t>
  </si>
  <si>
    <t>Plynoměr membránový G25, rozteč 335mm</t>
  </si>
  <si>
    <t>Pol191</t>
  </si>
  <si>
    <t>Potrubí ocel 3/4"</t>
  </si>
  <si>
    <t>Pol192</t>
  </si>
  <si>
    <t>Potrubí ocel 5/4"</t>
  </si>
  <si>
    <t>Pol193</t>
  </si>
  <si>
    <t>Potrubí ocel 1"</t>
  </si>
  <si>
    <t>Pol194</t>
  </si>
  <si>
    <t>Potrubí ocel 2"</t>
  </si>
  <si>
    <t>OSTATNÍ</t>
  </si>
  <si>
    <t>Pol195</t>
  </si>
  <si>
    <t>Čidla úniku plynu, tlačítko uzavření přívodu plynu do kotelny</t>
  </si>
  <si>
    <t>Pol196</t>
  </si>
  <si>
    <t>Přechodka PE/ocel d32/DN25</t>
  </si>
  <si>
    <t>Pol197</t>
  </si>
  <si>
    <t>Chránička potrubí DN50</t>
  </si>
  <si>
    <t>Pol198</t>
  </si>
  <si>
    <t>Chránička potrubí pro prostup zdí DN65</t>
  </si>
  <si>
    <t>Pol199</t>
  </si>
  <si>
    <t>Zkouška těsností potrubí</t>
  </si>
  <si>
    <t>Pol200</t>
  </si>
  <si>
    <t>Součástí dodávky budou podpůrné konstrukce, objímky, závěsy, šrouby, dle zvoleného materiálu trub</t>
  </si>
  <si>
    <t>Pol201</t>
  </si>
  <si>
    <t>Ochranný nátěr</t>
  </si>
  <si>
    <t>Pol202</t>
  </si>
  <si>
    <t>Dodavatelská dokumentace</t>
  </si>
  <si>
    <t>Pol203</t>
  </si>
  <si>
    <t>Dokumentace skutečného provedení</t>
  </si>
  <si>
    <t>Pol204</t>
  </si>
  <si>
    <t>Manuály</t>
  </si>
  <si>
    <t>Pol205</t>
  </si>
  <si>
    <t>Zaškolení</t>
  </si>
  <si>
    <t>Pol206</t>
  </si>
  <si>
    <t>Testy a revize</t>
  </si>
  <si>
    <t>Pol207</t>
  </si>
  <si>
    <t>Náklady na zařízení staveniště a ostatní vedlejší náklady</t>
  </si>
  <si>
    <t>Pol208</t>
  </si>
  <si>
    <t>Kompletační činnost</t>
  </si>
  <si>
    <t>Pol209</t>
  </si>
  <si>
    <t>Pomocné konstrukce</t>
  </si>
  <si>
    <t>Pol210</t>
  </si>
  <si>
    <t>Ochrana provedených konstrukcí</t>
  </si>
  <si>
    <t>Pol211</t>
  </si>
  <si>
    <t>Ostatní nespecifikované</t>
  </si>
  <si>
    <t>723</t>
  </si>
  <si>
    <t>Plynovod</t>
  </si>
  <si>
    <t>723120805</t>
  </si>
  <si>
    <t>Demontáž potrubí ocelové závitové svařované DN od 25 do 50</t>
  </si>
  <si>
    <t>-1735287624</t>
  </si>
  <si>
    <t>72326081.R</t>
  </si>
  <si>
    <t>Demontáž plynoměrné skříně</t>
  </si>
  <si>
    <t>-1103937070</t>
  </si>
  <si>
    <t>D.1.4.b - Vzduchotechnika</t>
  </si>
  <si>
    <t>D1 - Větrání infocentra</t>
  </si>
  <si>
    <t xml:space="preserve">    751 - Vzduchotechnika</t>
  </si>
  <si>
    <t>Větrání infocentra</t>
  </si>
  <si>
    <t>Pol165</t>
  </si>
  <si>
    <t xml:space="preserve">Vzduchotechnická jednotka  složení dle popisu v technické zprávě</t>
  </si>
  <si>
    <t>Poznámka k položce:_x000d_
Vi=2485 m3/h Vo=2485 m3/h Systemair</t>
  </si>
  <si>
    <t>Pol166</t>
  </si>
  <si>
    <t>Talířový ventil - přívodní</t>
  </si>
  <si>
    <t xml:space="preserve">Poznámka k položce:_x000d_
ɸ 125 Systemair  TFFC</t>
  </si>
  <si>
    <t>Pol167</t>
  </si>
  <si>
    <t>Talířový ventil - odvodní</t>
  </si>
  <si>
    <t xml:space="preserve">Poznámka k položce:_x000d_
ɸ 125 Systemair  EFFC</t>
  </si>
  <si>
    <t>Pol168</t>
  </si>
  <si>
    <t>Čtyřhranná vyústka R2</t>
  </si>
  <si>
    <t xml:space="preserve">Poznámka k položce:_x000d_
425x125 Systemair  NOVA-C</t>
  </si>
  <si>
    <t>Pol169</t>
  </si>
  <si>
    <t>Anemostat - přívodní</t>
  </si>
  <si>
    <t>Poznámka k položce:_x000d_
400x400 Trox VDW</t>
  </si>
  <si>
    <t>Pol170</t>
  </si>
  <si>
    <t>Anemostat - odvodní</t>
  </si>
  <si>
    <t>Pol171</t>
  </si>
  <si>
    <t>Protidešťová žaluzie</t>
  </si>
  <si>
    <t>Poznámka k položce:_x000d_
700x700 Systemair PZZN</t>
  </si>
  <si>
    <t>Pol172</t>
  </si>
  <si>
    <t>Tlumič hluku - čtyřhranný</t>
  </si>
  <si>
    <t>Poznámka k položce:_x000d_
400x500x1000 Lindab TUNE-S_x000d_
Kulisa je součástí tlumiče hluku a měla by být zahrnuta v ceně tlumiče</t>
  </si>
  <si>
    <t>Pol174</t>
  </si>
  <si>
    <t>Čtyřhranné potrubí z pozinkovaného plechu</t>
  </si>
  <si>
    <t>Pol175a</t>
  </si>
  <si>
    <t>Kruhové potrubí z pozink. ocelového plechu (SPIRO)</t>
  </si>
  <si>
    <t>Poznámka k položce:_x000d_
ɸ 200</t>
  </si>
  <si>
    <t>Pol175b</t>
  </si>
  <si>
    <t>723803610</t>
  </si>
  <si>
    <t>Poznámka k položce:_x000d_
ɸ 160</t>
  </si>
  <si>
    <t>Pol175c</t>
  </si>
  <si>
    <t>366537986</t>
  </si>
  <si>
    <t>Poznámka k položce:_x000d_
ɸ 125</t>
  </si>
  <si>
    <t>Pol176</t>
  </si>
  <si>
    <t>Ohebné potrubí s útlumem hluku</t>
  </si>
  <si>
    <t>Poznámka k položce:_x000d_
ɸ 125 Systemair SONOSYSTEM</t>
  </si>
  <si>
    <t>Pol177</t>
  </si>
  <si>
    <t>Poznámka k položce:_x000d_
ɸ 200 Systemair SONOSYSTEM</t>
  </si>
  <si>
    <t>Pol178</t>
  </si>
  <si>
    <t>Tepelná izolace tl. 40 mm</t>
  </si>
  <si>
    <t>Poznámka k položce:_x000d_
Isover ML-3</t>
  </si>
  <si>
    <t>751</t>
  </si>
  <si>
    <t>998751201</t>
  </si>
  <si>
    <t>Přesun hmot procentní pro vzduchotechniku v objektech výšky do 12 m</t>
  </si>
  <si>
    <t>-975681754</t>
  </si>
  <si>
    <t>D.1.4.c - Vytápění</t>
  </si>
  <si>
    <t>731 - Ústřední vytápění - kotelny</t>
  </si>
  <si>
    <t>733 - Rozvod potrubí</t>
  </si>
  <si>
    <t>734 - Armatury</t>
  </si>
  <si>
    <t>735 - Otopná tělesa</t>
  </si>
  <si>
    <t>736 - Podlahove vytapeni</t>
  </si>
  <si>
    <t>731</t>
  </si>
  <si>
    <t>Ústřední vytápění - kotelny</t>
  </si>
  <si>
    <t>odkouření kotle PP D801 koaxiál. +komínová hlavice sada s montáží</t>
  </si>
  <si>
    <t>soub</t>
  </si>
  <si>
    <t>zapojení vytápění, kotel vč. armatur technická mís</t>
  </si>
  <si>
    <t>expanzomat NG 50 s uzávěrem</t>
  </si>
  <si>
    <t>Rozdělovač pro topné okruhy HKV2/25/25 včtně izolace</t>
  </si>
  <si>
    <t>Anuloid WHY 120x80N40 vč.izolace,uchycení</t>
  </si>
  <si>
    <t>čerpadlová skupina HS25/6+MM100 včetně izolace</t>
  </si>
  <si>
    <t>23.1</t>
  </si>
  <si>
    <t>čerpadlová skupina HS25/4+MM100 včetně izolace</t>
  </si>
  <si>
    <t>23.2</t>
  </si>
  <si>
    <t>čerpadlová skupina HSM 20/6+MM100 včetně izolace</t>
  </si>
  <si>
    <t>23.3</t>
  </si>
  <si>
    <t>čerpadlová skupina HSM 15/4+MM100 včetně izolace</t>
  </si>
  <si>
    <t>G-ta vypouštěcí sada se sifonem</t>
  </si>
  <si>
    <t>Nástěnný kotel Buderus GB 192-50iW 7-736-701-297</t>
  </si>
  <si>
    <t>Logamatic RC 310 ,bílá 7-099-089 včetně nastavení</t>
  </si>
  <si>
    <t>připojení kotle HKA 1´´ přímé</t>
  </si>
  <si>
    <t>set</t>
  </si>
  <si>
    <t>tlaková a provozní zkouška</t>
  </si>
  <si>
    <t>zásobník TV Logalux S120.5 +set s čidlem</t>
  </si>
  <si>
    <t>zapojení a nastavení regulace, čidlo na fasádu</t>
  </si>
  <si>
    <t>elektro dopojení regulace, regulátor RC310 venkovní čidlo dle PD</t>
  </si>
  <si>
    <t>montážní konzole pro čerp skupiny</t>
  </si>
  <si>
    <t>demineralizační sada pro napouštění systému VES kit P8000,s vodoměrem vč. izolace</t>
  </si>
  <si>
    <t>998 73-1102.R00</t>
  </si>
  <si>
    <t>Přesun hmot pro kotelny, výšky do 12 m</t>
  </si>
  <si>
    <t>733</t>
  </si>
  <si>
    <t>Rozvod potrubí</t>
  </si>
  <si>
    <t>733 16-1104.R00</t>
  </si>
  <si>
    <t>Potrubí měděné Supersan 15 x 1 mm, polotvrdé lisované spoje</t>
  </si>
  <si>
    <t>733 16-1106.R00</t>
  </si>
  <si>
    <t>Potrubí měděné Supersan 18 x 1 mm, polotvrdé lisované spoje</t>
  </si>
  <si>
    <t>733 16-1107.R00</t>
  </si>
  <si>
    <t>Potrubí měděné Supersan 22 x 1 mm, polotvrdé lisované spoje</t>
  </si>
  <si>
    <t>zednické přípomoce, opravy povrchů</t>
  </si>
  <si>
    <t>733 16-1108.R00</t>
  </si>
  <si>
    <t>Potrubí měděné Supersan 28 x 1,5 mm, tvrdé</t>
  </si>
  <si>
    <t>733 16-1109.R00</t>
  </si>
  <si>
    <t>Potrubí měděné Supersan 35 x 1,5 mm, tvrdé</t>
  </si>
  <si>
    <t>izolace potrubí dle PD min DN potrubí,lepené spoje</t>
  </si>
  <si>
    <t>28.1</t>
  </si>
  <si>
    <t>práce z pojízdného lešení při montáži</t>
  </si>
  <si>
    <t>závěsy a uchycení pro vedení potrubí</t>
  </si>
  <si>
    <t>998 73-3101.R00</t>
  </si>
  <si>
    <t>Přesun hmot pro rozvody potrubí, výšky do 6 m</t>
  </si>
  <si>
    <t>734</t>
  </si>
  <si>
    <t>Armatury</t>
  </si>
  <si>
    <t>734 29-3222.R00</t>
  </si>
  <si>
    <t>Filtr, vnitřní-vnitřní z. DN 32</t>
  </si>
  <si>
    <t>734 29-3312.R00</t>
  </si>
  <si>
    <t>Kohout kulový vypouštěcí, DN 15</t>
  </si>
  <si>
    <t>734 21-3112.R00</t>
  </si>
  <si>
    <t>Ventil automatický odvzdušňovací, DN 15</t>
  </si>
  <si>
    <t>734 26-6212.R00</t>
  </si>
  <si>
    <t>Šroubení reg.rohové,vnitř.z. DN 15 s vypouštěním</t>
  </si>
  <si>
    <t>735</t>
  </si>
  <si>
    <t>Otopná tělesa</t>
  </si>
  <si>
    <t>735 15-6664.R00</t>
  </si>
  <si>
    <t xml:space="preserve">Otopná tělesa panelová Radik Klasik 22  600/ 800</t>
  </si>
  <si>
    <t>551-37306.A</t>
  </si>
  <si>
    <t>Hlavice termostatická Heimeier K standard</t>
  </si>
  <si>
    <t>735 15-6666.R00</t>
  </si>
  <si>
    <t xml:space="preserve">Otopná tělesa panelová Radik Klasik 22  600/1000</t>
  </si>
  <si>
    <t>735 15-6764.R00</t>
  </si>
  <si>
    <t xml:space="preserve">Otopná tělesa panelová Radik Klasik 33  600/ 800</t>
  </si>
  <si>
    <t>735 15-6767.R00</t>
  </si>
  <si>
    <t xml:space="preserve">Otopná tělesa panelová Radik Klasik 33  600/1200</t>
  </si>
  <si>
    <t>735 15-6768.R00</t>
  </si>
  <si>
    <t xml:space="preserve">Otopná tělesa panelová Radik Klasik 33  600/1400</t>
  </si>
  <si>
    <t>735 15-6769.R00</t>
  </si>
  <si>
    <t xml:space="preserve">Otopná tělesa panelová Radik Klasik 33  600/1600</t>
  </si>
  <si>
    <t>735 15-6771.R00</t>
  </si>
  <si>
    <t xml:space="preserve">Otopná tělesa panelová Radik Klasik 33  600/2000</t>
  </si>
  <si>
    <t>735 15-6564.R00</t>
  </si>
  <si>
    <t xml:space="preserve">Otopná tělesa panelová Radik Klasik 21  600/ 800</t>
  </si>
  <si>
    <t>735 15-6565.R00</t>
  </si>
  <si>
    <t xml:space="preserve">Otopná tělesa panelová Radik Klasik 21  600/ 900</t>
  </si>
  <si>
    <t>735 15-9220.R00</t>
  </si>
  <si>
    <t>Montáž panelových těles řadých do délky 2000 mm</t>
  </si>
  <si>
    <t>998 73-5101.R00</t>
  </si>
  <si>
    <t>Přesun hmot pro otopná tělesa, výšky do 6 m</t>
  </si>
  <si>
    <t>736</t>
  </si>
  <si>
    <t>Podlahove vytapeni</t>
  </si>
  <si>
    <t>736 00-0030.RA0</t>
  </si>
  <si>
    <t>Podlahové vytápění Rehau</t>
  </si>
  <si>
    <t xml:space="preserve">rozdělovač HKV-D 8  se skříní UP-750 s osazením a dopojením</t>
  </si>
  <si>
    <t>1.1</t>
  </si>
  <si>
    <t xml:space="preserve">rozdělovač HKV-D 9  se skříní UP-950 s osazením a dopojením</t>
  </si>
  <si>
    <t>regulace 220V, 5xtermostat 8/8 okruhů 2 jednotky</t>
  </si>
  <si>
    <t>kabeláž od termostatů k rozvoděči pro regulaci 3x1,5mm2cyky</t>
  </si>
  <si>
    <t>VRN_1</t>
  </si>
  <si>
    <t>-195414777</t>
  </si>
  <si>
    <t>D.1.4.d.1 - Silnoproudá elektrotechnika</t>
  </si>
  <si>
    <t>A - D.1.4.6a - Zařízení silnoproudé elektrotechniky</t>
  </si>
  <si>
    <t xml:space="preserve">    A2 - Technologické rozvody</t>
  </si>
  <si>
    <t xml:space="preserve">    A3 - Rozvaděče</t>
  </si>
  <si>
    <t xml:space="preserve">    A4 - Kabely a vodiče + nosné a úložné konstrukce</t>
  </si>
  <si>
    <t xml:space="preserve">    A5 - Hromosvod</t>
  </si>
  <si>
    <t xml:space="preserve">    A6 - Ostatní</t>
  </si>
  <si>
    <t>A</t>
  </si>
  <si>
    <t>D.1.4.6a - Zařízení silnoproudé elektrotechniky</t>
  </si>
  <si>
    <t>A1.1</t>
  </si>
  <si>
    <t>CirkLED 18W 1600lm IP44 4K bílý rámeček - Typ A1</t>
  </si>
  <si>
    <t>A1.2</t>
  </si>
  <si>
    <t>Recyklační příspěvek velká elektrozařízení</t>
  </si>
  <si>
    <t>A1.3</t>
  </si>
  <si>
    <t xml:space="preserve">Kruhové svítidlo zasazené do podhledu  -Typ A2</t>
  </si>
  <si>
    <t>A1.4</t>
  </si>
  <si>
    <t>A1.5</t>
  </si>
  <si>
    <t>Svítidlo závěsné designové -Typ A3</t>
  </si>
  <si>
    <t>A1.6</t>
  </si>
  <si>
    <t>A1.7</t>
  </si>
  <si>
    <t>Svítidlo nástěnné designové -Typ A4</t>
  </si>
  <si>
    <t>A1.8</t>
  </si>
  <si>
    <t>A1.9</t>
  </si>
  <si>
    <t>Svítidlo na dřevěný trám designové -Typ A5</t>
  </si>
  <si>
    <t>A1.10</t>
  </si>
  <si>
    <t>A1.11</t>
  </si>
  <si>
    <t xml:space="preserve">Svítidlo zasazené do podhledu  -Typ A6</t>
  </si>
  <si>
    <t>A1.12</t>
  </si>
  <si>
    <t>A1.13</t>
  </si>
  <si>
    <t>MODUS Fit4000A_KN - Typ B1</t>
  </si>
  <si>
    <t>A1.14</t>
  </si>
  <si>
    <t>A1.15</t>
  </si>
  <si>
    <t>SITECO Vega 4000K - Typ B2</t>
  </si>
  <si>
    <t>A1.16</t>
  </si>
  <si>
    <t>A1.19</t>
  </si>
  <si>
    <t>ONTEC G E1E 101 M AT White - Typ P1</t>
  </si>
  <si>
    <t>A1.20</t>
  </si>
  <si>
    <t>A1.21</t>
  </si>
  <si>
    <t>LED pásek 12V 10-20W/m</t>
  </si>
  <si>
    <t>A1.22</t>
  </si>
  <si>
    <t>spínač nástěnný jednopólový, řazení 1, IP20, šroubové svorky</t>
  </si>
  <si>
    <t>A1.23</t>
  </si>
  <si>
    <t>přepínač nástěnný křížový, řazení 5, IP20, šroubové svorky</t>
  </si>
  <si>
    <t>A1.24</t>
  </si>
  <si>
    <t>Tlačítkový ovládač osvětlení + relé s nastavitelným zpožděním</t>
  </si>
  <si>
    <t>A1.25</t>
  </si>
  <si>
    <t xml:space="preserve">Pohybový senzor pro spínání osvětlení 230V,  IP20 s nastavitelnou dobou zpoždění, kontakt 6A, stropní</t>
  </si>
  <si>
    <t>A1.26</t>
  </si>
  <si>
    <t>krabice do dutých stěn PVC přístrojová kruhová D 70mm hluboká</t>
  </si>
  <si>
    <t>A2</t>
  </si>
  <si>
    <t>Technologické rozvody</t>
  </si>
  <si>
    <t>A2.1</t>
  </si>
  <si>
    <t>Zásuvka 230V jednonásobná s ochranným kolíkem</t>
  </si>
  <si>
    <t>A2.2</t>
  </si>
  <si>
    <t>Svodič přepětí pod zásuvku</t>
  </si>
  <si>
    <t>Poznámka k položce:_x000d_
CZ275</t>
  </si>
  <si>
    <t>A2.3</t>
  </si>
  <si>
    <t>Rámeček pro elektroinstalační přístroje pětinásobný</t>
  </si>
  <si>
    <t>A2.4</t>
  </si>
  <si>
    <t>Rámeček pro elektroinstalační přístroje jednonásobný</t>
  </si>
  <si>
    <t>A2.5</t>
  </si>
  <si>
    <t>Wago svorky Balení 100 ks</t>
  </si>
  <si>
    <t>A2.6</t>
  </si>
  <si>
    <t>Demontáž koncových prvků elektrické instalace</t>
  </si>
  <si>
    <t>A3</t>
  </si>
  <si>
    <t>Rozvaděče</t>
  </si>
  <si>
    <t>A3.1</t>
  </si>
  <si>
    <t>Rozvaděč min. 950 x 550 x 110 (může být vyšší)</t>
  </si>
  <si>
    <t>A3.2</t>
  </si>
  <si>
    <t>Hlavní domovní skříň – úprava - SP5, pojistky 3x50A</t>
  </si>
  <si>
    <t>A3.3</t>
  </si>
  <si>
    <t>Elektroměrový rozváděč RE1</t>
  </si>
  <si>
    <t>A3.4</t>
  </si>
  <si>
    <t>Pojistkový držák OPV10/4</t>
  </si>
  <si>
    <t>A3.5</t>
  </si>
  <si>
    <t>Svodič přepětí FP1</t>
  </si>
  <si>
    <t>A3.6</t>
  </si>
  <si>
    <t>Hlavní vypínač 50A</t>
  </si>
  <si>
    <t>A3.7</t>
  </si>
  <si>
    <t>10C-N1-030AC Proudový chránič s nadproudovou ochranou</t>
  </si>
  <si>
    <t>A3.8</t>
  </si>
  <si>
    <t>16C-N1-030AC Proudový chránič s nadproudovou ochranou</t>
  </si>
  <si>
    <t>A3.9.1</t>
  </si>
  <si>
    <t>LTN-6C-1 Jistič 6A 1P C 10kA</t>
  </si>
  <si>
    <t>A3.9.2</t>
  </si>
  <si>
    <t>LTN-16C-1 Jistič 16A 1P C 10kA</t>
  </si>
  <si>
    <t>621758645</t>
  </si>
  <si>
    <t>A3.10</t>
  </si>
  <si>
    <t>Jistič 50B/3 LTN 10kA</t>
  </si>
  <si>
    <t>A3.11</t>
  </si>
  <si>
    <t>jistič 3-pólový 10 A vypínací charakteristika C vypínací schopnost 10 kA</t>
  </si>
  <si>
    <t>A3.12</t>
  </si>
  <si>
    <t>Stykač: 1-pólový instalační; 25A; 230VAC</t>
  </si>
  <si>
    <t>A3.13</t>
  </si>
  <si>
    <t>Termostat DEVIregTM 850 - programovací jednotka a zdroj 24V</t>
  </si>
  <si>
    <t>A3.14</t>
  </si>
  <si>
    <t>Systémy pro ovládání ZOTK</t>
  </si>
  <si>
    <t>A3.15</t>
  </si>
  <si>
    <t>Tlačítko central, total stop</t>
  </si>
  <si>
    <t>A3.16</t>
  </si>
  <si>
    <t>Drobný instalační materiál</t>
  </si>
  <si>
    <t>A4</t>
  </si>
  <si>
    <t>Kabely a vodiče + nosné a úložné konstrukce</t>
  </si>
  <si>
    <t>A4.1</t>
  </si>
  <si>
    <t>kabel instalační jádro Cu plné izolace PVC plášť PVC 450/750V (CYKY) 3x1,5mm2</t>
  </si>
  <si>
    <t>A4.2</t>
  </si>
  <si>
    <t>kabel instalační jádro Cu plné izolace PVC plášť PVC 450/750V (CYKY) 3x2,5mm2</t>
  </si>
  <si>
    <t>A4.3</t>
  </si>
  <si>
    <t>kabel instalační jádro Cu plné izolace PVC plášť PVC 450/750V (CYKY) 5x1,5mm2</t>
  </si>
  <si>
    <t>A4.4</t>
  </si>
  <si>
    <t>kabel instalační jádro Cu plné izolace PVC plášť PVC 450/750V (CYKY) 5x2,5mm2</t>
  </si>
  <si>
    <t>A4.5</t>
  </si>
  <si>
    <t>kabel instalační jádro Cu plné izolace PVC plášť PVC 450/750V (CYKY) 4x25mm2</t>
  </si>
  <si>
    <t>A4.6</t>
  </si>
  <si>
    <t>PRAFlaDur® X 3x2,5</t>
  </si>
  <si>
    <t>A4.7</t>
  </si>
  <si>
    <t>PRAFlaDur® X 3x1,5</t>
  </si>
  <si>
    <t>A4.8</t>
  </si>
  <si>
    <t>Zemnící vodič CY10</t>
  </si>
  <si>
    <t>A4.9</t>
  </si>
  <si>
    <t>Ukončení vodič izolovaný do 4 mm2 v rozváděči nebo na přístroji</t>
  </si>
  <si>
    <t>A4.10</t>
  </si>
  <si>
    <t>Kabelová úchytka</t>
  </si>
  <si>
    <t>A4.11</t>
  </si>
  <si>
    <t>Krabice pod omítku PVC přístrojová kruhová D 70mm hluboká</t>
  </si>
  <si>
    <t>A4.12</t>
  </si>
  <si>
    <t>Krabice pod omítku PVC odbočná kruhová D 70mm s víčkem</t>
  </si>
  <si>
    <t>A4.13</t>
  </si>
  <si>
    <t>Trubka elektroinstalační ohebná z PVC (ČSN) 2329</t>
  </si>
  <si>
    <t>A4.14</t>
  </si>
  <si>
    <t>Žlab kabelový pozinkovaný 2m/ks 100X200</t>
  </si>
  <si>
    <t>A5</t>
  </si>
  <si>
    <t>Hromosvod</t>
  </si>
  <si>
    <t>A5.1</t>
  </si>
  <si>
    <t>Vodič AlMgSi Ǿ 8MM</t>
  </si>
  <si>
    <t>A5.2</t>
  </si>
  <si>
    <t>Podpěra hromosvodu na hřebenové střeše, vč. kotvícího materiálu</t>
  </si>
  <si>
    <t>A5.3</t>
  </si>
  <si>
    <t>Svorka spojovací SS</t>
  </si>
  <si>
    <t>A5.4</t>
  </si>
  <si>
    <t>Svorka okapová SO</t>
  </si>
  <si>
    <t>A5.5</t>
  </si>
  <si>
    <t>Svorka připojovací SP1</t>
  </si>
  <si>
    <t>A5.6</t>
  </si>
  <si>
    <t>Svorka univerzální SU</t>
  </si>
  <si>
    <t>A5.7</t>
  </si>
  <si>
    <t>Svorka zkušební, 1,6 mm nad terénem</t>
  </si>
  <si>
    <t>A5.8</t>
  </si>
  <si>
    <t>Uzemnění – zemnící tyč Rz&lt;2 Ohm, cca 2m, instalace do země, vč. svorky a připojení na svody</t>
  </si>
  <si>
    <t>A5.9</t>
  </si>
  <si>
    <t>Jímací tyč l=1,5m, svorka na spojování jímací tyče a drátu FeZn d=8mm + jímací tyč o průměru 16mm, svorka MV pro uchycení drátu k jímací tyči</t>
  </si>
  <si>
    <t>A5.11</t>
  </si>
  <si>
    <t>Ochraný úhelník FeZn včetně 3 držáku</t>
  </si>
  <si>
    <t>A5.14</t>
  </si>
  <si>
    <t>Vodič pospojování CY 10 z/ž</t>
  </si>
  <si>
    <t>A5.15</t>
  </si>
  <si>
    <t>Průrazy, začištění, protipožární nástřiky a ucpávky</t>
  </si>
  <si>
    <t>A5.16</t>
  </si>
  <si>
    <t>Drobný a montážní materiál kotvy, příchytky,...</t>
  </si>
  <si>
    <t>A5.17</t>
  </si>
  <si>
    <t>Montážní práce, revize</t>
  </si>
  <si>
    <t>A6</t>
  </si>
  <si>
    <t>Ostatní</t>
  </si>
  <si>
    <t>A6.1</t>
  </si>
  <si>
    <t>Vypracování výrobní dokumentace</t>
  </si>
  <si>
    <t>A6.3</t>
  </si>
  <si>
    <t>Revize el. zařízení</t>
  </si>
  <si>
    <t>A6.4</t>
  </si>
  <si>
    <t>Zkouška a prohlídka rozvodných zařízení</t>
  </si>
  <si>
    <t>A6.5</t>
  </si>
  <si>
    <t>Dílčí a celkové zkoušky</t>
  </si>
  <si>
    <t>A6.6</t>
  </si>
  <si>
    <t>Proškolení obsluhy</t>
  </si>
  <si>
    <t>A6.9</t>
  </si>
  <si>
    <t>Podružný materiál</t>
  </si>
  <si>
    <t>A6.10</t>
  </si>
  <si>
    <t>Mimostaveništní doprava dodávek</t>
  </si>
  <si>
    <t>A6.11</t>
  </si>
  <si>
    <t>A6.12</t>
  </si>
  <si>
    <t>Zednické výpomoci</t>
  </si>
  <si>
    <t>D.1.4.d.2 - Slaboproudá elektrotechnika</t>
  </si>
  <si>
    <t>B - D.1.4.6b - Zařízení slaboproudé elektrotechniky</t>
  </si>
  <si>
    <t xml:space="preserve">    A1 - Poplachové zabezpečovací a tísňové systémy PZTS</t>
  </si>
  <si>
    <t xml:space="preserve">    B2 - Datové rozvody SCS</t>
  </si>
  <si>
    <t xml:space="preserve">    B3 - Kabely a vodiče + nosné a úložné konstrukce</t>
  </si>
  <si>
    <t xml:space="preserve">    B4 - Ostatní</t>
  </si>
  <si>
    <t>B</t>
  </si>
  <si>
    <t>D.1.4.6b - Zařízení slaboproudé elektrotechniky</t>
  </si>
  <si>
    <t>A1</t>
  </si>
  <si>
    <t>Poplachové zabezpečovací a tísňové systémy PZTS</t>
  </si>
  <si>
    <t>B1.1</t>
  </si>
  <si>
    <t>Ústředna PZTS do 16ti zón, 4 podsystémů, s komunikací GSM/ethernet</t>
  </si>
  <si>
    <t>B1.2</t>
  </si>
  <si>
    <t>Rozbočovač sběrnice/koncentrátor vč. instalační krabice</t>
  </si>
  <si>
    <t>B1.3</t>
  </si>
  <si>
    <t>Montáž krabice pro expander s uložením na omítku</t>
  </si>
  <si>
    <t>B1.4</t>
  </si>
  <si>
    <t>Klávesnice PZTS</t>
  </si>
  <si>
    <t>B1.5</t>
  </si>
  <si>
    <t>Bezúdržbový olověný akumulátor 12V 18Ah</t>
  </si>
  <si>
    <t>B1.6</t>
  </si>
  <si>
    <t>Sběrnicový detektor pohybu PIR</t>
  </si>
  <si>
    <t>B1.7</t>
  </si>
  <si>
    <t>Sběrnicový detektor rozbití skla</t>
  </si>
  <si>
    <t>B1.8</t>
  </si>
  <si>
    <t>Sběrnicový kombinovaný detektor kouře a teploty</t>
  </si>
  <si>
    <t>B1.9</t>
  </si>
  <si>
    <t>Sběrnicový magnetický detektor</t>
  </si>
  <si>
    <t>B1.10</t>
  </si>
  <si>
    <t>Sběrnicová siréna vnitřní</t>
  </si>
  <si>
    <t>B1.11</t>
  </si>
  <si>
    <t>Sběrnicová venkovní siréna vč. kytu a beterie, optická sig.</t>
  </si>
  <si>
    <t>B1.12</t>
  </si>
  <si>
    <t>Programování základních parametrů ústředny PZTS</t>
  </si>
  <si>
    <t>B1.13</t>
  </si>
  <si>
    <t>Programování systému na jeden detektor PZTS</t>
  </si>
  <si>
    <t>B1.14</t>
  </si>
  <si>
    <t>Výchozí revize systému PZTS</t>
  </si>
  <si>
    <t>B2</t>
  </si>
  <si>
    <t>Datové rozvody SCS</t>
  </si>
  <si>
    <t>B2.1</t>
  </si>
  <si>
    <t>RACK nástěnný 19" min. 15U</t>
  </si>
  <si>
    <t>B2.2</t>
  </si>
  <si>
    <t>Switch 19", 24xLAN, 2x SFP+</t>
  </si>
  <si>
    <t>B2.3</t>
  </si>
  <si>
    <t>Napájecí panel 19", 8x zásuvka 230V</t>
  </si>
  <si>
    <t>B2.4</t>
  </si>
  <si>
    <t>UPS do racku vel. 2U, 1500VA, 1350W, 230V</t>
  </si>
  <si>
    <t>B2.5</t>
  </si>
  <si>
    <t>Patch panel 19" 24×RJ45 CAT6 STP 1U</t>
  </si>
  <si>
    <t>B2.6</t>
  </si>
  <si>
    <t>Zásuvka 2x RJ45 Cat.6 STP</t>
  </si>
  <si>
    <t>B2.7</t>
  </si>
  <si>
    <t>Zásuvka 1x RJ45 Cat.6 STP</t>
  </si>
  <si>
    <t>B2.8</t>
  </si>
  <si>
    <t>Montáž vyvazovacíhoho panelu 1U</t>
  </si>
  <si>
    <t>B2.9</t>
  </si>
  <si>
    <t>Popis portu datové zásuvky</t>
  </si>
  <si>
    <t>B2.10</t>
  </si>
  <si>
    <t>Popis portů patchpanelu</t>
  </si>
  <si>
    <t>B3</t>
  </si>
  <si>
    <t>B3.1</t>
  </si>
  <si>
    <t>Kabel datový celkově stíněný Al fólií jádro Cu plné plášť PVC (F/UTP) kategorie 6</t>
  </si>
  <si>
    <t>B3.2</t>
  </si>
  <si>
    <t>Kabel sdělovací podélně vodotěsný stíněný laminovanou Al folií jádro Cu plné izolace foam-skin PE plášť PE 150V (TCEPKPFLE) 3x4x0,6mm2</t>
  </si>
  <si>
    <t>B3.3</t>
  </si>
  <si>
    <t>Montáž kabelů sdělovacích pro vnitřní rozvody do 15 žil</t>
  </si>
  <si>
    <t>B3.4</t>
  </si>
  <si>
    <t>B3.5</t>
  </si>
  <si>
    <t>B3.6</t>
  </si>
  <si>
    <t>Montáž krabic pro slaboproud zapuštěných plastových odbočných kruhových s víčkem a se zasekáním</t>
  </si>
  <si>
    <t>B3.7</t>
  </si>
  <si>
    <t>B3.8</t>
  </si>
  <si>
    <t>Montáž trubek pro slaboproud plastových ohebných uložených pod omítku se zasekáním</t>
  </si>
  <si>
    <t>B3.9</t>
  </si>
  <si>
    <t>B3.10</t>
  </si>
  <si>
    <t>Vyvazování kabeláže ve žlabech pro slaboproud</t>
  </si>
  <si>
    <t>B3.11</t>
  </si>
  <si>
    <t>Frézování drážek pro vodiče ve stěnách z betonu do 5x5 cm</t>
  </si>
  <si>
    <t>B3.12</t>
  </si>
  <si>
    <t>Frézování drážek pro vodiče ve stropech z betonu do 5x5 cm</t>
  </si>
  <si>
    <t>B3.13</t>
  </si>
  <si>
    <t>Požárně těsnící materiál do prostupu</t>
  </si>
  <si>
    <t>B4</t>
  </si>
  <si>
    <t>B4.1</t>
  </si>
  <si>
    <t>B4.2</t>
  </si>
  <si>
    <t>B4.3</t>
  </si>
  <si>
    <t>B4.4</t>
  </si>
  <si>
    <t>B4.5</t>
  </si>
  <si>
    <t>B4.7</t>
  </si>
  <si>
    <t>B4.8</t>
  </si>
  <si>
    <t>B4.9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</si>
</sst>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1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</xf>
    <xf numFmtId="0" fontId="39" fillId="0" borderId="22" xfId="0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styles" Target="styles.xml" /><Relationship Id="rId11" Type="http://schemas.openxmlformats.org/officeDocument/2006/relationships/theme" Target="theme/theme1.xml" /><Relationship Id="rId12" Type="http://schemas.openxmlformats.org/officeDocument/2006/relationships/calcChain" Target="calcChain.xml" /><Relationship Id="rId13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21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26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27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28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28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26</v>
      </c>
      <c r="AL14" s="23"/>
      <c r="AM14" s="23"/>
      <c r="AN14" s="35" t="s">
        <v>28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29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21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26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30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31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21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26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30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32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33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34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35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36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37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38</v>
      </c>
      <c r="E29" s="48"/>
      <c r="F29" s="33" t="s">
        <v>39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40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41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42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43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44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45</v>
      </c>
      <c r="U35" s="55"/>
      <c r="V35" s="55"/>
      <c r="W35" s="55"/>
      <c r="X35" s="57" t="s">
        <v>46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47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48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49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50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49</v>
      </c>
      <c r="AI60" s="43"/>
      <c r="AJ60" s="43"/>
      <c r="AK60" s="43"/>
      <c r="AL60" s="43"/>
      <c r="AM60" s="65" t="s">
        <v>50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51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52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49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50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49</v>
      </c>
      <c r="AI75" s="43"/>
      <c r="AJ75" s="43"/>
      <c r="AK75" s="43"/>
      <c r="AL75" s="43"/>
      <c r="AM75" s="65" t="s">
        <v>50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53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R1-21UL31003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R1-REKONSTRUKCE OBJEKTU BENEŠOVO NÁMĚSTÍ č.840, TEPLICE - TURISTICKÉ INFORMAČNÍ CENTRUM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 xml:space="preserve"> 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28. 8. 2023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 xml:space="preserve"> 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29</v>
      </c>
      <c r="AJ89" s="41"/>
      <c r="AK89" s="41"/>
      <c r="AL89" s="41"/>
      <c r="AM89" s="81" t="str">
        <f>IF(E17="","",E17)</f>
        <v xml:space="preserve"> </v>
      </c>
      <c r="AN89" s="72"/>
      <c r="AO89" s="72"/>
      <c r="AP89" s="72"/>
      <c r="AQ89" s="41"/>
      <c r="AR89" s="45"/>
      <c r="AS89" s="82" t="s">
        <v>54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27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31</v>
      </c>
      <c r="AJ90" s="41"/>
      <c r="AK90" s="41"/>
      <c r="AL90" s="41"/>
      <c r="AM90" s="81" t="str">
        <f>IF(E20="","",E20)</f>
        <v xml:space="preserve"> 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55</v>
      </c>
      <c r="D92" s="95"/>
      <c r="E92" s="95"/>
      <c r="F92" s="95"/>
      <c r="G92" s="95"/>
      <c r="H92" s="96"/>
      <c r="I92" s="97" t="s">
        <v>56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57</v>
      </c>
      <c r="AH92" s="95"/>
      <c r="AI92" s="95"/>
      <c r="AJ92" s="95"/>
      <c r="AK92" s="95"/>
      <c r="AL92" s="95"/>
      <c r="AM92" s="95"/>
      <c r="AN92" s="97" t="s">
        <v>58</v>
      </c>
      <c r="AO92" s="95"/>
      <c r="AP92" s="99"/>
      <c r="AQ92" s="100" t="s">
        <v>59</v>
      </c>
      <c r="AR92" s="45"/>
      <c r="AS92" s="101" t="s">
        <v>60</v>
      </c>
      <c r="AT92" s="102" t="s">
        <v>61</v>
      </c>
      <c r="AU92" s="102" t="s">
        <v>62</v>
      </c>
      <c r="AV92" s="102" t="s">
        <v>63</v>
      </c>
      <c r="AW92" s="102" t="s">
        <v>64</v>
      </c>
      <c r="AX92" s="102" t="s">
        <v>65</v>
      </c>
      <c r="AY92" s="102" t="s">
        <v>66</v>
      </c>
      <c r="AZ92" s="102" t="s">
        <v>67</v>
      </c>
      <c r="BA92" s="102" t="s">
        <v>68</v>
      </c>
      <c r="BB92" s="102" t="s">
        <v>69</v>
      </c>
      <c r="BC92" s="102" t="s">
        <v>70</v>
      </c>
      <c r="BD92" s="103" t="s">
        <v>71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72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ROUND(AG95+AG96+AG97,2)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ROUND(AS95+AS96+AS97,2)</f>
        <v>0</v>
      </c>
      <c r="AT94" s="115">
        <f>ROUND(SUM(AV94:AW94),2)</f>
        <v>0</v>
      </c>
      <c r="AU94" s="116">
        <f>ROUND(AU95+AU96+AU97,5)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ROUND(AZ95+AZ96+AZ97,2)</f>
        <v>0</v>
      </c>
      <c r="BA94" s="115">
        <f>ROUND(BA95+BA96+BA97,2)</f>
        <v>0</v>
      </c>
      <c r="BB94" s="115">
        <f>ROUND(BB95+BB96+BB97,2)</f>
        <v>0</v>
      </c>
      <c r="BC94" s="115">
        <f>ROUND(BC95+BC96+BC97,2)</f>
        <v>0</v>
      </c>
      <c r="BD94" s="117">
        <f>ROUND(BD95+BD96+BD97,2)</f>
        <v>0</v>
      </c>
      <c r="BE94" s="6"/>
      <c r="BS94" s="118" t="s">
        <v>73</v>
      </c>
      <c r="BT94" s="118" t="s">
        <v>74</v>
      </c>
      <c r="BU94" s="119" t="s">
        <v>75</v>
      </c>
      <c r="BV94" s="118" t="s">
        <v>76</v>
      </c>
      <c r="BW94" s="118" t="s">
        <v>5</v>
      </c>
      <c r="BX94" s="118" t="s">
        <v>77</v>
      </c>
      <c r="CL94" s="118" t="s">
        <v>1</v>
      </c>
    </row>
    <row r="95" s="7" customFormat="1" ht="16.5" customHeight="1">
      <c r="A95" s="120" t="s">
        <v>78</v>
      </c>
      <c r="B95" s="121"/>
      <c r="C95" s="122"/>
      <c r="D95" s="123" t="s">
        <v>79</v>
      </c>
      <c r="E95" s="123"/>
      <c r="F95" s="123"/>
      <c r="G95" s="123"/>
      <c r="H95" s="123"/>
      <c r="I95" s="124"/>
      <c r="J95" s="123" t="s">
        <v>80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'SO 000 - Vedlejší a ostat...'!J30</f>
        <v>0</v>
      </c>
      <c r="AH95" s="124"/>
      <c r="AI95" s="124"/>
      <c r="AJ95" s="124"/>
      <c r="AK95" s="124"/>
      <c r="AL95" s="124"/>
      <c r="AM95" s="124"/>
      <c r="AN95" s="125">
        <f>SUM(AG95,AT95)</f>
        <v>0</v>
      </c>
      <c r="AO95" s="124"/>
      <c r="AP95" s="124"/>
      <c r="AQ95" s="126" t="s">
        <v>81</v>
      </c>
      <c r="AR95" s="127"/>
      <c r="AS95" s="128">
        <v>0</v>
      </c>
      <c r="AT95" s="129">
        <f>ROUND(SUM(AV95:AW95),2)</f>
        <v>0</v>
      </c>
      <c r="AU95" s="130">
        <f>'SO 000 - Vedlejší a ostat...'!P119</f>
        <v>0</v>
      </c>
      <c r="AV95" s="129">
        <f>'SO 000 - Vedlejší a ostat...'!J33</f>
        <v>0</v>
      </c>
      <c r="AW95" s="129">
        <f>'SO 000 - Vedlejší a ostat...'!J34</f>
        <v>0</v>
      </c>
      <c r="AX95" s="129">
        <f>'SO 000 - Vedlejší a ostat...'!J35</f>
        <v>0</v>
      </c>
      <c r="AY95" s="129">
        <f>'SO 000 - Vedlejší a ostat...'!J36</f>
        <v>0</v>
      </c>
      <c r="AZ95" s="129">
        <f>'SO 000 - Vedlejší a ostat...'!F33</f>
        <v>0</v>
      </c>
      <c r="BA95" s="129">
        <f>'SO 000 - Vedlejší a ostat...'!F34</f>
        <v>0</v>
      </c>
      <c r="BB95" s="129">
        <f>'SO 000 - Vedlejší a ostat...'!F35</f>
        <v>0</v>
      </c>
      <c r="BC95" s="129">
        <f>'SO 000 - Vedlejší a ostat...'!F36</f>
        <v>0</v>
      </c>
      <c r="BD95" s="131">
        <f>'SO 000 - Vedlejší a ostat...'!F37</f>
        <v>0</v>
      </c>
      <c r="BE95" s="7"/>
      <c r="BT95" s="132" t="s">
        <v>82</v>
      </c>
      <c r="BV95" s="132" t="s">
        <v>76</v>
      </c>
      <c r="BW95" s="132" t="s">
        <v>83</v>
      </c>
      <c r="BX95" s="132" t="s">
        <v>5</v>
      </c>
      <c r="CL95" s="132" t="s">
        <v>1</v>
      </c>
      <c r="CM95" s="132" t="s">
        <v>84</v>
      </c>
    </row>
    <row r="96" s="7" customFormat="1" ht="24.75" customHeight="1">
      <c r="A96" s="120" t="s">
        <v>78</v>
      </c>
      <c r="B96" s="121"/>
      <c r="C96" s="122"/>
      <c r="D96" s="123" t="s">
        <v>85</v>
      </c>
      <c r="E96" s="123"/>
      <c r="F96" s="123"/>
      <c r="G96" s="123"/>
      <c r="H96" s="123"/>
      <c r="I96" s="124"/>
      <c r="J96" s="123" t="s">
        <v>86</v>
      </c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25">
        <f>'D.1.1, D.1.2 - Architekto...'!J30</f>
        <v>0</v>
      </c>
      <c r="AH96" s="124"/>
      <c r="AI96" s="124"/>
      <c r="AJ96" s="124"/>
      <c r="AK96" s="124"/>
      <c r="AL96" s="124"/>
      <c r="AM96" s="124"/>
      <c r="AN96" s="125">
        <f>SUM(AG96,AT96)</f>
        <v>0</v>
      </c>
      <c r="AO96" s="124"/>
      <c r="AP96" s="124"/>
      <c r="AQ96" s="126" t="s">
        <v>81</v>
      </c>
      <c r="AR96" s="127"/>
      <c r="AS96" s="128">
        <v>0</v>
      </c>
      <c r="AT96" s="129">
        <f>ROUND(SUM(AV96:AW96),2)</f>
        <v>0</v>
      </c>
      <c r="AU96" s="130">
        <f>'D.1.1, D.1.2 - Architekto...'!P142</f>
        <v>0</v>
      </c>
      <c r="AV96" s="129">
        <f>'D.1.1, D.1.2 - Architekto...'!J33</f>
        <v>0</v>
      </c>
      <c r="AW96" s="129">
        <f>'D.1.1, D.1.2 - Architekto...'!J34</f>
        <v>0</v>
      </c>
      <c r="AX96" s="129">
        <f>'D.1.1, D.1.2 - Architekto...'!J35</f>
        <v>0</v>
      </c>
      <c r="AY96" s="129">
        <f>'D.1.1, D.1.2 - Architekto...'!J36</f>
        <v>0</v>
      </c>
      <c r="AZ96" s="129">
        <f>'D.1.1, D.1.2 - Architekto...'!F33</f>
        <v>0</v>
      </c>
      <c r="BA96" s="129">
        <f>'D.1.1, D.1.2 - Architekto...'!F34</f>
        <v>0</v>
      </c>
      <c r="BB96" s="129">
        <f>'D.1.1, D.1.2 - Architekto...'!F35</f>
        <v>0</v>
      </c>
      <c r="BC96" s="129">
        <f>'D.1.1, D.1.2 - Architekto...'!F36</f>
        <v>0</v>
      </c>
      <c r="BD96" s="131">
        <f>'D.1.1, D.1.2 - Architekto...'!F37</f>
        <v>0</v>
      </c>
      <c r="BE96" s="7"/>
      <c r="BT96" s="132" t="s">
        <v>82</v>
      </c>
      <c r="BV96" s="132" t="s">
        <v>76</v>
      </c>
      <c r="BW96" s="132" t="s">
        <v>87</v>
      </c>
      <c r="BX96" s="132" t="s">
        <v>5</v>
      </c>
      <c r="CL96" s="132" t="s">
        <v>1</v>
      </c>
      <c r="CM96" s="132" t="s">
        <v>84</v>
      </c>
    </row>
    <row r="97" s="7" customFormat="1" ht="16.5" customHeight="1">
      <c r="A97" s="7"/>
      <c r="B97" s="121"/>
      <c r="C97" s="122"/>
      <c r="D97" s="123" t="s">
        <v>88</v>
      </c>
      <c r="E97" s="123"/>
      <c r="F97" s="123"/>
      <c r="G97" s="123"/>
      <c r="H97" s="123"/>
      <c r="I97" s="124"/>
      <c r="J97" s="123" t="s">
        <v>89</v>
      </c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3"/>
      <c r="Z97" s="123"/>
      <c r="AA97" s="123"/>
      <c r="AB97" s="123"/>
      <c r="AC97" s="123"/>
      <c r="AD97" s="123"/>
      <c r="AE97" s="123"/>
      <c r="AF97" s="123"/>
      <c r="AG97" s="133">
        <f>ROUND(SUM(AG98:AG103),2)</f>
        <v>0</v>
      </c>
      <c r="AH97" s="124"/>
      <c r="AI97" s="124"/>
      <c r="AJ97" s="124"/>
      <c r="AK97" s="124"/>
      <c r="AL97" s="124"/>
      <c r="AM97" s="124"/>
      <c r="AN97" s="125">
        <f>SUM(AG97,AT97)</f>
        <v>0</v>
      </c>
      <c r="AO97" s="124"/>
      <c r="AP97" s="124"/>
      <c r="AQ97" s="126" t="s">
        <v>81</v>
      </c>
      <c r="AR97" s="127"/>
      <c r="AS97" s="128">
        <f>ROUND(SUM(AS98:AS103),2)</f>
        <v>0</v>
      </c>
      <c r="AT97" s="129">
        <f>ROUND(SUM(AV97:AW97),2)</f>
        <v>0</v>
      </c>
      <c r="AU97" s="130">
        <f>ROUND(SUM(AU98:AU103),5)</f>
        <v>0</v>
      </c>
      <c r="AV97" s="129">
        <f>ROUND(AZ97*L29,2)</f>
        <v>0</v>
      </c>
      <c r="AW97" s="129">
        <f>ROUND(BA97*L30,2)</f>
        <v>0</v>
      </c>
      <c r="AX97" s="129">
        <f>ROUND(BB97*L29,2)</f>
        <v>0</v>
      </c>
      <c r="AY97" s="129">
        <f>ROUND(BC97*L30,2)</f>
        <v>0</v>
      </c>
      <c r="AZ97" s="129">
        <f>ROUND(SUM(AZ98:AZ103),2)</f>
        <v>0</v>
      </c>
      <c r="BA97" s="129">
        <f>ROUND(SUM(BA98:BA103),2)</f>
        <v>0</v>
      </c>
      <c r="BB97" s="129">
        <f>ROUND(SUM(BB98:BB103),2)</f>
        <v>0</v>
      </c>
      <c r="BC97" s="129">
        <f>ROUND(SUM(BC98:BC103),2)</f>
        <v>0</v>
      </c>
      <c r="BD97" s="131">
        <f>ROUND(SUM(BD98:BD103),2)</f>
        <v>0</v>
      </c>
      <c r="BE97" s="7"/>
      <c r="BS97" s="132" t="s">
        <v>73</v>
      </c>
      <c r="BT97" s="132" t="s">
        <v>82</v>
      </c>
      <c r="BU97" s="132" t="s">
        <v>75</v>
      </c>
      <c r="BV97" s="132" t="s">
        <v>76</v>
      </c>
      <c r="BW97" s="132" t="s">
        <v>90</v>
      </c>
      <c r="BX97" s="132" t="s">
        <v>5</v>
      </c>
      <c r="CL97" s="132" t="s">
        <v>1</v>
      </c>
      <c r="CM97" s="132" t="s">
        <v>84</v>
      </c>
    </row>
    <row r="98" s="4" customFormat="1" ht="16.5" customHeight="1">
      <c r="A98" s="120" t="s">
        <v>78</v>
      </c>
      <c r="B98" s="71"/>
      <c r="C98" s="134"/>
      <c r="D98" s="134"/>
      <c r="E98" s="135" t="s">
        <v>91</v>
      </c>
      <c r="F98" s="135"/>
      <c r="G98" s="135"/>
      <c r="H98" s="135"/>
      <c r="I98" s="135"/>
      <c r="J98" s="134"/>
      <c r="K98" s="135" t="s">
        <v>92</v>
      </c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  <c r="AD98" s="135"/>
      <c r="AE98" s="135"/>
      <c r="AF98" s="135"/>
      <c r="AG98" s="136">
        <f>'D.1.4.a.1 - Zdravotně tec...'!J32</f>
        <v>0</v>
      </c>
      <c r="AH98" s="134"/>
      <c r="AI98" s="134"/>
      <c r="AJ98" s="134"/>
      <c r="AK98" s="134"/>
      <c r="AL98" s="134"/>
      <c r="AM98" s="134"/>
      <c r="AN98" s="136">
        <f>SUM(AG98,AT98)</f>
        <v>0</v>
      </c>
      <c r="AO98" s="134"/>
      <c r="AP98" s="134"/>
      <c r="AQ98" s="137" t="s">
        <v>93</v>
      </c>
      <c r="AR98" s="73"/>
      <c r="AS98" s="138">
        <v>0</v>
      </c>
      <c r="AT98" s="139">
        <f>ROUND(SUM(AV98:AW98),2)</f>
        <v>0</v>
      </c>
      <c r="AU98" s="140">
        <f>'D.1.4.a.1 - Zdravotně tec...'!P159</f>
        <v>0</v>
      </c>
      <c r="AV98" s="139">
        <f>'D.1.4.a.1 - Zdravotně tec...'!J35</f>
        <v>0</v>
      </c>
      <c r="AW98" s="139">
        <f>'D.1.4.a.1 - Zdravotně tec...'!J36</f>
        <v>0</v>
      </c>
      <c r="AX98" s="139">
        <f>'D.1.4.a.1 - Zdravotně tec...'!J37</f>
        <v>0</v>
      </c>
      <c r="AY98" s="139">
        <f>'D.1.4.a.1 - Zdravotně tec...'!J38</f>
        <v>0</v>
      </c>
      <c r="AZ98" s="139">
        <f>'D.1.4.a.1 - Zdravotně tec...'!F35</f>
        <v>0</v>
      </c>
      <c r="BA98" s="139">
        <f>'D.1.4.a.1 - Zdravotně tec...'!F36</f>
        <v>0</v>
      </c>
      <c r="BB98" s="139">
        <f>'D.1.4.a.1 - Zdravotně tec...'!F37</f>
        <v>0</v>
      </c>
      <c r="BC98" s="139">
        <f>'D.1.4.a.1 - Zdravotně tec...'!F38</f>
        <v>0</v>
      </c>
      <c r="BD98" s="141">
        <f>'D.1.4.a.1 - Zdravotně tec...'!F39</f>
        <v>0</v>
      </c>
      <c r="BE98" s="4"/>
      <c r="BT98" s="142" t="s">
        <v>84</v>
      </c>
      <c r="BV98" s="142" t="s">
        <v>76</v>
      </c>
      <c r="BW98" s="142" t="s">
        <v>94</v>
      </c>
      <c r="BX98" s="142" t="s">
        <v>90</v>
      </c>
      <c r="CL98" s="142" t="s">
        <v>1</v>
      </c>
    </row>
    <row r="99" s="4" customFormat="1" ht="16.5" customHeight="1">
      <c r="A99" s="120" t="s">
        <v>78</v>
      </c>
      <c r="B99" s="71"/>
      <c r="C99" s="134"/>
      <c r="D99" s="134"/>
      <c r="E99" s="135" t="s">
        <v>95</v>
      </c>
      <c r="F99" s="135"/>
      <c r="G99" s="135"/>
      <c r="H99" s="135"/>
      <c r="I99" s="135"/>
      <c r="J99" s="134"/>
      <c r="K99" s="135" t="s">
        <v>96</v>
      </c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135"/>
      <c r="AD99" s="135"/>
      <c r="AE99" s="135"/>
      <c r="AF99" s="135"/>
      <c r="AG99" s="136">
        <f>'D.1.4.a.2 - Plyn'!J32</f>
        <v>0</v>
      </c>
      <c r="AH99" s="134"/>
      <c r="AI99" s="134"/>
      <c r="AJ99" s="134"/>
      <c r="AK99" s="134"/>
      <c r="AL99" s="134"/>
      <c r="AM99" s="134"/>
      <c r="AN99" s="136">
        <f>SUM(AG99,AT99)</f>
        <v>0</v>
      </c>
      <c r="AO99" s="134"/>
      <c r="AP99" s="134"/>
      <c r="AQ99" s="137" t="s">
        <v>93</v>
      </c>
      <c r="AR99" s="73"/>
      <c r="AS99" s="138">
        <v>0</v>
      </c>
      <c r="AT99" s="139">
        <f>ROUND(SUM(AV99:AW99),2)</f>
        <v>0</v>
      </c>
      <c r="AU99" s="140">
        <f>'D.1.4.a.2 - Plyn'!P128</f>
        <v>0</v>
      </c>
      <c r="AV99" s="139">
        <f>'D.1.4.a.2 - Plyn'!J35</f>
        <v>0</v>
      </c>
      <c r="AW99" s="139">
        <f>'D.1.4.a.2 - Plyn'!J36</f>
        <v>0</v>
      </c>
      <c r="AX99" s="139">
        <f>'D.1.4.a.2 - Plyn'!J37</f>
        <v>0</v>
      </c>
      <c r="AY99" s="139">
        <f>'D.1.4.a.2 - Plyn'!J38</f>
        <v>0</v>
      </c>
      <c r="AZ99" s="139">
        <f>'D.1.4.a.2 - Plyn'!F35</f>
        <v>0</v>
      </c>
      <c r="BA99" s="139">
        <f>'D.1.4.a.2 - Plyn'!F36</f>
        <v>0</v>
      </c>
      <c r="BB99" s="139">
        <f>'D.1.4.a.2 - Plyn'!F37</f>
        <v>0</v>
      </c>
      <c r="BC99" s="139">
        <f>'D.1.4.a.2 - Plyn'!F38</f>
        <v>0</v>
      </c>
      <c r="BD99" s="141">
        <f>'D.1.4.a.2 - Plyn'!F39</f>
        <v>0</v>
      </c>
      <c r="BE99" s="4"/>
      <c r="BT99" s="142" t="s">
        <v>84</v>
      </c>
      <c r="BV99" s="142" t="s">
        <v>76</v>
      </c>
      <c r="BW99" s="142" t="s">
        <v>97</v>
      </c>
      <c r="BX99" s="142" t="s">
        <v>90</v>
      </c>
      <c r="CL99" s="142" t="s">
        <v>1</v>
      </c>
    </row>
    <row r="100" s="4" customFormat="1" ht="16.5" customHeight="1">
      <c r="A100" s="120" t="s">
        <v>78</v>
      </c>
      <c r="B100" s="71"/>
      <c r="C100" s="134"/>
      <c r="D100" s="134"/>
      <c r="E100" s="135" t="s">
        <v>98</v>
      </c>
      <c r="F100" s="135"/>
      <c r="G100" s="135"/>
      <c r="H100" s="135"/>
      <c r="I100" s="135"/>
      <c r="J100" s="134"/>
      <c r="K100" s="135" t="s">
        <v>99</v>
      </c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  <c r="AD100" s="135"/>
      <c r="AE100" s="135"/>
      <c r="AF100" s="135"/>
      <c r="AG100" s="136">
        <f>'D.1.4.b - Vzduchotechnika'!J32</f>
        <v>0</v>
      </c>
      <c r="AH100" s="134"/>
      <c r="AI100" s="134"/>
      <c r="AJ100" s="134"/>
      <c r="AK100" s="134"/>
      <c r="AL100" s="134"/>
      <c r="AM100" s="134"/>
      <c r="AN100" s="136">
        <f>SUM(AG100,AT100)</f>
        <v>0</v>
      </c>
      <c r="AO100" s="134"/>
      <c r="AP100" s="134"/>
      <c r="AQ100" s="137" t="s">
        <v>93</v>
      </c>
      <c r="AR100" s="73"/>
      <c r="AS100" s="138">
        <v>0</v>
      </c>
      <c r="AT100" s="139">
        <f>ROUND(SUM(AV100:AW100),2)</f>
        <v>0</v>
      </c>
      <c r="AU100" s="140">
        <f>'D.1.4.b - Vzduchotechnika'!P123</f>
        <v>0</v>
      </c>
      <c r="AV100" s="139">
        <f>'D.1.4.b - Vzduchotechnika'!J35</f>
        <v>0</v>
      </c>
      <c r="AW100" s="139">
        <f>'D.1.4.b - Vzduchotechnika'!J36</f>
        <v>0</v>
      </c>
      <c r="AX100" s="139">
        <f>'D.1.4.b - Vzduchotechnika'!J37</f>
        <v>0</v>
      </c>
      <c r="AY100" s="139">
        <f>'D.1.4.b - Vzduchotechnika'!J38</f>
        <v>0</v>
      </c>
      <c r="AZ100" s="139">
        <f>'D.1.4.b - Vzduchotechnika'!F35</f>
        <v>0</v>
      </c>
      <c r="BA100" s="139">
        <f>'D.1.4.b - Vzduchotechnika'!F36</f>
        <v>0</v>
      </c>
      <c r="BB100" s="139">
        <f>'D.1.4.b - Vzduchotechnika'!F37</f>
        <v>0</v>
      </c>
      <c r="BC100" s="139">
        <f>'D.1.4.b - Vzduchotechnika'!F38</f>
        <v>0</v>
      </c>
      <c r="BD100" s="141">
        <f>'D.1.4.b - Vzduchotechnika'!F39</f>
        <v>0</v>
      </c>
      <c r="BE100" s="4"/>
      <c r="BT100" s="142" t="s">
        <v>84</v>
      </c>
      <c r="BV100" s="142" t="s">
        <v>76</v>
      </c>
      <c r="BW100" s="142" t="s">
        <v>100</v>
      </c>
      <c r="BX100" s="142" t="s">
        <v>90</v>
      </c>
      <c r="CL100" s="142" t="s">
        <v>1</v>
      </c>
    </row>
    <row r="101" s="4" customFormat="1" ht="16.5" customHeight="1">
      <c r="A101" s="120" t="s">
        <v>78</v>
      </c>
      <c r="B101" s="71"/>
      <c r="C101" s="134"/>
      <c r="D101" s="134"/>
      <c r="E101" s="135" t="s">
        <v>101</v>
      </c>
      <c r="F101" s="135"/>
      <c r="G101" s="135"/>
      <c r="H101" s="135"/>
      <c r="I101" s="135"/>
      <c r="J101" s="134"/>
      <c r="K101" s="135" t="s">
        <v>102</v>
      </c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  <c r="AC101" s="135"/>
      <c r="AD101" s="135"/>
      <c r="AE101" s="135"/>
      <c r="AF101" s="135"/>
      <c r="AG101" s="136">
        <f>'D.1.4.c - Vytápění'!J32</f>
        <v>0</v>
      </c>
      <c r="AH101" s="134"/>
      <c r="AI101" s="134"/>
      <c r="AJ101" s="134"/>
      <c r="AK101" s="134"/>
      <c r="AL101" s="134"/>
      <c r="AM101" s="134"/>
      <c r="AN101" s="136">
        <f>SUM(AG101,AT101)</f>
        <v>0</v>
      </c>
      <c r="AO101" s="134"/>
      <c r="AP101" s="134"/>
      <c r="AQ101" s="137" t="s">
        <v>93</v>
      </c>
      <c r="AR101" s="73"/>
      <c r="AS101" s="138">
        <v>0</v>
      </c>
      <c r="AT101" s="139">
        <f>ROUND(SUM(AV101:AW101),2)</f>
        <v>0</v>
      </c>
      <c r="AU101" s="140">
        <f>'D.1.4.c - Vytápění'!P126</f>
        <v>0</v>
      </c>
      <c r="AV101" s="139">
        <f>'D.1.4.c - Vytápění'!J35</f>
        <v>0</v>
      </c>
      <c r="AW101" s="139">
        <f>'D.1.4.c - Vytápění'!J36</f>
        <v>0</v>
      </c>
      <c r="AX101" s="139">
        <f>'D.1.4.c - Vytápění'!J37</f>
        <v>0</v>
      </c>
      <c r="AY101" s="139">
        <f>'D.1.4.c - Vytápění'!J38</f>
        <v>0</v>
      </c>
      <c r="AZ101" s="139">
        <f>'D.1.4.c - Vytápění'!F35</f>
        <v>0</v>
      </c>
      <c r="BA101" s="139">
        <f>'D.1.4.c - Vytápění'!F36</f>
        <v>0</v>
      </c>
      <c r="BB101" s="139">
        <f>'D.1.4.c - Vytápění'!F37</f>
        <v>0</v>
      </c>
      <c r="BC101" s="139">
        <f>'D.1.4.c - Vytápění'!F38</f>
        <v>0</v>
      </c>
      <c r="BD101" s="141">
        <f>'D.1.4.c - Vytápění'!F39</f>
        <v>0</v>
      </c>
      <c r="BE101" s="4"/>
      <c r="BT101" s="142" t="s">
        <v>84</v>
      </c>
      <c r="BV101" s="142" t="s">
        <v>76</v>
      </c>
      <c r="BW101" s="142" t="s">
        <v>103</v>
      </c>
      <c r="BX101" s="142" t="s">
        <v>90</v>
      </c>
      <c r="CL101" s="142" t="s">
        <v>1</v>
      </c>
    </row>
    <row r="102" s="4" customFormat="1" ht="16.5" customHeight="1">
      <c r="A102" s="120" t="s">
        <v>78</v>
      </c>
      <c r="B102" s="71"/>
      <c r="C102" s="134"/>
      <c r="D102" s="134"/>
      <c r="E102" s="135" t="s">
        <v>104</v>
      </c>
      <c r="F102" s="135"/>
      <c r="G102" s="135"/>
      <c r="H102" s="135"/>
      <c r="I102" s="135"/>
      <c r="J102" s="134"/>
      <c r="K102" s="135" t="s">
        <v>105</v>
      </c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135"/>
      <c r="AD102" s="135"/>
      <c r="AE102" s="135"/>
      <c r="AF102" s="135"/>
      <c r="AG102" s="136">
        <f>'D.1.4.d.1 - Silnoproudá e...'!J32</f>
        <v>0</v>
      </c>
      <c r="AH102" s="134"/>
      <c r="AI102" s="134"/>
      <c r="AJ102" s="134"/>
      <c r="AK102" s="134"/>
      <c r="AL102" s="134"/>
      <c r="AM102" s="134"/>
      <c r="AN102" s="136">
        <f>SUM(AG102,AT102)</f>
        <v>0</v>
      </c>
      <c r="AO102" s="134"/>
      <c r="AP102" s="134"/>
      <c r="AQ102" s="137" t="s">
        <v>93</v>
      </c>
      <c r="AR102" s="73"/>
      <c r="AS102" s="138">
        <v>0</v>
      </c>
      <c r="AT102" s="139">
        <f>ROUND(SUM(AV102:AW102),2)</f>
        <v>0</v>
      </c>
      <c r="AU102" s="140">
        <f>'D.1.4.d.1 - Silnoproudá e...'!P126</f>
        <v>0</v>
      </c>
      <c r="AV102" s="139">
        <f>'D.1.4.d.1 - Silnoproudá e...'!J35</f>
        <v>0</v>
      </c>
      <c r="AW102" s="139">
        <f>'D.1.4.d.1 - Silnoproudá e...'!J36</f>
        <v>0</v>
      </c>
      <c r="AX102" s="139">
        <f>'D.1.4.d.1 - Silnoproudá e...'!J37</f>
        <v>0</v>
      </c>
      <c r="AY102" s="139">
        <f>'D.1.4.d.1 - Silnoproudá e...'!J38</f>
        <v>0</v>
      </c>
      <c r="AZ102" s="139">
        <f>'D.1.4.d.1 - Silnoproudá e...'!F35</f>
        <v>0</v>
      </c>
      <c r="BA102" s="139">
        <f>'D.1.4.d.1 - Silnoproudá e...'!F36</f>
        <v>0</v>
      </c>
      <c r="BB102" s="139">
        <f>'D.1.4.d.1 - Silnoproudá e...'!F37</f>
        <v>0</v>
      </c>
      <c r="BC102" s="139">
        <f>'D.1.4.d.1 - Silnoproudá e...'!F38</f>
        <v>0</v>
      </c>
      <c r="BD102" s="141">
        <f>'D.1.4.d.1 - Silnoproudá e...'!F39</f>
        <v>0</v>
      </c>
      <c r="BE102" s="4"/>
      <c r="BT102" s="142" t="s">
        <v>84</v>
      </c>
      <c r="BV102" s="142" t="s">
        <v>76</v>
      </c>
      <c r="BW102" s="142" t="s">
        <v>106</v>
      </c>
      <c r="BX102" s="142" t="s">
        <v>90</v>
      </c>
      <c r="CL102" s="142" t="s">
        <v>1</v>
      </c>
    </row>
    <row r="103" s="4" customFormat="1" ht="16.5" customHeight="1">
      <c r="A103" s="120" t="s">
        <v>78</v>
      </c>
      <c r="B103" s="71"/>
      <c r="C103" s="134"/>
      <c r="D103" s="134"/>
      <c r="E103" s="135" t="s">
        <v>107</v>
      </c>
      <c r="F103" s="135"/>
      <c r="G103" s="135"/>
      <c r="H103" s="135"/>
      <c r="I103" s="135"/>
      <c r="J103" s="134"/>
      <c r="K103" s="135" t="s">
        <v>108</v>
      </c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  <c r="AC103" s="135"/>
      <c r="AD103" s="135"/>
      <c r="AE103" s="135"/>
      <c r="AF103" s="135"/>
      <c r="AG103" s="136">
        <f>'D.1.4.d.2 - Slaboproudá e...'!J32</f>
        <v>0</v>
      </c>
      <c r="AH103" s="134"/>
      <c r="AI103" s="134"/>
      <c r="AJ103" s="134"/>
      <c r="AK103" s="134"/>
      <c r="AL103" s="134"/>
      <c r="AM103" s="134"/>
      <c r="AN103" s="136">
        <f>SUM(AG103,AT103)</f>
        <v>0</v>
      </c>
      <c r="AO103" s="134"/>
      <c r="AP103" s="134"/>
      <c r="AQ103" s="137" t="s">
        <v>93</v>
      </c>
      <c r="AR103" s="73"/>
      <c r="AS103" s="143">
        <v>0</v>
      </c>
      <c r="AT103" s="144">
        <f>ROUND(SUM(AV103:AW103),2)</f>
        <v>0</v>
      </c>
      <c r="AU103" s="145">
        <f>'D.1.4.d.2 - Slaboproudá e...'!P125</f>
        <v>0</v>
      </c>
      <c r="AV103" s="144">
        <f>'D.1.4.d.2 - Slaboproudá e...'!J35</f>
        <v>0</v>
      </c>
      <c r="AW103" s="144">
        <f>'D.1.4.d.2 - Slaboproudá e...'!J36</f>
        <v>0</v>
      </c>
      <c r="AX103" s="144">
        <f>'D.1.4.d.2 - Slaboproudá e...'!J37</f>
        <v>0</v>
      </c>
      <c r="AY103" s="144">
        <f>'D.1.4.d.2 - Slaboproudá e...'!J38</f>
        <v>0</v>
      </c>
      <c r="AZ103" s="144">
        <f>'D.1.4.d.2 - Slaboproudá e...'!F35</f>
        <v>0</v>
      </c>
      <c r="BA103" s="144">
        <f>'D.1.4.d.2 - Slaboproudá e...'!F36</f>
        <v>0</v>
      </c>
      <c r="BB103" s="144">
        <f>'D.1.4.d.2 - Slaboproudá e...'!F37</f>
        <v>0</v>
      </c>
      <c r="BC103" s="144">
        <f>'D.1.4.d.2 - Slaboproudá e...'!F38</f>
        <v>0</v>
      </c>
      <c r="BD103" s="146">
        <f>'D.1.4.d.2 - Slaboproudá e...'!F39</f>
        <v>0</v>
      </c>
      <c r="BE103" s="4"/>
      <c r="BT103" s="142" t="s">
        <v>84</v>
      </c>
      <c r="BV103" s="142" t="s">
        <v>76</v>
      </c>
      <c r="BW103" s="142" t="s">
        <v>109</v>
      </c>
      <c r="BX103" s="142" t="s">
        <v>90</v>
      </c>
      <c r="CL103" s="142" t="s">
        <v>1</v>
      </c>
    </row>
    <row r="104" s="2" customFormat="1" ht="30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F104" s="41"/>
      <c r="AG104" s="41"/>
      <c r="AH104" s="41"/>
      <c r="AI104" s="41"/>
      <c r="AJ104" s="41"/>
      <c r="AK104" s="41"/>
      <c r="AL104" s="41"/>
      <c r="AM104" s="41"/>
      <c r="AN104" s="41"/>
      <c r="AO104" s="41"/>
      <c r="AP104" s="41"/>
      <c r="AQ104" s="41"/>
      <c r="AR104" s="45"/>
      <c r="AS104" s="39"/>
      <c r="AT104" s="39"/>
      <c r="AU104" s="39"/>
      <c r="AV104" s="39"/>
      <c r="AW104" s="39"/>
      <c r="AX104" s="39"/>
      <c r="AY104" s="39"/>
      <c r="AZ104" s="39"/>
      <c r="BA104" s="39"/>
      <c r="BB104" s="39"/>
      <c r="BC104" s="39"/>
      <c r="BD104" s="39"/>
      <c r="B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68"/>
      <c r="AE105" s="68"/>
      <c r="AF105" s="68"/>
      <c r="AG105" s="68"/>
      <c r="AH105" s="68"/>
      <c r="AI105" s="68"/>
      <c r="AJ105" s="68"/>
      <c r="AK105" s="68"/>
      <c r="AL105" s="68"/>
      <c r="AM105" s="68"/>
      <c r="AN105" s="68"/>
      <c r="AO105" s="68"/>
      <c r="AP105" s="68"/>
      <c r="AQ105" s="68"/>
      <c r="AR105" s="45"/>
      <c r="AS105" s="39"/>
      <c r="AT105" s="39"/>
      <c r="AU105" s="39"/>
      <c r="AV105" s="39"/>
      <c r="AW105" s="39"/>
      <c r="AX105" s="39"/>
      <c r="AY105" s="39"/>
      <c r="AZ105" s="39"/>
      <c r="BA105" s="39"/>
      <c r="BB105" s="39"/>
      <c r="BC105" s="39"/>
      <c r="BD105" s="39"/>
      <c r="BE105" s="39"/>
    </row>
  </sheetData>
  <sheetProtection sheet="1" formatColumns="0" formatRows="0" objects="1" scenarios="1" spinCount="100000" saltValue="IvA6C+clOQEw8BtB0f7tlzp4rzdwthIMZQs+qRu2HsSbkuAtB0zOp2e7HITbPSNpvwE7TQs0YcigQUGdClSfeA==" hashValue="bCdntQbARb39hHi+MlYOw320c2F6kTev1xlWwbgu22OjgWUjR1HO/f4B8eC5bET9vUjWwXFxnZVuYH0GbgC9Ig==" algorithmName="SHA-512" password="CC35"/>
  <mergeCells count="74">
    <mergeCell ref="L85:AJ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E98:I98"/>
    <mergeCell ref="K98:AF98"/>
    <mergeCell ref="AN99:AP99"/>
    <mergeCell ref="AG99:AM99"/>
    <mergeCell ref="E99:I99"/>
    <mergeCell ref="K99:AF99"/>
    <mergeCell ref="AN100:AP100"/>
    <mergeCell ref="AG100:AM100"/>
    <mergeCell ref="E100:I100"/>
    <mergeCell ref="K100:AF100"/>
    <mergeCell ref="AN101:AP101"/>
    <mergeCell ref="AG101:AM101"/>
    <mergeCell ref="E101:I101"/>
    <mergeCell ref="K101:AF101"/>
    <mergeCell ref="AN102:AP102"/>
    <mergeCell ref="AG102:AM102"/>
    <mergeCell ref="E102:I102"/>
    <mergeCell ref="K102:AF102"/>
    <mergeCell ref="AN103:AP103"/>
    <mergeCell ref="AG103:AM103"/>
    <mergeCell ref="E103:I103"/>
    <mergeCell ref="K103:AF103"/>
    <mergeCell ref="AG94:AM94"/>
    <mergeCell ref="AN94:AP94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SO 000 - Vedlejší a ostat...'!C2" display="/"/>
    <hyperlink ref="A96" location="'D.1.1, D.1.2 - Architekto...'!C2" display="/"/>
    <hyperlink ref="A98" location="'D.1.4.a.1 - Zdravotně tec...'!C2" display="/"/>
    <hyperlink ref="A99" location="'D.1.4.a.2 - Plyn'!C2" display="/"/>
    <hyperlink ref="A100" location="'D.1.4.b - Vzduchotechnika'!C2" display="/"/>
    <hyperlink ref="A101" location="'D.1.4.c - Vytápění'!C2" display="/"/>
    <hyperlink ref="A102" location="'D.1.4.d.1 - Silnoproudá e...'!C2" display="/"/>
    <hyperlink ref="A103" location="'D.1.4.d.2 - Slaboproudá e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83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84</v>
      </c>
    </row>
    <row r="4" s="1" customFormat="1" ht="24.96" customHeight="1">
      <c r="B4" s="21"/>
      <c r="D4" s="149" t="s">
        <v>110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26.25" customHeight="1">
      <c r="B7" s="21"/>
      <c r="E7" s="152" t="str">
        <f>'Rekapitulace stavby'!K6</f>
        <v>R1-REKONSTRUKCE OBJEKTU BENEŠOVO NÁMĚSTÍ č.840, TEPLICE - TURISTICKÉ INFORMAČNÍ CENTRUM</v>
      </c>
      <c r="F7" s="151"/>
      <c r="G7" s="151"/>
      <c r="H7" s="151"/>
      <c r="L7" s="21"/>
    </row>
    <row r="8" s="2" customFormat="1" ht="12" customHeight="1">
      <c r="A8" s="39"/>
      <c r="B8" s="45"/>
      <c r="C8" s="39"/>
      <c r="D8" s="151" t="s">
        <v>111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3" t="s">
        <v>112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1" t="s">
        <v>18</v>
      </c>
      <c r="E11" s="39"/>
      <c r="F11" s="142" t="s">
        <v>1</v>
      </c>
      <c r="G11" s="39"/>
      <c r="H11" s="39"/>
      <c r="I11" s="151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1" t="s">
        <v>20</v>
      </c>
      <c r="E12" s="39"/>
      <c r="F12" s="142" t="s">
        <v>21</v>
      </c>
      <c r="G12" s="39"/>
      <c r="H12" s="39"/>
      <c r="I12" s="151" t="s">
        <v>22</v>
      </c>
      <c r="J12" s="154" t="str">
        <f>'Rekapitulace stavby'!AN8</f>
        <v>28. 8. 2023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24</v>
      </c>
      <c r="E14" s="39"/>
      <c r="F14" s="39"/>
      <c r="G14" s="39"/>
      <c r="H14" s="39"/>
      <c r="I14" s="151" t="s">
        <v>25</v>
      </c>
      <c r="J14" s="142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tr">
        <f>IF('Rekapitulace stavby'!E11="","",'Rekapitulace stavby'!E11)</f>
        <v xml:space="preserve"> </v>
      </c>
      <c r="F15" s="39"/>
      <c r="G15" s="39"/>
      <c r="H15" s="39"/>
      <c r="I15" s="151" t="s">
        <v>26</v>
      </c>
      <c r="J15" s="142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1" t="s">
        <v>27</v>
      </c>
      <c r="E17" s="39"/>
      <c r="F17" s="39"/>
      <c r="G17" s="39"/>
      <c r="H17" s="39"/>
      <c r="I17" s="15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1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1" t="s">
        <v>29</v>
      </c>
      <c r="E20" s="39"/>
      <c r="F20" s="39"/>
      <c r="G20" s="39"/>
      <c r="H20" s="39"/>
      <c r="I20" s="151" t="s">
        <v>25</v>
      </c>
      <c r="J20" s="142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tr">
        <f>IF('Rekapitulace stavby'!E17="","",'Rekapitulace stavby'!E17)</f>
        <v xml:space="preserve"> </v>
      </c>
      <c r="F21" s="39"/>
      <c r="G21" s="39"/>
      <c r="H21" s="39"/>
      <c r="I21" s="151" t="s">
        <v>26</v>
      </c>
      <c r="J21" s="142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1" t="s">
        <v>31</v>
      </c>
      <c r="E23" s="39"/>
      <c r="F23" s="39"/>
      <c r="G23" s="39"/>
      <c r="H23" s="39"/>
      <c r="I23" s="151" t="s">
        <v>25</v>
      </c>
      <c r="J23" s="142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tr">
        <f>IF('Rekapitulace stavby'!E20="","",'Rekapitulace stavby'!E20)</f>
        <v xml:space="preserve"> </v>
      </c>
      <c r="F24" s="39"/>
      <c r="G24" s="39"/>
      <c r="H24" s="39"/>
      <c r="I24" s="151" t="s">
        <v>26</v>
      </c>
      <c r="J24" s="142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1" t="s">
        <v>32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5"/>
      <c r="B27" s="156"/>
      <c r="C27" s="155"/>
      <c r="D27" s="155"/>
      <c r="E27" s="157" t="s">
        <v>1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9"/>
      <c r="E29" s="159"/>
      <c r="F29" s="159"/>
      <c r="G29" s="159"/>
      <c r="H29" s="159"/>
      <c r="I29" s="159"/>
      <c r="J29" s="159"/>
      <c r="K29" s="15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0" t="s">
        <v>34</v>
      </c>
      <c r="E30" s="39"/>
      <c r="F30" s="39"/>
      <c r="G30" s="39"/>
      <c r="H30" s="39"/>
      <c r="I30" s="39"/>
      <c r="J30" s="161">
        <f>ROUND(J119,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2" t="s">
        <v>36</v>
      </c>
      <c r="G32" s="39"/>
      <c r="H32" s="39"/>
      <c r="I32" s="162" t="s">
        <v>35</v>
      </c>
      <c r="J32" s="162" t="s">
        <v>37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3" t="s">
        <v>38</v>
      </c>
      <c r="E33" s="151" t="s">
        <v>39</v>
      </c>
      <c r="F33" s="164">
        <f>ROUND((SUM(BE119:BE126)),  2)</f>
        <v>0</v>
      </c>
      <c r="G33" s="39"/>
      <c r="H33" s="39"/>
      <c r="I33" s="165">
        <v>0.20999999999999999</v>
      </c>
      <c r="J33" s="164">
        <f>ROUND(((SUM(BE119:BE126))*I33),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1" t="s">
        <v>40</v>
      </c>
      <c r="F34" s="164">
        <f>ROUND((SUM(BF119:BF126)),  2)</f>
        <v>0</v>
      </c>
      <c r="G34" s="39"/>
      <c r="H34" s="39"/>
      <c r="I34" s="165">
        <v>0.14999999999999999</v>
      </c>
      <c r="J34" s="164">
        <f>ROUND(((SUM(BF119:BF126))*I34),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1" t="s">
        <v>41</v>
      </c>
      <c r="F35" s="164">
        <f>ROUND((SUM(BG119:BG126)),  2)</f>
        <v>0</v>
      </c>
      <c r="G35" s="39"/>
      <c r="H35" s="39"/>
      <c r="I35" s="165">
        <v>0.20999999999999999</v>
      </c>
      <c r="J35" s="164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1" t="s">
        <v>42</v>
      </c>
      <c r="F36" s="164">
        <f>ROUND((SUM(BH119:BH126)),  2)</f>
        <v>0</v>
      </c>
      <c r="G36" s="39"/>
      <c r="H36" s="39"/>
      <c r="I36" s="165">
        <v>0.14999999999999999</v>
      </c>
      <c r="J36" s="164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43</v>
      </c>
      <c r="F37" s="164">
        <f>ROUND((SUM(BI119:BI126)),  2)</f>
        <v>0</v>
      </c>
      <c r="G37" s="39"/>
      <c r="H37" s="39"/>
      <c r="I37" s="165">
        <v>0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6"/>
      <c r="D39" s="167" t="s">
        <v>44</v>
      </c>
      <c r="E39" s="168"/>
      <c r="F39" s="168"/>
      <c r="G39" s="169" t="s">
        <v>45</v>
      </c>
      <c r="H39" s="170" t="s">
        <v>46</v>
      </c>
      <c r="I39" s="168"/>
      <c r="J39" s="171">
        <f>SUM(J30:J37)</f>
        <v>0</v>
      </c>
      <c r="K39" s="172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47</v>
      </c>
      <c r="E50" s="174"/>
      <c r="F50" s="174"/>
      <c r="G50" s="173" t="s">
        <v>48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49</v>
      </c>
      <c r="E61" s="176"/>
      <c r="F61" s="177" t="s">
        <v>50</v>
      </c>
      <c r="G61" s="175" t="s">
        <v>49</v>
      </c>
      <c r="H61" s="176"/>
      <c r="I61" s="176"/>
      <c r="J61" s="178" t="s">
        <v>50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51</v>
      </c>
      <c r="E65" s="179"/>
      <c r="F65" s="179"/>
      <c r="G65" s="173" t="s">
        <v>52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49</v>
      </c>
      <c r="E76" s="176"/>
      <c r="F76" s="177" t="s">
        <v>50</v>
      </c>
      <c r="G76" s="175" t="s">
        <v>49</v>
      </c>
      <c r="H76" s="176"/>
      <c r="I76" s="176"/>
      <c r="J76" s="178" t="s">
        <v>50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4" t="str">
        <f>E7</f>
        <v>R1-REKONSTRUKCE OBJEKTU BENEŠOVO NÁMĚSTÍ č.840, TEPLICE - TURISTICKÉ INFORMAČNÍ CENTRUM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111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000 - Vedlejší a ostatní náklady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28. 8. 2023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29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31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5" t="s">
        <v>114</v>
      </c>
      <c r="D94" s="186"/>
      <c r="E94" s="186"/>
      <c r="F94" s="186"/>
      <c r="G94" s="186"/>
      <c r="H94" s="186"/>
      <c r="I94" s="186"/>
      <c r="J94" s="187" t="s">
        <v>115</v>
      </c>
      <c r="K94" s="186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8" t="s">
        <v>116</v>
      </c>
      <c r="D96" s="41"/>
      <c r="E96" s="41"/>
      <c r="F96" s="41"/>
      <c r="G96" s="41"/>
      <c r="H96" s="41"/>
      <c r="I96" s="41"/>
      <c r="J96" s="111">
        <f>J119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117</v>
      </c>
    </row>
    <row r="97" s="9" customFormat="1" ht="24.96" customHeight="1">
      <c r="A97" s="9"/>
      <c r="B97" s="189"/>
      <c r="C97" s="190"/>
      <c r="D97" s="191" t="s">
        <v>118</v>
      </c>
      <c r="E97" s="192"/>
      <c r="F97" s="192"/>
      <c r="G97" s="192"/>
      <c r="H97" s="192"/>
      <c r="I97" s="192"/>
      <c r="J97" s="193">
        <f>J120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5"/>
      <c r="C98" s="134"/>
      <c r="D98" s="196" t="s">
        <v>119</v>
      </c>
      <c r="E98" s="197"/>
      <c r="F98" s="197"/>
      <c r="G98" s="197"/>
      <c r="H98" s="197"/>
      <c r="I98" s="197"/>
      <c r="J98" s="198">
        <f>J121</f>
        <v>0</v>
      </c>
      <c r="K98" s="134"/>
      <c r="L98" s="19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5"/>
      <c r="C99" s="134"/>
      <c r="D99" s="196" t="s">
        <v>120</v>
      </c>
      <c r="E99" s="197"/>
      <c r="F99" s="197"/>
      <c r="G99" s="197"/>
      <c r="H99" s="197"/>
      <c r="I99" s="197"/>
      <c r="J99" s="198">
        <f>J125</f>
        <v>0</v>
      </c>
      <c r="K99" s="134"/>
      <c r="L99" s="19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2" customFormat="1" ht="21.84" customHeight="1">
      <c r="A100" s="39"/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6.96" customHeight="1">
      <c r="A101" s="39"/>
      <c r="B101" s="67"/>
      <c r="C101" s="68"/>
      <c r="D101" s="68"/>
      <c r="E101" s="68"/>
      <c r="F101" s="68"/>
      <c r="G101" s="68"/>
      <c r="H101" s="68"/>
      <c r="I101" s="68"/>
      <c r="J101" s="68"/>
      <c r="K101" s="68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5" s="2" customFormat="1" ht="6.96" customHeight="1">
      <c r="A105" s="39"/>
      <c r="B105" s="69"/>
      <c r="C105" s="70"/>
      <c r="D105" s="70"/>
      <c r="E105" s="70"/>
      <c r="F105" s="70"/>
      <c r="G105" s="70"/>
      <c r="H105" s="70"/>
      <c r="I105" s="70"/>
      <c r="J105" s="70"/>
      <c r="K105" s="70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24.96" customHeight="1">
      <c r="A106" s="39"/>
      <c r="B106" s="40"/>
      <c r="C106" s="24" t="s">
        <v>121</v>
      </c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2" customHeight="1">
      <c r="A108" s="39"/>
      <c r="B108" s="40"/>
      <c r="C108" s="33" t="s">
        <v>16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6.25" customHeight="1">
      <c r="A109" s="39"/>
      <c r="B109" s="40"/>
      <c r="C109" s="41"/>
      <c r="D109" s="41"/>
      <c r="E109" s="184" t="str">
        <f>E7</f>
        <v>R1-REKONSTRUKCE OBJEKTU BENEŠOVO NÁMĚSTÍ č.840, TEPLICE - TURISTICKÉ INFORMAČNÍ CENTRUM</v>
      </c>
      <c r="F109" s="33"/>
      <c r="G109" s="33"/>
      <c r="H109" s="33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111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77" t="str">
        <f>E9</f>
        <v>SO 000 - Vedlejší a ostatní náklady</v>
      </c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20</v>
      </c>
      <c r="D113" s="41"/>
      <c r="E113" s="41"/>
      <c r="F113" s="28" t="str">
        <f>F12</f>
        <v xml:space="preserve"> </v>
      </c>
      <c r="G113" s="41"/>
      <c r="H113" s="41"/>
      <c r="I113" s="33" t="s">
        <v>22</v>
      </c>
      <c r="J113" s="80" t="str">
        <f>IF(J12="","",J12)</f>
        <v>28. 8. 2023</v>
      </c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5.15" customHeight="1">
      <c r="A115" s="39"/>
      <c r="B115" s="40"/>
      <c r="C115" s="33" t="s">
        <v>24</v>
      </c>
      <c r="D115" s="41"/>
      <c r="E115" s="41"/>
      <c r="F115" s="28" t="str">
        <f>E15</f>
        <v xml:space="preserve"> </v>
      </c>
      <c r="G115" s="41"/>
      <c r="H115" s="41"/>
      <c r="I115" s="33" t="s">
        <v>29</v>
      </c>
      <c r="J115" s="37" t="str">
        <f>E21</f>
        <v xml:space="preserve"> 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5.15" customHeight="1">
      <c r="A116" s="39"/>
      <c r="B116" s="40"/>
      <c r="C116" s="33" t="s">
        <v>27</v>
      </c>
      <c r="D116" s="41"/>
      <c r="E116" s="41"/>
      <c r="F116" s="28" t="str">
        <f>IF(E18="","",E18)</f>
        <v>Vyplň údaj</v>
      </c>
      <c r="G116" s="41"/>
      <c r="H116" s="41"/>
      <c r="I116" s="33" t="s">
        <v>31</v>
      </c>
      <c r="J116" s="37" t="str">
        <f>E24</f>
        <v xml:space="preserve"> 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0.32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11" customFormat="1" ht="29.28" customHeight="1">
      <c r="A118" s="200"/>
      <c r="B118" s="201"/>
      <c r="C118" s="202" t="s">
        <v>122</v>
      </c>
      <c r="D118" s="203" t="s">
        <v>59</v>
      </c>
      <c r="E118" s="203" t="s">
        <v>55</v>
      </c>
      <c r="F118" s="203" t="s">
        <v>56</v>
      </c>
      <c r="G118" s="203" t="s">
        <v>123</v>
      </c>
      <c r="H118" s="203" t="s">
        <v>124</v>
      </c>
      <c r="I118" s="203" t="s">
        <v>125</v>
      </c>
      <c r="J118" s="204" t="s">
        <v>115</v>
      </c>
      <c r="K118" s="205" t="s">
        <v>126</v>
      </c>
      <c r="L118" s="206"/>
      <c r="M118" s="101" t="s">
        <v>1</v>
      </c>
      <c r="N118" s="102" t="s">
        <v>38</v>
      </c>
      <c r="O118" s="102" t="s">
        <v>127</v>
      </c>
      <c r="P118" s="102" t="s">
        <v>128</v>
      </c>
      <c r="Q118" s="102" t="s">
        <v>129</v>
      </c>
      <c r="R118" s="102" t="s">
        <v>130</v>
      </c>
      <c r="S118" s="102" t="s">
        <v>131</v>
      </c>
      <c r="T118" s="103" t="s">
        <v>132</v>
      </c>
      <c r="U118" s="200"/>
      <c r="V118" s="200"/>
      <c r="W118" s="200"/>
      <c r="X118" s="200"/>
      <c r="Y118" s="200"/>
      <c r="Z118" s="200"/>
      <c r="AA118" s="200"/>
      <c r="AB118" s="200"/>
      <c r="AC118" s="200"/>
      <c r="AD118" s="200"/>
      <c r="AE118" s="200"/>
    </row>
    <row r="119" s="2" customFormat="1" ht="22.8" customHeight="1">
      <c r="A119" s="39"/>
      <c r="B119" s="40"/>
      <c r="C119" s="108" t="s">
        <v>133</v>
      </c>
      <c r="D119" s="41"/>
      <c r="E119" s="41"/>
      <c r="F119" s="41"/>
      <c r="G119" s="41"/>
      <c r="H119" s="41"/>
      <c r="I119" s="41"/>
      <c r="J119" s="207">
        <f>BK119</f>
        <v>0</v>
      </c>
      <c r="K119" s="41"/>
      <c r="L119" s="45"/>
      <c r="M119" s="104"/>
      <c r="N119" s="208"/>
      <c r="O119" s="105"/>
      <c r="P119" s="209">
        <f>P120</f>
        <v>0</v>
      </c>
      <c r="Q119" s="105"/>
      <c r="R119" s="209">
        <f>R120</f>
        <v>0</v>
      </c>
      <c r="S119" s="105"/>
      <c r="T119" s="210">
        <f>T120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73</v>
      </c>
      <c r="AU119" s="18" t="s">
        <v>117</v>
      </c>
      <c r="BK119" s="211">
        <f>BK120</f>
        <v>0</v>
      </c>
    </row>
    <row r="120" s="12" customFormat="1" ht="25.92" customHeight="1">
      <c r="A120" s="12"/>
      <c r="B120" s="212"/>
      <c r="C120" s="213"/>
      <c r="D120" s="214" t="s">
        <v>73</v>
      </c>
      <c r="E120" s="215" t="s">
        <v>134</v>
      </c>
      <c r="F120" s="215" t="s">
        <v>135</v>
      </c>
      <c r="G120" s="213"/>
      <c r="H120" s="213"/>
      <c r="I120" s="216"/>
      <c r="J120" s="217">
        <f>BK120</f>
        <v>0</v>
      </c>
      <c r="K120" s="213"/>
      <c r="L120" s="218"/>
      <c r="M120" s="219"/>
      <c r="N120" s="220"/>
      <c r="O120" s="220"/>
      <c r="P120" s="221">
        <f>P121+P125</f>
        <v>0</v>
      </c>
      <c r="Q120" s="220"/>
      <c r="R120" s="221">
        <f>R121+R125</f>
        <v>0</v>
      </c>
      <c r="S120" s="220"/>
      <c r="T120" s="222">
        <f>T121+T125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23" t="s">
        <v>136</v>
      </c>
      <c r="AT120" s="224" t="s">
        <v>73</v>
      </c>
      <c r="AU120" s="224" t="s">
        <v>74</v>
      </c>
      <c r="AY120" s="223" t="s">
        <v>137</v>
      </c>
      <c r="BK120" s="225">
        <f>BK121+BK125</f>
        <v>0</v>
      </c>
    </row>
    <row r="121" s="12" customFormat="1" ht="22.8" customHeight="1">
      <c r="A121" s="12"/>
      <c r="B121" s="212"/>
      <c r="C121" s="213"/>
      <c r="D121" s="214" t="s">
        <v>73</v>
      </c>
      <c r="E121" s="226" t="s">
        <v>138</v>
      </c>
      <c r="F121" s="226" t="s">
        <v>139</v>
      </c>
      <c r="G121" s="213"/>
      <c r="H121" s="213"/>
      <c r="I121" s="216"/>
      <c r="J121" s="227">
        <f>BK121</f>
        <v>0</v>
      </c>
      <c r="K121" s="213"/>
      <c r="L121" s="218"/>
      <c r="M121" s="219"/>
      <c r="N121" s="220"/>
      <c r="O121" s="220"/>
      <c r="P121" s="221">
        <f>SUM(P122:P124)</f>
        <v>0</v>
      </c>
      <c r="Q121" s="220"/>
      <c r="R121" s="221">
        <f>SUM(R122:R124)</f>
        <v>0</v>
      </c>
      <c r="S121" s="220"/>
      <c r="T121" s="222">
        <f>SUM(T122:T124)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23" t="s">
        <v>136</v>
      </c>
      <c r="AT121" s="224" t="s">
        <v>73</v>
      </c>
      <c r="AU121" s="224" t="s">
        <v>82</v>
      </c>
      <c r="AY121" s="223" t="s">
        <v>137</v>
      </c>
      <c r="BK121" s="225">
        <f>SUM(BK122:BK124)</f>
        <v>0</v>
      </c>
    </row>
    <row r="122" s="2" customFormat="1" ht="16.5" customHeight="1">
      <c r="A122" s="39"/>
      <c r="B122" s="40"/>
      <c r="C122" s="228" t="s">
        <v>82</v>
      </c>
      <c r="D122" s="228" t="s">
        <v>140</v>
      </c>
      <c r="E122" s="229" t="s">
        <v>141</v>
      </c>
      <c r="F122" s="230" t="s">
        <v>142</v>
      </c>
      <c r="G122" s="231" t="s">
        <v>143</v>
      </c>
      <c r="H122" s="232">
        <v>1</v>
      </c>
      <c r="I122" s="233"/>
      <c r="J122" s="234">
        <f>ROUND(I122*H122,2)</f>
        <v>0</v>
      </c>
      <c r="K122" s="235"/>
      <c r="L122" s="45"/>
      <c r="M122" s="236" t="s">
        <v>1</v>
      </c>
      <c r="N122" s="237" t="s">
        <v>39</v>
      </c>
      <c r="O122" s="92"/>
      <c r="P122" s="238">
        <f>O122*H122</f>
        <v>0</v>
      </c>
      <c r="Q122" s="238">
        <v>0</v>
      </c>
      <c r="R122" s="238">
        <f>Q122*H122</f>
        <v>0</v>
      </c>
      <c r="S122" s="238">
        <v>0</v>
      </c>
      <c r="T122" s="239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40" t="s">
        <v>144</v>
      </c>
      <c r="AT122" s="240" t="s">
        <v>140</v>
      </c>
      <c r="AU122" s="240" t="s">
        <v>84</v>
      </c>
      <c r="AY122" s="18" t="s">
        <v>137</v>
      </c>
      <c r="BE122" s="241">
        <f>IF(N122="základní",J122,0)</f>
        <v>0</v>
      </c>
      <c r="BF122" s="241">
        <f>IF(N122="snížená",J122,0)</f>
        <v>0</v>
      </c>
      <c r="BG122" s="241">
        <f>IF(N122="zákl. přenesená",J122,0)</f>
        <v>0</v>
      </c>
      <c r="BH122" s="241">
        <f>IF(N122="sníž. přenesená",J122,0)</f>
        <v>0</v>
      </c>
      <c r="BI122" s="241">
        <f>IF(N122="nulová",J122,0)</f>
        <v>0</v>
      </c>
      <c r="BJ122" s="18" t="s">
        <v>82</v>
      </c>
      <c r="BK122" s="241">
        <f>ROUND(I122*H122,2)</f>
        <v>0</v>
      </c>
      <c r="BL122" s="18" t="s">
        <v>144</v>
      </c>
      <c r="BM122" s="240" t="s">
        <v>145</v>
      </c>
    </row>
    <row r="123" s="2" customFormat="1" ht="16.5" customHeight="1">
      <c r="A123" s="39"/>
      <c r="B123" s="40"/>
      <c r="C123" s="228" t="s">
        <v>84</v>
      </c>
      <c r="D123" s="228" t="s">
        <v>140</v>
      </c>
      <c r="E123" s="229" t="s">
        <v>146</v>
      </c>
      <c r="F123" s="230" t="s">
        <v>147</v>
      </c>
      <c r="G123" s="231" t="s">
        <v>143</v>
      </c>
      <c r="H123" s="232">
        <v>1</v>
      </c>
      <c r="I123" s="233"/>
      <c r="J123" s="234">
        <f>ROUND(I123*H123,2)</f>
        <v>0</v>
      </c>
      <c r="K123" s="235"/>
      <c r="L123" s="45"/>
      <c r="M123" s="236" t="s">
        <v>1</v>
      </c>
      <c r="N123" s="237" t="s">
        <v>39</v>
      </c>
      <c r="O123" s="92"/>
      <c r="P123" s="238">
        <f>O123*H123</f>
        <v>0</v>
      </c>
      <c r="Q123" s="238">
        <v>0</v>
      </c>
      <c r="R123" s="238">
        <f>Q123*H123</f>
        <v>0</v>
      </c>
      <c r="S123" s="238">
        <v>0</v>
      </c>
      <c r="T123" s="239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40" t="s">
        <v>144</v>
      </c>
      <c r="AT123" s="240" t="s">
        <v>140</v>
      </c>
      <c r="AU123" s="240" t="s">
        <v>84</v>
      </c>
      <c r="AY123" s="18" t="s">
        <v>137</v>
      </c>
      <c r="BE123" s="241">
        <f>IF(N123="základní",J123,0)</f>
        <v>0</v>
      </c>
      <c r="BF123" s="241">
        <f>IF(N123="snížená",J123,0)</f>
        <v>0</v>
      </c>
      <c r="BG123" s="241">
        <f>IF(N123="zákl. přenesená",J123,0)</f>
        <v>0</v>
      </c>
      <c r="BH123" s="241">
        <f>IF(N123="sníž. přenesená",J123,0)</f>
        <v>0</v>
      </c>
      <c r="BI123" s="241">
        <f>IF(N123="nulová",J123,0)</f>
        <v>0</v>
      </c>
      <c r="BJ123" s="18" t="s">
        <v>82</v>
      </c>
      <c r="BK123" s="241">
        <f>ROUND(I123*H123,2)</f>
        <v>0</v>
      </c>
      <c r="BL123" s="18" t="s">
        <v>144</v>
      </c>
      <c r="BM123" s="240" t="s">
        <v>148</v>
      </c>
    </row>
    <row r="124" s="2" customFormat="1" ht="16.5" customHeight="1">
      <c r="A124" s="39"/>
      <c r="B124" s="40"/>
      <c r="C124" s="228" t="s">
        <v>149</v>
      </c>
      <c r="D124" s="228" t="s">
        <v>140</v>
      </c>
      <c r="E124" s="229" t="s">
        <v>150</v>
      </c>
      <c r="F124" s="230" t="s">
        <v>151</v>
      </c>
      <c r="G124" s="231" t="s">
        <v>143</v>
      </c>
      <c r="H124" s="232">
        <v>1</v>
      </c>
      <c r="I124" s="233"/>
      <c r="J124" s="234">
        <f>ROUND(I124*H124,2)</f>
        <v>0</v>
      </c>
      <c r="K124" s="235"/>
      <c r="L124" s="45"/>
      <c r="M124" s="236" t="s">
        <v>1</v>
      </c>
      <c r="N124" s="237" t="s">
        <v>39</v>
      </c>
      <c r="O124" s="92"/>
      <c r="P124" s="238">
        <f>O124*H124</f>
        <v>0</v>
      </c>
      <c r="Q124" s="238">
        <v>0</v>
      </c>
      <c r="R124" s="238">
        <f>Q124*H124</f>
        <v>0</v>
      </c>
      <c r="S124" s="238">
        <v>0</v>
      </c>
      <c r="T124" s="239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40" t="s">
        <v>144</v>
      </c>
      <c r="AT124" s="240" t="s">
        <v>140</v>
      </c>
      <c r="AU124" s="240" t="s">
        <v>84</v>
      </c>
      <c r="AY124" s="18" t="s">
        <v>137</v>
      </c>
      <c r="BE124" s="241">
        <f>IF(N124="základní",J124,0)</f>
        <v>0</v>
      </c>
      <c r="BF124" s="241">
        <f>IF(N124="snížená",J124,0)</f>
        <v>0</v>
      </c>
      <c r="BG124" s="241">
        <f>IF(N124="zákl. přenesená",J124,0)</f>
        <v>0</v>
      </c>
      <c r="BH124" s="241">
        <f>IF(N124="sníž. přenesená",J124,0)</f>
        <v>0</v>
      </c>
      <c r="BI124" s="241">
        <f>IF(N124="nulová",J124,0)</f>
        <v>0</v>
      </c>
      <c r="BJ124" s="18" t="s">
        <v>82</v>
      </c>
      <c r="BK124" s="241">
        <f>ROUND(I124*H124,2)</f>
        <v>0</v>
      </c>
      <c r="BL124" s="18" t="s">
        <v>144</v>
      </c>
      <c r="BM124" s="240" t="s">
        <v>152</v>
      </c>
    </row>
    <row r="125" s="12" customFormat="1" ht="22.8" customHeight="1">
      <c r="A125" s="12"/>
      <c r="B125" s="212"/>
      <c r="C125" s="213"/>
      <c r="D125" s="214" t="s">
        <v>73</v>
      </c>
      <c r="E125" s="226" t="s">
        <v>153</v>
      </c>
      <c r="F125" s="226" t="s">
        <v>154</v>
      </c>
      <c r="G125" s="213"/>
      <c r="H125" s="213"/>
      <c r="I125" s="216"/>
      <c r="J125" s="227">
        <f>BK125</f>
        <v>0</v>
      </c>
      <c r="K125" s="213"/>
      <c r="L125" s="218"/>
      <c r="M125" s="219"/>
      <c r="N125" s="220"/>
      <c r="O125" s="220"/>
      <c r="P125" s="221">
        <f>P126</f>
        <v>0</v>
      </c>
      <c r="Q125" s="220"/>
      <c r="R125" s="221">
        <f>R126</f>
        <v>0</v>
      </c>
      <c r="S125" s="220"/>
      <c r="T125" s="222">
        <f>T126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3" t="s">
        <v>136</v>
      </c>
      <c r="AT125" s="224" t="s">
        <v>73</v>
      </c>
      <c r="AU125" s="224" t="s">
        <v>82</v>
      </c>
      <c r="AY125" s="223" t="s">
        <v>137</v>
      </c>
      <c r="BK125" s="225">
        <f>BK126</f>
        <v>0</v>
      </c>
    </row>
    <row r="126" s="2" customFormat="1" ht="16.5" customHeight="1">
      <c r="A126" s="39"/>
      <c r="B126" s="40"/>
      <c r="C126" s="228" t="s">
        <v>155</v>
      </c>
      <c r="D126" s="228" t="s">
        <v>140</v>
      </c>
      <c r="E126" s="229" t="s">
        <v>156</v>
      </c>
      <c r="F126" s="230" t="s">
        <v>154</v>
      </c>
      <c r="G126" s="231" t="s">
        <v>143</v>
      </c>
      <c r="H126" s="232">
        <v>1</v>
      </c>
      <c r="I126" s="233"/>
      <c r="J126" s="234">
        <f>ROUND(I126*H126,2)</f>
        <v>0</v>
      </c>
      <c r="K126" s="235"/>
      <c r="L126" s="45"/>
      <c r="M126" s="242" t="s">
        <v>1</v>
      </c>
      <c r="N126" s="243" t="s">
        <v>39</v>
      </c>
      <c r="O126" s="244"/>
      <c r="P126" s="245">
        <f>O126*H126</f>
        <v>0</v>
      </c>
      <c r="Q126" s="245">
        <v>0</v>
      </c>
      <c r="R126" s="245">
        <f>Q126*H126</f>
        <v>0</v>
      </c>
      <c r="S126" s="245">
        <v>0</v>
      </c>
      <c r="T126" s="246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0" t="s">
        <v>144</v>
      </c>
      <c r="AT126" s="240" t="s">
        <v>140</v>
      </c>
      <c r="AU126" s="240" t="s">
        <v>84</v>
      </c>
      <c r="AY126" s="18" t="s">
        <v>137</v>
      </c>
      <c r="BE126" s="241">
        <f>IF(N126="základní",J126,0)</f>
        <v>0</v>
      </c>
      <c r="BF126" s="241">
        <f>IF(N126="snížená",J126,0)</f>
        <v>0</v>
      </c>
      <c r="BG126" s="241">
        <f>IF(N126="zákl. přenesená",J126,0)</f>
        <v>0</v>
      </c>
      <c r="BH126" s="241">
        <f>IF(N126="sníž. přenesená",J126,0)</f>
        <v>0</v>
      </c>
      <c r="BI126" s="241">
        <f>IF(N126="nulová",J126,0)</f>
        <v>0</v>
      </c>
      <c r="BJ126" s="18" t="s">
        <v>82</v>
      </c>
      <c r="BK126" s="241">
        <f>ROUND(I126*H126,2)</f>
        <v>0</v>
      </c>
      <c r="BL126" s="18" t="s">
        <v>144</v>
      </c>
      <c r="BM126" s="240" t="s">
        <v>157</v>
      </c>
    </row>
    <row r="127" s="2" customFormat="1" ht="6.96" customHeight="1">
      <c r="A127" s="39"/>
      <c r="B127" s="67"/>
      <c r="C127" s="68"/>
      <c r="D127" s="68"/>
      <c r="E127" s="68"/>
      <c r="F127" s="68"/>
      <c r="G127" s="68"/>
      <c r="H127" s="68"/>
      <c r="I127" s="68"/>
      <c r="J127" s="68"/>
      <c r="K127" s="68"/>
      <c r="L127" s="45"/>
      <c r="M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</sheetData>
  <sheetProtection sheet="1" autoFilter="0" formatColumns="0" formatRows="0" objects="1" scenarios="1" spinCount="100000" saltValue="69vr/XAPqBHCG1oVXf//5PMgGRu15B6b+jxl7aKMXBYIV4d6JWZLPYXwJXtsmKg5gqOh41b/EjjbhgZ9wFmJHQ==" hashValue="dbDlpYKkfZurcdi4/I7wctr4svH6wQdb3jJp9+MIhd19+wEzd4+ZMqoszPq98+jQSmugBlx0Dv1tpiW1BbvA3w==" algorithmName="SHA-512" password="CC35"/>
  <autoFilter ref="C118:K126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87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84</v>
      </c>
    </row>
    <row r="4" s="1" customFormat="1" ht="24.96" customHeight="1">
      <c r="B4" s="21"/>
      <c r="D4" s="149" t="s">
        <v>110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26.25" customHeight="1">
      <c r="B7" s="21"/>
      <c r="E7" s="152" t="str">
        <f>'Rekapitulace stavby'!K6</f>
        <v>R1-REKONSTRUKCE OBJEKTU BENEŠOVO NÁMĚSTÍ č.840, TEPLICE - TURISTICKÉ INFORMAČNÍ CENTRUM</v>
      </c>
      <c r="F7" s="151"/>
      <c r="G7" s="151"/>
      <c r="H7" s="151"/>
      <c r="L7" s="21"/>
    </row>
    <row r="8" s="2" customFormat="1" ht="12" customHeight="1">
      <c r="A8" s="39"/>
      <c r="B8" s="45"/>
      <c r="C8" s="39"/>
      <c r="D8" s="151" t="s">
        <v>111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30" customHeight="1">
      <c r="A9" s="39"/>
      <c r="B9" s="45"/>
      <c r="C9" s="39"/>
      <c r="D9" s="39"/>
      <c r="E9" s="153" t="s">
        <v>158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1" t="s">
        <v>18</v>
      </c>
      <c r="E11" s="39"/>
      <c r="F11" s="142" t="s">
        <v>1</v>
      </c>
      <c r="G11" s="39"/>
      <c r="H11" s="39"/>
      <c r="I11" s="151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1" t="s">
        <v>20</v>
      </c>
      <c r="E12" s="39"/>
      <c r="F12" s="142" t="s">
        <v>21</v>
      </c>
      <c r="G12" s="39"/>
      <c r="H12" s="39"/>
      <c r="I12" s="151" t="s">
        <v>22</v>
      </c>
      <c r="J12" s="154" t="str">
        <f>'Rekapitulace stavby'!AN8</f>
        <v>28. 8. 2023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24</v>
      </c>
      <c r="E14" s="39"/>
      <c r="F14" s="39"/>
      <c r="G14" s="39"/>
      <c r="H14" s="39"/>
      <c r="I14" s="151" t="s">
        <v>25</v>
      </c>
      <c r="J14" s="142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tr">
        <f>IF('Rekapitulace stavby'!E11="","",'Rekapitulace stavby'!E11)</f>
        <v xml:space="preserve"> </v>
      </c>
      <c r="F15" s="39"/>
      <c r="G15" s="39"/>
      <c r="H15" s="39"/>
      <c r="I15" s="151" t="s">
        <v>26</v>
      </c>
      <c r="J15" s="142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1" t="s">
        <v>27</v>
      </c>
      <c r="E17" s="39"/>
      <c r="F17" s="39"/>
      <c r="G17" s="39"/>
      <c r="H17" s="39"/>
      <c r="I17" s="15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1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1" t="s">
        <v>29</v>
      </c>
      <c r="E20" s="39"/>
      <c r="F20" s="39"/>
      <c r="G20" s="39"/>
      <c r="H20" s="39"/>
      <c r="I20" s="151" t="s">
        <v>25</v>
      </c>
      <c r="J20" s="142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tr">
        <f>IF('Rekapitulace stavby'!E17="","",'Rekapitulace stavby'!E17)</f>
        <v xml:space="preserve"> </v>
      </c>
      <c r="F21" s="39"/>
      <c r="G21" s="39"/>
      <c r="H21" s="39"/>
      <c r="I21" s="151" t="s">
        <v>26</v>
      </c>
      <c r="J21" s="142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1" t="s">
        <v>31</v>
      </c>
      <c r="E23" s="39"/>
      <c r="F23" s="39"/>
      <c r="G23" s="39"/>
      <c r="H23" s="39"/>
      <c r="I23" s="151" t="s">
        <v>25</v>
      </c>
      <c r="J23" s="142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tr">
        <f>IF('Rekapitulace stavby'!E20="","",'Rekapitulace stavby'!E20)</f>
        <v xml:space="preserve"> </v>
      </c>
      <c r="F24" s="39"/>
      <c r="G24" s="39"/>
      <c r="H24" s="39"/>
      <c r="I24" s="151" t="s">
        <v>26</v>
      </c>
      <c r="J24" s="142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1" t="s">
        <v>32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5"/>
      <c r="B27" s="156"/>
      <c r="C27" s="155"/>
      <c r="D27" s="155"/>
      <c r="E27" s="157" t="s">
        <v>1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9"/>
      <c r="E29" s="159"/>
      <c r="F29" s="159"/>
      <c r="G29" s="159"/>
      <c r="H29" s="159"/>
      <c r="I29" s="159"/>
      <c r="J29" s="159"/>
      <c r="K29" s="15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0" t="s">
        <v>34</v>
      </c>
      <c r="E30" s="39"/>
      <c r="F30" s="39"/>
      <c r="G30" s="39"/>
      <c r="H30" s="39"/>
      <c r="I30" s="39"/>
      <c r="J30" s="161">
        <f>ROUND(J142,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2" t="s">
        <v>36</v>
      </c>
      <c r="G32" s="39"/>
      <c r="H32" s="39"/>
      <c r="I32" s="162" t="s">
        <v>35</v>
      </c>
      <c r="J32" s="162" t="s">
        <v>37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3" t="s">
        <v>38</v>
      </c>
      <c r="E33" s="151" t="s">
        <v>39</v>
      </c>
      <c r="F33" s="164">
        <f>ROUND((SUM(BE142:BE1464)),  2)</f>
        <v>0</v>
      </c>
      <c r="G33" s="39"/>
      <c r="H33" s="39"/>
      <c r="I33" s="165">
        <v>0.20999999999999999</v>
      </c>
      <c r="J33" s="164">
        <f>ROUND(((SUM(BE142:BE1464))*I33),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1" t="s">
        <v>40</v>
      </c>
      <c r="F34" s="164">
        <f>ROUND((SUM(BF142:BF1464)),  2)</f>
        <v>0</v>
      </c>
      <c r="G34" s="39"/>
      <c r="H34" s="39"/>
      <c r="I34" s="165">
        <v>0.14999999999999999</v>
      </c>
      <c r="J34" s="164">
        <f>ROUND(((SUM(BF142:BF1464))*I34),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1" t="s">
        <v>41</v>
      </c>
      <c r="F35" s="164">
        <f>ROUND((SUM(BG142:BG1464)),  2)</f>
        <v>0</v>
      </c>
      <c r="G35" s="39"/>
      <c r="H35" s="39"/>
      <c r="I35" s="165">
        <v>0.20999999999999999</v>
      </c>
      <c r="J35" s="164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1" t="s">
        <v>42</v>
      </c>
      <c r="F36" s="164">
        <f>ROUND((SUM(BH142:BH1464)),  2)</f>
        <v>0</v>
      </c>
      <c r="G36" s="39"/>
      <c r="H36" s="39"/>
      <c r="I36" s="165">
        <v>0.14999999999999999</v>
      </c>
      <c r="J36" s="164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43</v>
      </c>
      <c r="F37" s="164">
        <f>ROUND((SUM(BI142:BI1464)),  2)</f>
        <v>0</v>
      </c>
      <c r="G37" s="39"/>
      <c r="H37" s="39"/>
      <c r="I37" s="165">
        <v>0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6"/>
      <c r="D39" s="167" t="s">
        <v>44</v>
      </c>
      <c r="E39" s="168"/>
      <c r="F39" s="168"/>
      <c r="G39" s="169" t="s">
        <v>45</v>
      </c>
      <c r="H39" s="170" t="s">
        <v>46</v>
      </c>
      <c r="I39" s="168"/>
      <c r="J39" s="171">
        <f>SUM(J30:J37)</f>
        <v>0</v>
      </c>
      <c r="K39" s="172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47</v>
      </c>
      <c r="E50" s="174"/>
      <c r="F50" s="174"/>
      <c r="G50" s="173" t="s">
        <v>48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49</v>
      </c>
      <c r="E61" s="176"/>
      <c r="F61" s="177" t="s">
        <v>50</v>
      </c>
      <c r="G61" s="175" t="s">
        <v>49</v>
      </c>
      <c r="H61" s="176"/>
      <c r="I61" s="176"/>
      <c r="J61" s="178" t="s">
        <v>50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51</v>
      </c>
      <c r="E65" s="179"/>
      <c r="F65" s="179"/>
      <c r="G65" s="173" t="s">
        <v>52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49</v>
      </c>
      <c r="E76" s="176"/>
      <c r="F76" s="177" t="s">
        <v>50</v>
      </c>
      <c r="G76" s="175" t="s">
        <v>49</v>
      </c>
      <c r="H76" s="176"/>
      <c r="I76" s="176"/>
      <c r="J76" s="178" t="s">
        <v>50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4" t="str">
        <f>E7</f>
        <v>R1-REKONSTRUKCE OBJEKTU BENEŠOVO NÁMĚSTÍ č.840, TEPLICE - TURISTICKÉ INFORMAČNÍ CENTRUM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111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30" customHeight="1">
      <c r="A87" s="39"/>
      <c r="B87" s="40"/>
      <c r="C87" s="41"/>
      <c r="D87" s="41"/>
      <c r="E87" s="77" t="str">
        <f>E9</f>
        <v>D.1.1, D.1.2 - Architektonicko-stavební a konstrukční řešení-Demolice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28. 8. 2023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29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31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5" t="s">
        <v>114</v>
      </c>
      <c r="D94" s="186"/>
      <c r="E94" s="186"/>
      <c r="F94" s="186"/>
      <c r="G94" s="186"/>
      <c r="H94" s="186"/>
      <c r="I94" s="186"/>
      <c r="J94" s="187" t="s">
        <v>115</v>
      </c>
      <c r="K94" s="186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8" t="s">
        <v>116</v>
      </c>
      <c r="D96" s="41"/>
      <c r="E96" s="41"/>
      <c r="F96" s="41"/>
      <c r="G96" s="41"/>
      <c r="H96" s="41"/>
      <c r="I96" s="41"/>
      <c r="J96" s="111">
        <f>J142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117</v>
      </c>
    </row>
    <row r="97" s="9" customFormat="1" ht="24.96" customHeight="1">
      <c r="A97" s="9"/>
      <c r="B97" s="189"/>
      <c r="C97" s="190"/>
      <c r="D97" s="191" t="s">
        <v>159</v>
      </c>
      <c r="E97" s="192"/>
      <c r="F97" s="192"/>
      <c r="G97" s="192"/>
      <c r="H97" s="192"/>
      <c r="I97" s="192"/>
      <c r="J97" s="193">
        <f>J143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5"/>
      <c r="C98" s="134"/>
      <c r="D98" s="196" t="s">
        <v>160</v>
      </c>
      <c r="E98" s="197"/>
      <c r="F98" s="197"/>
      <c r="G98" s="197"/>
      <c r="H98" s="197"/>
      <c r="I98" s="197"/>
      <c r="J98" s="198">
        <f>J144</f>
        <v>0</v>
      </c>
      <c r="K98" s="134"/>
      <c r="L98" s="19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5"/>
      <c r="C99" s="134"/>
      <c r="D99" s="196" t="s">
        <v>161</v>
      </c>
      <c r="E99" s="197"/>
      <c r="F99" s="197"/>
      <c r="G99" s="197"/>
      <c r="H99" s="197"/>
      <c r="I99" s="197"/>
      <c r="J99" s="198">
        <f>J182</f>
        <v>0</v>
      </c>
      <c r="K99" s="134"/>
      <c r="L99" s="19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5"/>
      <c r="C100" s="134"/>
      <c r="D100" s="196" t="s">
        <v>162</v>
      </c>
      <c r="E100" s="197"/>
      <c r="F100" s="197"/>
      <c r="G100" s="197"/>
      <c r="H100" s="197"/>
      <c r="I100" s="197"/>
      <c r="J100" s="198">
        <f>J205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163</v>
      </c>
      <c r="E101" s="197"/>
      <c r="F101" s="197"/>
      <c r="G101" s="197"/>
      <c r="H101" s="197"/>
      <c r="I101" s="197"/>
      <c r="J101" s="198">
        <f>J283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4"/>
      <c r="D102" s="196" t="s">
        <v>164</v>
      </c>
      <c r="E102" s="197"/>
      <c r="F102" s="197"/>
      <c r="G102" s="197"/>
      <c r="H102" s="197"/>
      <c r="I102" s="197"/>
      <c r="J102" s="198">
        <f>J319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4"/>
      <c r="D103" s="196" t="s">
        <v>165</v>
      </c>
      <c r="E103" s="197"/>
      <c r="F103" s="197"/>
      <c r="G103" s="197"/>
      <c r="H103" s="197"/>
      <c r="I103" s="197"/>
      <c r="J103" s="198">
        <f>J327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4"/>
      <c r="D104" s="196" t="s">
        <v>166</v>
      </c>
      <c r="E104" s="197"/>
      <c r="F104" s="197"/>
      <c r="G104" s="197"/>
      <c r="H104" s="197"/>
      <c r="I104" s="197"/>
      <c r="J104" s="198">
        <f>J462</f>
        <v>0</v>
      </c>
      <c r="K104" s="134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5"/>
      <c r="C105" s="134"/>
      <c r="D105" s="196" t="s">
        <v>167</v>
      </c>
      <c r="E105" s="197"/>
      <c r="F105" s="197"/>
      <c r="G105" s="197"/>
      <c r="H105" s="197"/>
      <c r="I105" s="197"/>
      <c r="J105" s="198">
        <f>J583</f>
        <v>0</v>
      </c>
      <c r="K105" s="134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5"/>
      <c r="C106" s="134"/>
      <c r="D106" s="196" t="s">
        <v>168</v>
      </c>
      <c r="E106" s="197"/>
      <c r="F106" s="197"/>
      <c r="G106" s="197"/>
      <c r="H106" s="197"/>
      <c r="I106" s="197"/>
      <c r="J106" s="198">
        <f>J610</f>
        <v>0</v>
      </c>
      <c r="K106" s="134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89"/>
      <c r="C107" s="190"/>
      <c r="D107" s="191" t="s">
        <v>169</v>
      </c>
      <c r="E107" s="192"/>
      <c r="F107" s="192"/>
      <c r="G107" s="192"/>
      <c r="H107" s="192"/>
      <c r="I107" s="192"/>
      <c r="J107" s="193">
        <f>J612</f>
        <v>0</v>
      </c>
      <c r="K107" s="190"/>
      <c r="L107" s="194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95"/>
      <c r="C108" s="134"/>
      <c r="D108" s="196" t="s">
        <v>170</v>
      </c>
      <c r="E108" s="197"/>
      <c r="F108" s="197"/>
      <c r="G108" s="197"/>
      <c r="H108" s="197"/>
      <c r="I108" s="197"/>
      <c r="J108" s="198">
        <f>J613</f>
        <v>0</v>
      </c>
      <c r="K108" s="134"/>
      <c r="L108" s="19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5"/>
      <c r="C109" s="134"/>
      <c r="D109" s="196" t="s">
        <v>171</v>
      </c>
      <c r="E109" s="197"/>
      <c r="F109" s="197"/>
      <c r="G109" s="197"/>
      <c r="H109" s="197"/>
      <c r="I109" s="197"/>
      <c r="J109" s="198">
        <f>J638</f>
        <v>0</v>
      </c>
      <c r="K109" s="134"/>
      <c r="L109" s="19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5"/>
      <c r="C110" s="134"/>
      <c r="D110" s="196" t="s">
        <v>172</v>
      </c>
      <c r="E110" s="197"/>
      <c r="F110" s="197"/>
      <c r="G110" s="197"/>
      <c r="H110" s="197"/>
      <c r="I110" s="197"/>
      <c r="J110" s="198">
        <f>J758</f>
        <v>0</v>
      </c>
      <c r="K110" s="134"/>
      <c r="L110" s="19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5"/>
      <c r="C111" s="134"/>
      <c r="D111" s="196" t="s">
        <v>173</v>
      </c>
      <c r="E111" s="197"/>
      <c r="F111" s="197"/>
      <c r="G111" s="197"/>
      <c r="H111" s="197"/>
      <c r="I111" s="197"/>
      <c r="J111" s="198">
        <f>J765</f>
        <v>0</v>
      </c>
      <c r="K111" s="134"/>
      <c r="L111" s="199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5"/>
      <c r="C112" s="134"/>
      <c r="D112" s="196" t="s">
        <v>174</v>
      </c>
      <c r="E112" s="197"/>
      <c r="F112" s="197"/>
      <c r="G112" s="197"/>
      <c r="H112" s="197"/>
      <c r="I112" s="197"/>
      <c r="J112" s="198">
        <f>J774</f>
        <v>0</v>
      </c>
      <c r="K112" s="134"/>
      <c r="L112" s="199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5"/>
      <c r="C113" s="134"/>
      <c r="D113" s="196" t="s">
        <v>175</v>
      </c>
      <c r="E113" s="197"/>
      <c r="F113" s="197"/>
      <c r="G113" s="197"/>
      <c r="H113" s="197"/>
      <c r="I113" s="197"/>
      <c r="J113" s="198">
        <f>J954</f>
        <v>0</v>
      </c>
      <c r="K113" s="134"/>
      <c r="L113" s="199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5"/>
      <c r="C114" s="134"/>
      <c r="D114" s="196" t="s">
        <v>176</v>
      </c>
      <c r="E114" s="197"/>
      <c r="F114" s="197"/>
      <c r="G114" s="197"/>
      <c r="H114" s="197"/>
      <c r="I114" s="197"/>
      <c r="J114" s="198">
        <f>J1030</f>
        <v>0</v>
      </c>
      <c r="K114" s="134"/>
      <c r="L114" s="199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5"/>
      <c r="C115" s="134"/>
      <c r="D115" s="196" t="s">
        <v>177</v>
      </c>
      <c r="E115" s="197"/>
      <c r="F115" s="197"/>
      <c r="G115" s="197"/>
      <c r="H115" s="197"/>
      <c r="I115" s="197"/>
      <c r="J115" s="198">
        <f>J1090</f>
        <v>0</v>
      </c>
      <c r="K115" s="134"/>
      <c r="L115" s="199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5"/>
      <c r="C116" s="134"/>
      <c r="D116" s="196" t="s">
        <v>178</v>
      </c>
      <c r="E116" s="197"/>
      <c r="F116" s="197"/>
      <c r="G116" s="197"/>
      <c r="H116" s="197"/>
      <c r="I116" s="197"/>
      <c r="J116" s="198">
        <f>J1110</f>
        <v>0</v>
      </c>
      <c r="K116" s="134"/>
      <c r="L116" s="199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5"/>
      <c r="C117" s="134"/>
      <c r="D117" s="196" t="s">
        <v>179</v>
      </c>
      <c r="E117" s="197"/>
      <c r="F117" s="197"/>
      <c r="G117" s="197"/>
      <c r="H117" s="197"/>
      <c r="I117" s="197"/>
      <c r="J117" s="198">
        <f>J1214</f>
        <v>0</v>
      </c>
      <c r="K117" s="134"/>
      <c r="L117" s="199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5"/>
      <c r="C118" s="134"/>
      <c r="D118" s="196" t="s">
        <v>180</v>
      </c>
      <c r="E118" s="197"/>
      <c r="F118" s="197"/>
      <c r="G118" s="197"/>
      <c r="H118" s="197"/>
      <c r="I118" s="197"/>
      <c r="J118" s="198">
        <f>J1341</f>
        <v>0</v>
      </c>
      <c r="K118" s="134"/>
      <c r="L118" s="199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95"/>
      <c r="C119" s="134"/>
      <c r="D119" s="196" t="s">
        <v>181</v>
      </c>
      <c r="E119" s="197"/>
      <c r="F119" s="197"/>
      <c r="G119" s="197"/>
      <c r="H119" s="197"/>
      <c r="I119" s="197"/>
      <c r="J119" s="198">
        <f>J1354</f>
        <v>0</v>
      </c>
      <c r="K119" s="134"/>
      <c r="L119" s="199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95"/>
      <c r="C120" s="134"/>
      <c r="D120" s="196" t="s">
        <v>182</v>
      </c>
      <c r="E120" s="197"/>
      <c r="F120" s="197"/>
      <c r="G120" s="197"/>
      <c r="H120" s="197"/>
      <c r="I120" s="197"/>
      <c r="J120" s="198">
        <f>J1379</f>
        <v>0</v>
      </c>
      <c r="K120" s="134"/>
      <c r="L120" s="199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95"/>
      <c r="C121" s="134"/>
      <c r="D121" s="196" t="s">
        <v>183</v>
      </c>
      <c r="E121" s="197"/>
      <c r="F121" s="197"/>
      <c r="G121" s="197"/>
      <c r="H121" s="197"/>
      <c r="I121" s="197"/>
      <c r="J121" s="198">
        <f>J1389</f>
        <v>0</v>
      </c>
      <c r="K121" s="134"/>
      <c r="L121" s="199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195"/>
      <c r="C122" s="134"/>
      <c r="D122" s="196" t="s">
        <v>184</v>
      </c>
      <c r="E122" s="197"/>
      <c r="F122" s="197"/>
      <c r="G122" s="197"/>
      <c r="H122" s="197"/>
      <c r="I122" s="197"/>
      <c r="J122" s="198">
        <f>J1456</f>
        <v>0</v>
      </c>
      <c r="K122" s="134"/>
      <c r="L122" s="199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2" customFormat="1" ht="21.84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67"/>
      <c r="C124" s="68"/>
      <c r="D124" s="68"/>
      <c r="E124" s="68"/>
      <c r="F124" s="68"/>
      <c r="G124" s="68"/>
      <c r="H124" s="68"/>
      <c r="I124" s="68"/>
      <c r="J124" s="68"/>
      <c r="K124" s="68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8" s="2" customFormat="1" ht="6.96" customHeight="1">
      <c r="A128" s="39"/>
      <c r="B128" s="69"/>
      <c r="C128" s="70"/>
      <c r="D128" s="70"/>
      <c r="E128" s="70"/>
      <c r="F128" s="70"/>
      <c r="G128" s="70"/>
      <c r="H128" s="70"/>
      <c r="I128" s="70"/>
      <c r="J128" s="70"/>
      <c r="K128" s="70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24.96" customHeight="1">
      <c r="A129" s="39"/>
      <c r="B129" s="40"/>
      <c r="C129" s="24" t="s">
        <v>121</v>
      </c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6.96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2" customHeight="1">
      <c r="A131" s="39"/>
      <c r="B131" s="40"/>
      <c r="C131" s="33" t="s">
        <v>16</v>
      </c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26.25" customHeight="1">
      <c r="A132" s="39"/>
      <c r="B132" s="40"/>
      <c r="C132" s="41"/>
      <c r="D132" s="41"/>
      <c r="E132" s="184" t="str">
        <f>E7</f>
        <v>R1-REKONSTRUKCE OBJEKTU BENEŠOVO NÁMĚSTÍ č.840, TEPLICE - TURISTICKÉ INFORMAČNÍ CENTRUM</v>
      </c>
      <c r="F132" s="33"/>
      <c r="G132" s="33"/>
      <c r="H132" s="33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2" customHeight="1">
      <c r="A133" s="39"/>
      <c r="B133" s="40"/>
      <c r="C133" s="33" t="s">
        <v>111</v>
      </c>
      <c r="D133" s="41"/>
      <c r="E133" s="41"/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30" customHeight="1">
      <c r="A134" s="39"/>
      <c r="B134" s="40"/>
      <c r="C134" s="41"/>
      <c r="D134" s="41"/>
      <c r="E134" s="77" t="str">
        <f>E9</f>
        <v>D.1.1, D.1.2 - Architektonicko-stavební a konstrukční řešení-Demolice</v>
      </c>
      <c r="F134" s="41"/>
      <c r="G134" s="41"/>
      <c r="H134" s="41"/>
      <c r="I134" s="41"/>
      <c r="J134" s="41"/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6.96" customHeight="1">
      <c r="A135" s="39"/>
      <c r="B135" s="40"/>
      <c r="C135" s="41"/>
      <c r="D135" s="41"/>
      <c r="E135" s="41"/>
      <c r="F135" s="41"/>
      <c r="G135" s="41"/>
      <c r="H135" s="41"/>
      <c r="I135" s="41"/>
      <c r="J135" s="41"/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2" customFormat="1" ht="12" customHeight="1">
      <c r="A136" s="39"/>
      <c r="B136" s="40"/>
      <c r="C136" s="33" t="s">
        <v>20</v>
      </c>
      <c r="D136" s="41"/>
      <c r="E136" s="41"/>
      <c r="F136" s="28" t="str">
        <f>F12</f>
        <v xml:space="preserve"> </v>
      </c>
      <c r="G136" s="41"/>
      <c r="H136" s="41"/>
      <c r="I136" s="33" t="s">
        <v>22</v>
      </c>
      <c r="J136" s="80" t="str">
        <f>IF(J12="","",J12)</f>
        <v>28. 8. 2023</v>
      </c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2" customFormat="1" ht="6.96" customHeight="1">
      <c r="A137" s="39"/>
      <c r="B137" s="40"/>
      <c r="C137" s="41"/>
      <c r="D137" s="41"/>
      <c r="E137" s="41"/>
      <c r="F137" s="41"/>
      <c r="G137" s="41"/>
      <c r="H137" s="41"/>
      <c r="I137" s="41"/>
      <c r="J137" s="41"/>
      <c r="K137" s="41"/>
      <c r="L137" s="64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="2" customFormat="1" ht="15.15" customHeight="1">
      <c r="A138" s="39"/>
      <c r="B138" s="40"/>
      <c r="C138" s="33" t="s">
        <v>24</v>
      </c>
      <c r="D138" s="41"/>
      <c r="E138" s="41"/>
      <c r="F138" s="28" t="str">
        <f>E15</f>
        <v xml:space="preserve"> </v>
      </c>
      <c r="G138" s="41"/>
      <c r="H138" s="41"/>
      <c r="I138" s="33" t="s">
        <v>29</v>
      </c>
      <c r="J138" s="37" t="str">
        <f>E21</f>
        <v xml:space="preserve"> </v>
      </c>
      <c r="K138" s="41"/>
      <c r="L138" s="64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="2" customFormat="1" ht="15.15" customHeight="1">
      <c r="A139" s="39"/>
      <c r="B139" s="40"/>
      <c r="C139" s="33" t="s">
        <v>27</v>
      </c>
      <c r="D139" s="41"/>
      <c r="E139" s="41"/>
      <c r="F139" s="28" t="str">
        <f>IF(E18="","",E18)</f>
        <v>Vyplň údaj</v>
      </c>
      <c r="G139" s="41"/>
      <c r="H139" s="41"/>
      <c r="I139" s="33" t="s">
        <v>31</v>
      </c>
      <c r="J139" s="37" t="str">
        <f>E24</f>
        <v xml:space="preserve"> </v>
      </c>
      <c r="K139" s="41"/>
      <c r="L139" s="64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  <row r="140" s="2" customFormat="1" ht="10.32" customHeight="1">
      <c r="A140" s="39"/>
      <c r="B140" s="40"/>
      <c r="C140" s="41"/>
      <c r="D140" s="41"/>
      <c r="E140" s="41"/>
      <c r="F140" s="41"/>
      <c r="G140" s="41"/>
      <c r="H140" s="41"/>
      <c r="I140" s="41"/>
      <c r="J140" s="41"/>
      <c r="K140" s="41"/>
      <c r="L140" s="64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  <row r="141" s="11" customFormat="1" ht="29.28" customHeight="1">
      <c r="A141" s="200"/>
      <c r="B141" s="201"/>
      <c r="C141" s="202" t="s">
        <v>122</v>
      </c>
      <c r="D141" s="203" t="s">
        <v>59</v>
      </c>
      <c r="E141" s="203" t="s">
        <v>55</v>
      </c>
      <c r="F141" s="203" t="s">
        <v>56</v>
      </c>
      <c r="G141" s="203" t="s">
        <v>123</v>
      </c>
      <c r="H141" s="203" t="s">
        <v>124</v>
      </c>
      <c r="I141" s="203" t="s">
        <v>125</v>
      </c>
      <c r="J141" s="204" t="s">
        <v>115</v>
      </c>
      <c r="K141" s="205" t="s">
        <v>126</v>
      </c>
      <c r="L141" s="206"/>
      <c r="M141" s="101" t="s">
        <v>1</v>
      </c>
      <c r="N141" s="102" t="s">
        <v>38</v>
      </c>
      <c r="O141" s="102" t="s">
        <v>127</v>
      </c>
      <c r="P141" s="102" t="s">
        <v>128</v>
      </c>
      <c r="Q141" s="102" t="s">
        <v>129</v>
      </c>
      <c r="R141" s="102" t="s">
        <v>130</v>
      </c>
      <c r="S141" s="102" t="s">
        <v>131</v>
      </c>
      <c r="T141" s="103" t="s">
        <v>132</v>
      </c>
      <c r="U141" s="200"/>
      <c r="V141" s="200"/>
      <c r="W141" s="200"/>
      <c r="X141" s="200"/>
      <c r="Y141" s="200"/>
      <c r="Z141" s="200"/>
      <c r="AA141" s="200"/>
      <c r="AB141" s="200"/>
      <c r="AC141" s="200"/>
      <c r="AD141" s="200"/>
      <c r="AE141" s="200"/>
    </row>
    <row r="142" s="2" customFormat="1" ht="22.8" customHeight="1">
      <c r="A142" s="39"/>
      <c r="B142" s="40"/>
      <c r="C142" s="108" t="s">
        <v>133</v>
      </c>
      <c r="D142" s="41"/>
      <c r="E142" s="41"/>
      <c r="F142" s="41"/>
      <c r="G142" s="41"/>
      <c r="H142" s="41"/>
      <c r="I142" s="41"/>
      <c r="J142" s="207">
        <f>BK142</f>
        <v>0</v>
      </c>
      <c r="K142" s="41"/>
      <c r="L142" s="45"/>
      <c r="M142" s="104"/>
      <c r="N142" s="208"/>
      <c r="O142" s="105"/>
      <c r="P142" s="209">
        <f>P143+P612</f>
        <v>0</v>
      </c>
      <c r="Q142" s="105"/>
      <c r="R142" s="209">
        <f>R143+R612</f>
        <v>772.94196903</v>
      </c>
      <c r="S142" s="105"/>
      <c r="T142" s="210">
        <f>T143+T612</f>
        <v>560.59848281000006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73</v>
      </c>
      <c r="AU142" s="18" t="s">
        <v>117</v>
      </c>
      <c r="BK142" s="211">
        <f>BK143+BK612</f>
        <v>0</v>
      </c>
    </row>
    <row r="143" s="12" customFormat="1" ht="25.92" customHeight="1">
      <c r="A143" s="12"/>
      <c r="B143" s="212"/>
      <c r="C143" s="213"/>
      <c r="D143" s="214" t="s">
        <v>73</v>
      </c>
      <c r="E143" s="215" t="s">
        <v>185</v>
      </c>
      <c r="F143" s="215" t="s">
        <v>186</v>
      </c>
      <c r="G143" s="213"/>
      <c r="H143" s="213"/>
      <c r="I143" s="216"/>
      <c r="J143" s="217">
        <f>BK143</f>
        <v>0</v>
      </c>
      <c r="K143" s="213"/>
      <c r="L143" s="218"/>
      <c r="M143" s="219"/>
      <c r="N143" s="220"/>
      <c r="O143" s="220"/>
      <c r="P143" s="221">
        <f>P144+P182+P205+P283+P319+P327+P462+P583+P610</f>
        <v>0</v>
      </c>
      <c r="Q143" s="220"/>
      <c r="R143" s="221">
        <f>R144+R182+R205+R283+R319+R327+R462+R583+R610</f>
        <v>354.37656085999998</v>
      </c>
      <c r="S143" s="220"/>
      <c r="T143" s="222">
        <f>T144+T182+T205+T283+T319+T327+T462+T583+T610</f>
        <v>484.26275800000002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3" t="s">
        <v>82</v>
      </c>
      <c r="AT143" s="224" t="s">
        <v>73</v>
      </c>
      <c r="AU143" s="224" t="s">
        <v>74</v>
      </c>
      <c r="AY143" s="223" t="s">
        <v>137</v>
      </c>
      <c r="BK143" s="225">
        <f>BK144+BK182+BK205+BK283+BK319+BK327+BK462+BK583+BK610</f>
        <v>0</v>
      </c>
    </row>
    <row r="144" s="12" customFormat="1" ht="22.8" customHeight="1">
      <c r="A144" s="12"/>
      <c r="B144" s="212"/>
      <c r="C144" s="213"/>
      <c r="D144" s="214" t="s">
        <v>73</v>
      </c>
      <c r="E144" s="226" t="s">
        <v>82</v>
      </c>
      <c r="F144" s="226" t="s">
        <v>187</v>
      </c>
      <c r="G144" s="213"/>
      <c r="H144" s="213"/>
      <c r="I144" s="216"/>
      <c r="J144" s="227">
        <f>BK144</f>
        <v>0</v>
      </c>
      <c r="K144" s="213"/>
      <c r="L144" s="218"/>
      <c r="M144" s="219"/>
      <c r="N144" s="220"/>
      <c r="O144" s="220"/>
      <c r="P144" s="221">
        <f>SUM(P145:P181)</f>
        <v>0</v>
      </c>
      <c r="Q144" s="220"/>
      <c r="R144" s="221">
        <f>SUM(R145:R181)</f>
        <v>0</v>
      </c>
      <c r="S144" s="220"/>
      <c r="T144" s="222">
        <f>SUM(T145:T181)</f>
        <v>23.027200000000001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3" t="s">
        <v>82</v>
      </c>
      <c r="AT144" s="224" t="s">
        <v>73</v>
      </c>
      <c r="AU144" s="224" t="s">
        <v>82</v>
      </c>
      <c r="AY144" s="223" t="s">
        <v>137</v>
      </c>
      <c r="BK144" s="225">
        <f>SUM(BK145:BK181)</f>
        <v>0</v>
      </c>
    </row>
    <row r="145" s="2" customFormat="1" ht="24.15" customHeight="1">
      <c r="A145" s="39"/>
      <c r="B145" s="40"/>
      <c r="C145" s="228" t="s">
        <v>82</v>
      </c>
      <c r="D145" s="228" t="s">
        <v>140</v>
      </c>
      <c r="E145" s="229" t="s">
        <v>188</v>
      </c>
      <c r="F145" s="230" t="s">
        <v>189</v>
      </c>
      <c r="G145" s="231" t="s">
        <v>190</v>
      </c>
      <c r="H145" s="232">
        <v>41.119999999999997</v>
      </c>
      <c r="I145" s="233"/>
      <c r="J145" s="234">
        <f>ROUND(I145*H145,2)</f>
        <v>0</v>
      </c>
      <c r="K145" s="235"/>
      <c r="L145" s="45"/>
      <c r="M145" s="236" t="s">
        <v>1</v>
      </c>
      <c r="N145" s="237" t="s">
        <v>39</v>
      </c>
      <c r="O145" s="92"/>
      <c r="P145" s="238">
        <f>O145*H145</f>
        <v>0</v>
      </c>
      <c r="Q145" s="238">
        <v>0</v>
      </c>
      <c r="R145" s="238">
        <f>Q145*H145</f>
        <v>0</v>
      </c>
      <c r="S145" s="238">
        <v>0.26000000000000001</v>
      </c>
      <c r="T145" s="239">
        <f>S145*H145</f>
        <v>10.6912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0" t="s">
        <v>155</v>
      </c>
      <c r="AT145" s="240" t="s">
        <v>140</v>
      </c>
      <c r="AU145" s="240" t="s">
        <v>84</v>
      </c>
      <c r="AY145" s="18" t="s">
        <v>137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82</v>
      </c>
      <c r="BK145" s="241">
        <f>ROUND(I145*H145,2)</f>
        <v>0</v>
      </c>
      <c r="BL145" s="18" t="s">
        <v>155</v>
      </c>
      <c r="BM145" s="240" t="s">
        <v>191</v>
      </c>
    </row>
    <row r="146" s="13" customFormat="1">
      <c r="A146" s="13"/>
      <c r="B146" s="247"/>
      <c r="C146" s="248"/>
      <c r="D146" s="249" t="s">
        <v>192</v>
      </c>
      <c r="E146" s="250" t="s">
        <v>1</v>
      </c>
      <c r="F146" s="251" t="s">
        <v>193</v>
      </c>
      <c r="G146" s="248"/>
      <c r="H146" s="252">
        <v>41.119999999999997</v>
      </c>
      <c r="I146" s="253"/>
      <c r="J146" s="248"/>
      <c r="K146" s="248"/>
      <c r="L146" s="254"/>
      <c r="M146" s="255"/>
      <c r="N146" s="256"/>
      <c r="O146" s="256"/>
      <c r="P146" s="256"/>
      <c r="Q146" s="256"/>
      <c r="R146" s="256"/>
      <c r="S146" s="256"/>
      <c r="T146" s="257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8" t="s">
        <v>192</v>
      </c>
      <c r="AU146" s="258" t="s">
        <v>84</v>
      </c>
      <c r="AV146" s="13" t="s">
        <v>84</v>
      </c>
      <c r="AW146" s="13" t="s">
        <v>30</v>
      </c>
      <c r="AX146" s="13" t="s">
        <v>82</v>
      </c>
      <c r="AY146" s="258" t="s">
        <v>137</v>
      </c>
    </row>
    <row r="147" s="2" customFormat="1" ht="24.15" customHeight="1">
      <c r="A147" s="39"/>
      <c r="B147" s="40"/>
      <c r="C147" s="228" t="s">
        <v>84</v>
      </c>
      <c r="D147" s="228" t="s">
        <v>140</v>
      </c>
      <c r="E147" s="229" t="s">
        <v>194</v>
      </c>
      <c r="F147" s="230" t="s">
        <v>195</v>
      </c>
      <c r="G147" s="231" t="s">
        <v>190</v>
      </c>
      <c r="H147" s="232">
        <v>41.119999999999997</v>
      </c>
      <c r="I147" s="233"/>
      <c r="J147" s="234">
        <f>ROUND(I147*H147,2)</f>
        <v>0</v>
      </c>
      <c r="K147" s="235"/>
      <c r="L147" s="45"/>
      <c r="M147" s="236" t="s">
        <v>1</v>
      </c>
      <c r="N147" s="237" t="s">
        <v>39</v>
      </c>
      <c r="O147" s="92"/>
      <c r="P147" s="238">
        <f>O147*H147</f>
        <v>0</v>
      </c>
      <c r="Q147" s="238">
        <v>0</v>
      </c>
      <c r="R147" s="238">
        <f>Q147*H147</f>
        <v>0</v>
      </c>
      <c r="S147" s="238">
        <v>0.29999999999999999</v>
      </c>
      <c r="T147" s="239">
        <f>S147*H147</f>
        <v>12.335999999999999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0" t="s">
        <v>155</v>
      </c>
      <c r="AT147" s="240" t="s">
        <v>140</v>
      </c>
      <c r="AU147" s="240" t="s">
        <v>84</v>
      </c>
      <c r="AY147" s="18" t="s">
        <v>137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82</v>
      </c>
      <c r="BK147" s="241">
        <f>ROUND(I147*H147,2)</f>
        <v>0</v>
      </c>
      <c r="BL147" s="18" t="s">
        <v>155</v>
      </c>
      <c r="BM147" s="240" t="s">
        <v>196</v>
      </c>
    </row>
    <row r="148" s="13" customFormat="1">
      <c r="A148" s="13"/>
      <c r="B148" s="247"/>
      <c r="C148" s="248"/>
      <c r="D148" s="249" t="s">
        <v>192</v>
      </c>
      <c r="E148" s="250" t="s">
        <v>1</v>
      </c>
      <c r="F148" s="251" t="s">
        <v>193</v>
      </c>
      <c r="G148" s="248"/>
      <c r="H148" s="252">
        <v>41.119999999999997</v>
      </c>
      <c r="I148" s="253"/>
      <c r="J148" s="248"/>
      <c r="K148" s="248"/>
      <c r="L148" s="254"/>
      <c r="M148" s="255"/>
      <c r="N148" s="256"/>
      <c r="O148" s="256"/>
      <c r="P148" s="256"/>
      <c r="Q148" s="256"/>
      <c r="R148" s="256"/>
      <c r="S148" s="256"/>
      <c r="T148" s="25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8" t="s">
        <v>192</v>
      </c>
      <c r="AU148" s="258" t="s">
        <v>84</v>
      </c>
      <c r="AV148" s="13" t="s">
        <v>84</v>
      </c>
      <c r="AW148" s="13" t="s">
        <v>30</v>
      </c>
      <c r="AX148" s="13" t="s">
        <v>82</v>
      </c>
      <c r="AY148" s="258" t="s">
        <v>137</v>
      </c>
    </row>
    <row r="149" s="2" customFormat="1" ht="33" customHeight="1">
      <c r="A149" s="39"/>
      <c r="B149" s="40"/>
      <c r="C149" s="228" t="s">
        <v>149</v>
      </c>
      <c r="D149" s="228" t="s">
        <v>140</v>
      </c>
      <c r="E149" s="229" t="s">
        <v>197</v>
      </c>
      <c r="F149" s="230" t="s">
        <v>198</v>
      </c>
      <c r="G149" s="231" t="s">
        <v>199</v>
      </c>
      <c r="H149" s="232">
        <v>83.700000000000003</v>
      </c>
      <c r="I149" s="233"/>
      <c r="J149" s="234">
        <f>ROUND(I149*H149,2)</f>
        <v>0</v>
      </c>
      <c r="K149" s="235"/>
      <c r="L149" s="45"/>
      <c r="M149" s="236" t="s">
        <v>1</v>
      </c>
      <c r="N149" s="237" t="s">
        <v>39</v>
      </c>
      <c r="O149" s="92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0" t="s">
        <v>155</v>
      </c>
      <c r="AT149" s="240" t="s">
        <v>140</v>
      </c>
      <c r="AU149" s="240" t="s">
        <v>84</v>
      </c>
      <c r="AY149" s="18" t="s">
        <v>137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82</v>
      </c>
      <c r="BK149" s="241">
        <f>ROUND(I149*H149,2)</f>
        <v>0</v>
      </c>
      <c r="BL149" s="18" t="s">
        <v>155</v>
      </c>
      <c r="BM149" s="240" t="s">
        <v>200</v>
      </c>
    </row>
    <row r="150" s="13" customFormat="1">
      <c r="A150" s="13"/>
      <c r="B150" s="247"/>
      <c r="C150" s="248"/>
      <c r="D150" s="249" t="s">
        <v>192</v>
      </c>
      <c r="E150" s="250" t="s">
        <v>1</v>
      </c>
      <c r="F150" s="251" t="s">
        <v>201</v>
      </c>
      <c r="G150" s="248"/>
      <c r="H150" s="252">
        <v>83.700000000000003</v>
      </c>
      <c r="I150" s="253"/>
      <c r="J150" s="248"/>
      <c r="K150" s="248"/>
      <c r="L150" s="254"/>
      <c r="M150" s="255"/>
      <c r="N150" s="256"/>
      <c r="O150" s="256"/>
      <c r="P150" s="256"/>
      <c r="Q150" s="256"/>
      <c r="R150" s="256"/>
      <c r="S150" s="256"/>
      <c r="T150" s="25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8" t="s">
        <v>192</v>
      </c>
      <c r="AU150" s="258" t="s">
        <v>84</v>
      </c>
      <c r="AV150" s="13" t="s">
        <v>84</v>
      </c>
      <c r="AW150" s="13" t="s">
        <v>30</v>
      </c>
      <c r="AX150" s="13" t="s">
        <v>74</v>
      </c>
      <c r="AY150" s="258" t="s">
        <v>137</v>
      </c>
    </row>
    <row r="151" s="14" customFormat="1">
      <c r="A151" s="14"/>
      <c r="B151" s="259"/>
      <c r="C151" s="260"/>
      <c r="D151" s="249" t="s">
        <v>192</v>
      </c>
      <c r="E151" s="261" t="s">
        <v>1</v>
      </c>
      <c r="F151" s="262" t="s">
        <v>202</v>
      </c>
      <c r="G151" s="260"/>
      <c r="H151" s="263">
        <v>83.700000000000003</v>
      </c>
      <c r="I151" s="264"/>
      <c r="J151" s="260"/>
      <c r="K151" s="260"/>
      <c r="L151" s="265"/>
      <c r="M151" s="266"/>
      <c r="N151" s="267"/>
      <c r="O151" s="267"/>
      <c r="P151" s="267"/>
      <c r="Q151" s="267"/>
      <c r="R151" s="267"/>
      <c r="S151" s="267"/>
      <c r="T151" s="268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9" t="s">
        <v>192</v>
      </c>
      <c r="AU151" s="269" t="s">
        <v>84</v>
      </c>
      <c r="AV151" s="14" t="s">
        <v>155</v>
      </c>
      <c r="AW151" s="14" t="s">
        <v>30</v>
      </c>
      <c r="AX151" s="14" t="s">
        <v>82</v>
      </c>
      <c r="AY151" s="269" t="s">
        <v>137</v>
      </c>
    </row>
    <row r="152" s="2" customFormat="1" ht="33" customHeight="1">
      <c r="A152" s="39"/>
      <c r="B152" s="40"/>
      <c r="C152" s="228" t="s">
        <v>155</v>
      </c>
      <c r="D152" s="228" t="s">
        <v>140</v>
      </c>
      <c r="E152" s="229" t="s">
        <v>203</v>
      </c>
      <c r="F152" s="230" t="s">
        <v>204</v>
      </c>
      <c r="G152" s="231" t="s">
        <v>199</v>
      </c>
      <c r="H152" s="232">
        <v>4.3739999999999997</v>
      </c>
      <c r="I152" s="233"/>
      <c r="J152" s="234">
        <f>ROUND(I152*H152,2)</f>
        <v>0</v>
      </c>
      <c r="K152" s="235"/>
      <c r="L152" s="45"/>
      <c r="M152" s="236" t="s">
        <v>1</v>
      </c>
      <c r="N152" s="237" t="s">
        <v>39</v>
      </c>
      <c r="O152" s="92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0" t="s">
        <v>155</v>
      </c>
      <c r="AT152" s="240" t="s">
        <v>140</v>
      </c>
      <c r="AU152" s="240" t="s">
        <v>84</v>
      </c>
      <c r="AY152" s="18" t="s">
        <v>137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82</v>
      </c>
      <c r="BK152" s="241">
        <f>ROUND(I152*H152,2)</f>
        <v>0</v>
      </c>
      <c r="BL152" s="18" t="s">
        <v>155</v>
      </c>
      <c r="BM152" s="240" t="s">
        <v>205</v>
      </c>
    </row>
    <row r="153" s="15" customFormat="1">
      <c r="A153" s="15"/>
      <c r="B153" s="270"/>
      <c r="C153" s="271"/>
      <c r="D153" s="249" t="s">
        <v>192</v>
      </c>
      <c r="E153" s="272" t="s">
        <v>1</v>
      </c>
      <c r="F153" s="273" t="s">
        <v>206</v>
      </c>
      <c r="G153" s="271"/>
      <c r="H153" s="272" t="s">
        <v>1</v>
      </c>
      <c r="I153" s="274"/>
      <c r="J153" s="271"/>
      <c r="K153" s="271"/>
      <c r="L153" s="275"/>
      <c r="M153" s="276"/>
      <c r="N153" s="277"/>
      <c r="O153" s="277"/>
      <c r="P153" s="277"/>
      <c r="Q153" s="277"/>
      <c r="R153" s="277"/>
      <c r="S153" s="277"/>
      <c r="T153" s="278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79" t="s">
        <v>192</v>
      </c>
      <c r="AU153" s="279" t="s">
        <v>84</v>
      </c>
      <c r="AV153" s="15" t="s">
        <v>82</v>
      </c>
      <c r="AW153" s="15" t="s">
        <v>30</v>
      </c>
      <c r="AX153" s="15" t="s">
        <v>74</v>
      </c>
      <c r="AY153" s="279" t="s">
        <v>137</v>
      </c>
    </row>
    <row r="154" s="13" customFormat="1">
      <c r="A154" s="13"/>
      <c r="B154" s="247"/>
      <c r="C154" s="248"/>
      <c r="D154" s="249" t="s">
        <v>192</v>
      </c>
      <c r="E154" s="250" t="s">
        <v>1</v>
      </c>
      <c r="F154" s="251" t="s">
        <v>207</v>
      </c>
      <c r="G154" s="248"/>
      <c r="H154" s="252">
        <v>4.3739999999999997</v>
      </c>
      <c r="I154" s="253"/>
      <c r="J154" s="248"/>
      <c r="K154" s="248"/>
      <c r="L154" s="254"/>
      <c r="M154" s="255"/>
      <c r="N154" s="256"/>
      <c r="O154" s="256"/>
      <c r="P154" s="256"/>
      <c r="Q154" s="256"/>
      <c r="R154" s="256"/>
      <c r="S154" s="256"/>
      <c r="T154" s="25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8" t="s">
        <v>192</v>
      </c>
      <c r="AU154" s="258" t="s">
        <v>84</v>
      </c>
      <c r="AV154" s="13" t="s">
        <v>84</v>
      </c>
      <c r="AW154" s="13" t="s">
        <v>30</v>
      </c>
      <c r="AX154" s="13" t="s">
        <v>74</v>
      </c>
      <c r="AY154" s="258" t="s">
        <v>137</v>
      </c>
    </row>
    <row r="155" s="2" customFormat="1" ht="33" customHeight="1">
      <c r="A155" s="39"/>
      <c r="B155" s="40"/>
      <c r="C155" s="228" t="s">
        <v>136</v>
      </c>
      <c r="D155" s="228" t="s">
        <v>140</v>
      </c>
      <c r="E155" s="229" t="s">
        <v>208</v>
      </c>
      <c r="F155" s="230" t="s">
        <v>209</v>
      </c>
      <c r="G155" s="231" t="s">
        <v>199</v>
      </c>
      <c r="H155" s="232">
        <v>129.19399999999999</v>
      </c>
      <c r="I155" s="233"/>
      <c r="J155" s="234">
        <f>ROUND(I155*H155,2)</f>
        <v>0</v>
      </c>
      <c r="K155" s="235"/>
      <c r="L155" s="45"/>
      <c r="M155" s="236" t="s">
        <v>1</v>
      </c>
      <c r="N155" s="237" t="s">
        <v>39</v>
      </c>
      <c r="O155" s="92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0" t="s">
        <v>155</v>
      </c>
      <c r="AT155" s="240" t="s">
        <v>140</v>
      </c>
      <c r="AU155" s="240" t="s">
        <v>84</v>
      </c>
      <c r="AY155" s="18" t="s">
        <v>137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82</v>
      </c>
      <c r="BK155" s="241">
        <f>ROUND(I155*H155,2)</f>
        <v>0</v>
      </c>
      <c r="BL155" s="18" t="s">
        <v>155</v>
      </c>
      <c r="BM155" s="240" t="s">
        <v>210</v>
      </c>
    </row>
    <row r="156" s="15" customFormat="1">
      <c r="A156" s="15"/>
      <c r="B156" s="270"/>
      <c r="C156" s="271"/>
      <c r="D156" s="249" t="s">
        <v>192</v>
      </c>
      <c r="E156" s="272" t="s">
        <v>1</v>
      </c>
      <c r="F156" s="273" t="s">
        <v>211</v>
      </c>
      <c r="G156" s="271"/>
      <c r="H156" s="272" t="s">
        <v>1</v>
      </c>
      <c r="I156" s="274"/>
      <c r="J156" s="271"/>
      <c r="K156" s="271"/>
      <c r="L156" s="275"/>
      <c r="M156" s="276"/>
      <c r="N156" s="277"/>
      <c r="O156" s="277"/>
      <c r="P156" s="277"/>
      <c r="Q156" s="277"/>
      <c r="R156" s="277"/>
      <c r="S156" s="277"/>
      <c r="T156" s="278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79" t="s">
        <v>192</v>
      </c>
      <c r="AU156" s="279" t="s">
        <v>84</v>
      </c>
      <c r="AV156" s="15" t="s">
        <v>82</v>
      </c>
      <c r="AW156" s="15" t="s">
        <v>30</v>
      </c>
      <c r="AX156" s="15" t="s">
        <v>74</v>
      </c>
      <c r="AY156" s="279" t="s">
        <v>137</v>
      </c>
    </row>
    <row r="157" s="13" customFormat="1">
      <c r="A157" s="13"/>
      <c r="B157" s="247"/>
      <c r="C157" s="248"/>
      <c r="D157" s="249" t="s">
        <v>192</v>
      </c>
      <c r="E157" s="250" t="s">
        <v>1</v>
      </c>
      <c r="F157" s="251" t="s">
        <v>212</v>
      </c>
      <c r="G157" s="248"/>
      <c r="H157" s="252">
        <v>129.19399999999999</v>
      </c>
      <c r="I157" s="253"/>
      <c r="J157" s="248"/>
      <c r="K157" s="248"/>
      <c r="L157" s="254"/>
      <c r="M157" s="255"/>
      <c r="N157" s="256"/>
      <c r="O157" s="256"/>
      <c r="P157" s="256"/>
      <c r="Q157" s="256"/>
      <c r="R157" s="256"/>
      <c r="S157" s="256"/>
      <c r="T157" s="25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8" t="s">
        <v>192</v>
      </c>
      <c r="AU157" s="258" t="s">
        <v>84</v>
      </c>
      <c r="AV157" s="13" t="s">
        <v>84</v>
      </c>
      <c r="AW157" s="13" t="s">
        <v>30</v>
      </c>
      <c r="AX157" s="13" t="s">
        <v>74</v>
      </c>
      <c r="AY157" s="258" t="s">
        <v>137</v>
      </c>
    </row>
    <row r="158" s="14" customFormat="1">
      <c r="A158" s="14"/>
      <c r="B158" s="259"/>
      <c r="C158" s="260"/>
      <c r="D158" s="249" t="s">
        <v>192</v>
      </c>
      <c r="E158" s="261" t="s">
        <v>1</v>
      </c>
      <c r="F158" s="262" t="s">
        <v>202</v>
      </c>
      <c r="G158" s="260"/>
      <c r="H158" s="263">
        <v>129.19399999999999</v>
      </c>
      <c r="I158" s="264"/>
      <c r="J158" s="260"/>
      <c r="K158" s="260"/>
      <c r="L158" s="265"/>
      <c r="M158" s="266"/>
      <c r="N158" s="267"/>
      <c r="O158" s="267"/>
      <c r="P158" s="267"/>
      <c r="Q158" s="267"/>
      <c r="R158" s="267"/>
      <c r="S158" s="267"/>
      <c r="T158" s="268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9" t="s">
        <v>192</v>
      </c>
      <c r="AU158" s="269" t="s">
        <v>84</v>
      </c>
      <c r="AV158" s="14" t="s">
        <v>155</v>
      </c>
      <c r="AW158" s="14" t="s">
        <v>30</v>
      </c>
      <c r="AX158" s="14" t="s">
        <v>82</v>
      </c>
      <c r="AY158" s="269" t="s">
        <v>137</v>
      </c>
    </row>
    <row r="159" s="2" customFormat="1" ht="33" customHeight="1">
      <c r="A159" s="39"/>
      <c r="B159" s="40"/>
      <c r="C159" s="228" t="s">
        <v>213</v>
      </c>
      <c r="D159" s="228" t="s">
        <v>140</v>
      </c>
      <c r="E159" s="229" t="s">
        <v>214</v>
      </c>
      <c r="F159" s="230" t="s">
        <v>215</v>
      </c>
      <c r="G159" s="231" t="s">
        <v>199</v>
      </c>
      <c r="H159" s="232">
        <v>1873.3130000000001</v>
      </c>
      <c r="I159" s="233"/>
      <c r="J159" s="234">
        <f>ROUND(I159*H159,2)</f>
        <v>0</v>
      </c>
      <c r="K159" s="235"/>
      <c r="L159" s="45"/>
      <c r="M159" s="236" t="s">
        <v>1</v>
      </c>
      <c r="N159" s="237" t="s">
        <v>39</v>
      </c>
      <c r="O159" s="92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0" t="s">
        <v>155</v>
      </c>
      <c r="AT159" s="240" t="s">
        <v>140</v>
      </c>
      <c r="AU159" s="240" t="s">
        <v>84</v>
      </c>
      <c r="AY159" s="18" t="s">
        <v>137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82</v>
      </c>
      <c r="BK159" s="241">
        <f>ROUND(I159*H159,2)</f>
        <v>0</v>
      </c>
      <c r="BL159" s="18" t="s">
        <v>155</v>
      </c>
      <c r="BM159" s="240" t="s">
        <v>216</v>
      </c>
    </row>
    <row r="160" s="2" customFormat="1">
      <c r="A160" s="39"/>
      <c r="B160" s="40"/>
      <c r="C160" s="41"/>
      <c r="D160" s="249" t="s">
        <v>217</v>
      </c>
      <c r="E160" s="41"/>
      <c r="F160" s="280" t="s">
        <v>218</v>
      </c>
      <c r="G160" s="41"/>
      <c r="H160" s="41"/>
      <c r="I160" s="281"/>
      <c r="J160" s="41"/>
      <c r="K160" s="41"/>
      <c r="L160" s="45"/>
      <c r="M160" s="282"/>
      <c r="N160" s="283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217</v>
      </c>
      <c r="AU160" s="18" t="s">
        <v>84</v>
      </c>
    </row>
    <row r="161" s="15" customFormat="1">
      <c r="A161" s="15"/>
      <c r="B161" s="270"/>
      <c r="C161" s="271"/>
      <c r="D161" s="249" t="s">
        <v>192</v>
      </c>
      <c r="E161" s="272" t="s">
        <v>1</v>
      </c>
      <c r="F161" s="273" t="s">
        <v>211</v>
      </c>
      <c r="G161" s="271"/>
      <c r="H161" s="272" t="s">
        <v>1</v>
      </c>
      <c r="I161" s="274"/>
      <c r="J161" s="271"/>
      <c r="K161" s="271"/>
      <c r="L161" s="275"/>
      <c r="M161" s="276"/>
      <c r="N161" s="277"/>
      <c r="O161" s="277"/>
      <c r="P161" s="277"/>
      <c r="Q161" s="277"/>
      <c r="R161" s="277"/>
      <c r="S161" s="277"/>
      <c r="T161" s="278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79" t="s">
        <v>192</v>
      </c>
      <c r="AU161" s="279" t="s">
        <v>84</v>
      </c>
      <c r="AV161" s="15" t="s">
        <v>82</v>
      </c>
      <c r="AW161" s="15" t="s">
        <v>30</v>
      </c>
      <c r="AX161" s="15" t="s">
        <v>74</v>
      </c>
      <c r="AY161" s="279" t="s">
        <v>137</v>
      </c>
    </row>
    <row r="162" s="13" customFormat="1">
      <c r="A162" s="13"/>
      <c r="B162" s="247"/>
      <c r="C162" s="248"/>
      <c r="D162" s="249" t="s">
        <v>192</v>
      </c>
      <c r="E162" s="250" t="s">
        <v>1</v>
      </c>
      <c r="F162" s="251" t="s">
        <v>212</v>
      </c>
      <c r="G162" s="248"/>
      <c r="H162" s="252">
        <v>129.19399999999999</v>
      </c>
      <c r="I162" s="253"/>
      <c r="J162" s="248"/>
      <c r="K162" s="248"/>
      <c r="L162" s="254"/>
      <c r="M162" s="255"/>
      <c r="N162" s="256"/>
      <c r="O162" s="256"/>
      <c r="P162" s="256"/>
      <c r="Q162" s="256"/>
      <c r="R162" s="256"/>
      <c r="S162" s="256"/>
      <c r="T162" s="25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8" t="s">
        <v>192</v>
      </c>
      <c r="AU162" s="258" t="s">
        <v>84</v>
      </c>
      <c r="AV162" s="13" t="s">
        <v>84</v>
      </c>
      <c r="AW162" s="13" t="s">
        <v>30</v>
      </c>
      <c r="AX162" s="13" t="s">
        <v>74</v>
      </c>
      <c r="AY162" s="258" t="s">
        <v>137</v>
      </c>
    </row>
    <row r="163" s="14" customFormat="1">
      <c r="A163" s="14"/>
      <c r="B163" s="259"/>
      <c r="C163" s="260"/>
      <c r="D163" s="249" t="s">
        <v>192</v>
      </c>
      <c r="E163" s="261" t="s">
        <v>1</v>
      </c>
      <c r="F163" s="262" t="s">
        <v>202</v>
      </c>
      <c r="G163" s="260"/>
      <c r="H163" s="263">
        <v>129.19399999999999</v>
      </c>
      <c r="I163" s="264"/>
      <c r="J163" s="260"/>
      <c r="K163" s="260"/>
      <c r="L163" s="265"/>
      <c r="M163" s="266"/>
      <c r="N163" s="267"/>
      <c r="O163" s="267"/>
      <c r="P163" s="267"/>
      <c r="Q163" s="267"/>
      <c r="R163" s="267"/>
      <c r="S163" s="267"/>
      <c r="T163" s="268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9" t="s">
        <v>192</v>
      </c>
      <c r="AU163" s="269" t="s">
        <v>84</v>
      </c>
      <c r="AV163" s="14" t="s">
        <v>155</v>
      </c>
      <c r="AW163" s="14" t="s">
        <v>30</v>
      </c>
      <c r="AX163" s="14" t="s">
        <v>82</v>
      </c>
      <c r="AY163" s="269" t="s">
        <v>137</v>
      </c>
    </row>
    <row r="164" s="13" customFormat="1">
      <c r="A164" s="13"/>
      <c r="B164" s="247"/>
      <c r="C164" s="248"/>
      <c r="D164" s="249" t="s">
        <v>192</v>
      </c>
      <c r="E164" s="248"/>
      <c r="F164" s="251" t="s">
        <v>219</v>
      </c>
      <c r="G164" s="248"/>
      <c r="H164" s="252">
        <v>1873.3130000000001</v>
      </c>
      <c r="I164" s="253"/>
      <c r="J164" s="248"/>
      <c r="K164" s="248"/>
      <c r="L164" s="254"/>
      <c r="M164" s="255"/>
      <c r="N164" s="256"/>
      <c r="O164" s="256"/>
      <c r="P164" s="256"/>
      <c r="Q164" s="256"/>
      <c r="R164" s="256"/>
      <c r="S164" s="256"/>
      <c r="T164" s="25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8" t="s">
        <v>192</v>
      </c>
      <c r="AU164" s="258" t="s">
        <v>84</v>
      </c>
      <c r="AV164" s="13" t="s">
        <v>84</v>
      </c>
      <c r="AW164" s="13" t="s">
        <v>4</v>
      </c>
      <c r="AX164" s="13" t="s">
        <v>82</v>
      </c>
      <c r="AY164" s="258" t="s">
        <v>137</v>
      </c>
    </row>
    <row r="165" s="2" customFormat="1" ht="24.15" customHeight="1">
      <c r="A165" s="39"/>
      <c r="B165" s="40"/>
      <c r="C165" s="228" t="s">
        <v>220</v>
      </c>
      <c r="D165" s="228" t="s">
        <v>140</v>
      </c>
      <c r="E165" s="229" t="s">
        <v>221</v>
      </c>
      <c r="F165" s="230" t="s">
        <v>222</v>
      </c>
      <c r="G165" s="231" t="s">
        <v>199</v>
      </c>
      <c r="H165" s="232">
        <v>129.19399999999999</v>
      </c>
      <c r="I165" s="233"/>
      <c r="J165" s="234">
        <f>ROUND(I165*H165,2)</f>
        <v>0</v>
      </c>
      <c r="K165" s="235"/>
      <c r="L165" s="45"/>
      <c r="M165" s="236" t="s">
        <v>1</v>
      </c>
      <c r="N165" s="237" t="s">
        <v>39</v>
      </c>
      <c r="O165" s="92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0" t="s">
        <v>155</v>
      </c>
      <c r="AT165" s="240" t="s">
        <v>140</v>
      </c>
      <c r="AU165" s="240" t="s">
        <v>84</v>
      </c>
      <c r="AY165" s="18" t="s">
        <v>137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82</v>
      </c>
      <c r="BK165" s="241">
        <f>ROUND(I165*H165,2)</f>
        <v>0</v>
      </c>
      <c r="BL165" s="18" t="s">
        <v>155</v>
      </c>
      <c r="BM165" s="240" t="s">
        <v>223</v>
      </c>
    </row>
    <row r="166" s="15" customFormat="1">
      <c r="A166" s="15"/>
      <c r="B166" s="270"/>
      <c r="C166" s="271"/>
      <c r="D166" s="249" t="s">
        <v>192</v>
      </c>
      <c r="E166" s="272" t="s">
        <v>1</v>
      </c>
      <c r="F166" s="273" t="s">
        <v>211</v>
      </c>
      <c r="G166" s="271"/>
      <c r="H166" s="272" t="s">
        <v>1</v>
      </c>
      <c r="I166" s="274"/>
      <c r="J166" s="271"/>
      <c r="K166" s="271"/>
      <c r="L166" s="275"/>
      <c r="M166" s="276"/>
      <c r="N166" s="277"/>
      <c r="O166" s="277"/>
      <c r="P166" s="277"/>
      <c r="Q166" s="277"/>
      <c r="R166" s="277"/>
      <c r="S166" s="277"/>
      <c r="T166" s="278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79" t="s">
        <v>192</v>
      </c>
      <c r="AU166" s="279" t="s">
        <v>84</v>
      </c>
      <c r="AV166" s="15" t="s">
        <v>82</v>
      </c>
      <c r="AW166" s="15" t="s">
        <v>30</v>
      </c>
      <c r="AX166" s="15" t="s">
        <v>74</v>
      </c>
      <c r="AY166" s="279" t="s">
        <v>137</v>
      </c>
    </row>
    <row r="167" s="13" customFormat="1">
      <c r="A167" s="13"/>
      <c r="B167" s="247"/>
      <c r="C167" s="248"/>
      <c r="D167" s="249" t="s">
        <v>192</v>
      </c>
      <c r="E167" s="250" t="s">
        <v>1</v>
      </c>
      <c r="F167" s="251" t="s">
        <v>212</v>
      </c>
      <c r="G167" s="248"/>
      <c r="H167" s="252">
        <v>129.19399999999999</v>
      </c>
      <c r="I167" s="253"/>
      <c r="J167" s="248"/>
      <c r="K167" s="248"/>
      <c r="L167" s="254"/>
      <c r="M167" s="255"/>
      <c r="N167" s="256"/>
      <c r="O167" s="256"/>
      <c r="P167" s="256"/>
      <c r="Q167" s="256"/>
      <c r="R167" s="256"/>
      <c r="S167" s="256"/>
      <c r="T167" s="25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8" t="s">
        <v>192</v>
      </c>
      <c r="AU167" s="258" t="s">
        <v>84</v>
      </c>
      <c r="AV167" s="13" t="s">
        <v>84</v>
      </c>
      <c r="AW167" s="13" t="s">
        <v>30</v>
      </c>
      <c r="AX167" s="13" t="s">
        <v>74</v>
      </c>
      <c r="AY167" s="258" t="s">
        <v>137</v>
      </c>
    </row>
    <row r="168" s="14" customFormat="1">
      <c r="A168" s="14"/>
      <c r="B168" s="259"/>
      <c r="C168" s="260"/>
      <c r="D168" s="249" t="s">
        <v>192</v>
      </c>
      <c r="E168" s="261" t="s">
        <v>1</v>
      </c>
      <c r="F168" s="262" t="s">
        <v>202</v>
      </c>
      <c r="G168" s="260"/>
      <c r="H168" s="263">
        <v>129.19399999999999</v>
      </c>
      <c r="I168" s="264"/>
      <c r="J168" s="260"/>
      <c r="K168" s="260"/>
      <c r="L168" s="265"/>
      <c r="M168" s="266"/>
      <c r="N168" s="267"/>
      <c r="O168" s="267"/>
      <c r="P168" s="267"/>
      <c r="Q168" s="267"/>
      <c r="R168" s="267"/>
      <c r="S168" s="267"/>
      <c r="T168" s="268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9" t="s">
        <v>192</v>
      </c>
      <c r="AU168" s="269" t="s">
        <v>84</v>
      </c>
      <c r="AV168" s="14" t="s">
        <v>155</v>
      </c>
      <c r="AW168" s="14" t="s">
        <v>30</v>
      </c>
      <c r="AX168" s="14" t="s">
        <v>82</v>
      </c>
      <c r="AY168" s="269" t="s">
        <v>137</v>
      </c>
    </row>
    <row r="169" s="2" customFormat="1" ht="24.15" customHeight="1">
      <c r="A169" s="39"/>
      <c r="B169" s="40"/>
      <c r="C169" s="228" t="s">
        <v>224</v>
      </c>
      <c r="D169" s="228" t="s">
        <v>140</v>
      </c>
      <c r="E169" s="229" t="s">
        <v>225</v>
      </c>
      <c r="F169" s="230" t="s">
        <v>226</v>
      </c>
      <c r="G169" s="231" t="s">
        <v>227</v>
      </c>
      <c r="H169" s="232">
        <v>240.773</v>
      </c>
      <c r="I169" s="233"/>
      <c r="J169" s="234">
        <f>ROUND(I169*H169,2)</f>
        <v>0</v>
      </c>
      <c r="K169" s="235"/>
      <c r="L169" s="45"/>
      <c r="M169" s="236" t="s">
        <v>1</v>
      </c>
      <c r="N169" s="237" t="s">
        <v>39</v>
      </c>
      <c r="O169" s="92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0" t="s">
        <v>155</v>
      </c>
      <c r="AT169" s="240" t="s">
        <v>140</v>
      </c>
      <c r="AU169" s="240" t="s">
        <v>84</v>
      </c>
      <c r="AY169" s="18" t="s">
        <v>137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82</v>
      </c>
      <c r="BK169" s="241">
        <f>ROUND(I169*H169,2)</f>
        <v>0</v>
      </c>
      <c r="BL169" s="18" t="s">
        <v>155</v>
      </c>
      <c r="BM169" s="240" t="s">
        <v>228</v>
      </c>
    </row>
    <row r="170" s="15" customFormat="1">
      <c r="A170" s="15"/>
      <c r="B170" s="270"/>
      <c r="C170" s="271"/>
      <c r="D170" s="249" t="s">
        <v>192</v>
      </c>
      <c r="E170" s="272" t="s">
        <v>1</v>
      </c>
      <c r="F170" s="273" t="s">
        <v>211</v>
      </c>
      <c r="G170" s="271"/>
      <c r="H170" s="272" t="s">
        <v>1</v>
      </c>
      <c r="I170" s="274"/>
      <c r="J170" s="271"/>
      <c r="K170" s="271"/>
      <c r="L170" s="275"/>
      <c r="M170" s="276"/>
      <c r="N170" s="277"/>
      <c r="O170" s="277"/>
      <c r="P170" s="277"/>
      <c r="Q170" s="277"/>
      <c r="R170" s="277"/>
      <c r="S170" s="277"/>
      <c r="T170" s="278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79" t="s">
        <v>192</v>
      </c>
      <c r="AU170" s="279" t="s">
        <v>84</v>
      </c>
      <c r="AV170" s="15" t="s">
        <v>82</v>
      </c>
      <c r="AW170" s="15" t="s">
        <v>30</v>
      </c>
      <c r="AX170" s="15" t="s">
        <v>74</v>
      </c>
      <c r="AY170" s="279" t="s">
        <v>137</v>
      </c>
    </row>
    <row r="171" s="13" customFormat="1">
      <c r="A171" s="13"/>
      <c r="B171" s="247"/>
      <c r="C171" s="248"/>
      <c r="D171" s="249" t="s">
        <v>192</v>
      </c>
      <c r="E171" s="250" t="s">
        <v>1</v>
      </c>
      <c r="F171" s="251" t="s">
        <v>229</v>
      </c>
      <c r="G171" s="248"/>
      <c r="H171" s="252">
        <v>82.239999999999995</v>
      </c>
      <c r="I171" s="253"/>
      <c r="J171" s="248"/>
      <c r="K171" s="248"/>
      <c r="L171" s="254"/>
      <c r="M171" s="255"/>
      <c r="N171" s="256"/>
      <c r="O171" s="256"/>
      <c r="P171" s="256"/>
      <c r="Q171" s="256"/>
      <c r="R171" s="256"/>
      <c r="S171" s="256"/>
      <c r="T171" s="25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8" t="s">
        <v>192</v>
      </c>
      <c r="AU171" s="258" t="s">
        <v>84</v>
      </c>
      <c r="AV171" s="13" t="s">
        <v>84</v>
      </c>
      <c r="AW171" s="13" t="s">
        <v>30</v>
      </c>
      <c r="AX171" s="13" t="s">
        <v>74</v>
      </c>
      <c r="AY171" s="258" t="s">
        <v>137</v>
      </c>
    </row>
    <row r="172" s="13" customFormat="1">
      <c r="A172" s="13"/>
      <c r="B172" s="247"/>
      <c r="C172" s="248"/>
      <c r="D172" s="249" t="s">
        <v>192</v>
      </c>
      <c r="E172" s="250" t="s">
        <v>1</v>
      </c>
      <c r="F172" s="251" t="s">
        <v>230</v>
      </c>
      <c r="G172" s="248"/>
      <c r="H172" s="252">
        <v>158.53299999999999</v>
      </c>
      <c r="I172" s="253"/>
      <c r="J172" s="248"/>
      <c r="K172" s="248"/>
      <c r="L172" s="254"/>
      <c r="M172" s="255"/>
      <c r="N172" s="256"/>
      <c r="O172" s="256"/>
      <c r="P172" s="256"/>
      <c r="Q172" s="256"/>
      <c r="R172" s="256"/>
      <c r="S172" s="256"/>
      <c r="T172" s="25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8" t="s">
        <v>192</v>
      </c>
      <c r="AU172" s="258" t="s">
        <v>84</v>
      </c>
      <c r="AV172" s="13" t="s">
        <v>84</v>
      </c>
      <c r="AW172" s="13" t="s">
        <v>30</v>
      </c>
      <c r="AX172" s="13" t="s">
        <v>74</v>
      </c>
      <c r="AY172" s="258" t="s">
        <v>137</v>
      </c>
    </row>
    <row r="173" s="14" customFormat="1">
      <c r="A173" s="14"/>
      <c r="B173" s="259"/>
      <c r="C173" s="260"/>
      <c r="D173" s="249" t="s">
        <v>192</v>
      </c>
      <c r="E173" s="261" t="s">
        <v>1</v>
      </c>
      <c r="F173" s="262" t="s">
        <v>202</v>
      </c>
      <c r="G173" s="260"/>
      <c r="H173" s="263">
        <v>240.773</v>
      </c>
      <c r="I173" s="264"/>
      <c r="J173" s="260"/>
      <c r="K173" s="260"/>
      <c r="L173" s="265"/>
      <c r="M173" s="266"/>
      <c r="N173" s="267"/>
      <c r="O173" s="267"/>
      <c r="P173" s="267"/>
      <c r="Q173" s="267"/>
      <c r="R173" s="267"/>
      <c r="S173" s="267"/>
      <c r="T173" s="268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9" t="s">
        <v>192</v>
      </c>
      <c r="AU173" s="269" t="s">
        <v>84</v>
      </c>
      <c r="AV173" s="14" t="s">
        <v>155</v>
      </c>
      <c r="AW173" s="14" t="s">
        <v>30</v>
      </c>
      <c r="AX173" s="14" t="s">
        <v>82</v>
      </c>
      <c r="AY173" s="269" t="s">
        <v>137</v>
      </c>
    </row>
    <row r="174" s="2" customFormat="1" ht="16.5" customHeight="1">
      <c r="A174" s="39"/>
      <c r="B174" s="40"/>
      <c r="C174" s="228" t="s">
        <v>231</v>
      </c>
      <c r="D174" s="228" t="s">
        <v>140</v>
      </c>
      <c r="E174" s="229" t="s">
        <v>232</v>
      </c>
      <c r="F174" s="230" t="s">
        <v>233</v>
      </c>
      <c r="G174" s="231" t="s">
        <v>199</v>
      </c>
      <c r="H174" s="232">
        <v>129.19399999999999</v>
      </c>
      <c r="I174" s="233"/>
      <c r="J174" s="234">
        <f>ROUND(I174*H174,2)</f>
        <v>0</v>
      </c>
      <c r="K174" s="235"/>
      <c r="L174" s="45"/>
      <c r="M174" s="236" t="s">
        <v>1</v>
      </c>
      <c r="N174" s="237" t="s">
        <v>39</v>
      </c>
      <c r="O174" s="92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0" t="s">
        <v>155</v>
      </c>
      <c r="AT174" s="240" t="s">
        <v>140</v>
      </c>
      <c r="AU174" s="240" t="s">
        <v>84</v>
      </c>
      <c r="AY174" s="18" t="s">
        <v>137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82</v>
      </c>
      <c r="BK174" s="241">
        <f>ROUND(I174*H174,2)</f>
        <v>0</v>
      </c>
      <c r="BL174" s="18" t="s">
        <v>155</v>
      </c>
      <c r="BM174" s="240" t="s">
        <v>234</v>
      </c>
    </row>
    <row r="175" s="15" customFormat="1">
      <c r="A175" s="15"/>
      <c r="B175" s="270"/>
      <c r="C175" s="271"/>
      <c r="D175" s="249" t="s">
        <v>192</v>
      </c>
      <c r="E175" s="272" t="s">
        <v>1</v>
      </c>
      <c r="F175" s="273" t="s">
        <v>211</v>
      </c>
      <c r="G175" s="271"/>
      <c r="H175" s="272" t="s">
        <v>1</v>
      </c>
      <c r="I175" s="274"/>
      <c r="J175" s="271"/>
      <c r="K175" s="271"/>
      <c r="L175" s="275"/>
      <c r="M175" s="276"/>
      <c r="N175" s="277"/>
      <c r="O175" s="277"/>
      <c r="P175" s="277"/>
      <c r="Q175" s="277"/>
      <c r="R175" s="277"/>
      <c r="S175" s="277"/>
      <c r="T175" s="278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79" t="s">
        <v>192</v>
      </c>
      <c r="AU175" s="279" t="s">
        <v>84</v>
      </c>
      <c r="AV175" s="15" t="s">
        <v>82</v>
      </c>
      <c r="AW175" s="15" t="s">
        <v>30</v>
      </c>
      <c r="AX175" s="15" t="s">
        <v>74</v>
      </c>
      <c r="AY175" s="279" t="s">
        <v>137</v>
      </c>
    </row>
    <row r="176" s="13" customFormat="1">
      <c r="A176" s="13"/>
      <c r="B176" s="247"/>
      <c r="C176" s="248"/>
      <c r="D176" s="249" t="s">
        <v>192</v>
      </c>
      <c r="E176" s="250" t="s">
        <v>1</v>
      </c>
      <c r="F176" s="251" t="s">
        <v>212</v>
      </c>
      <c r="G176" s="248"/>
      <c r="H176" s="252">
        <v>129.19399999999999</v>
      </c>
      <c r="I176" s="253"/>
      <c r="J176" s="248"/>
      <c r="K176" s="248"/>
      <c r="L176" s="254"/>
      <c r="M176" s="255"/>
      <c r="N176" s="256"/>
      <c r="O176" s="256"/>
      <c r="P176" s="256"/>
      <c r="Q176" s="256"/>
      <c r="R176" s="256"/>
      <c r="S176" s="256"/>
      <c r="T176" s="25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8" t="s">
        <v>192</v>
      </c>
      <c r="AU176" s="258" t="s">
        <v>84</v>
      </c>
      <c r="AV176" s="13" t="s">
        <v>84</v>
      </c>
      <c r="AW176" s="13" t="s">
        <v>30</v>
      </c>
      <c r="AX176" s="13" t="s">
        <v>74</v>
      </c>
      <c r="AY176" s="258" t="s">
        <v>137</v>
      </c>
    </row>
    <row r="177" s="14" customFormat="1">
      <c r="A177" s="14"/>
      <c r="B177" s="259"/>
      <c r="C177" s="260"/>
      <c r="D177" s="249" t="s">
        <v>192</v>
      </c>
      <c r="E177" s="261" t="s">
        <v>1</v>
      </c>
      <c r="F177" s="262" t="s">
        <v>202</v>
      </c>
      <c r="G177" s="260"/>
      <c r="H177" s="263">
        <v>129.19399999999999</v>
      </c>
      <c r="I177" s="264"/>
      <c r="J177" s="260"/>
      <c r="K177" s="260"/>
      <c r="L177" s="265"/>
      <c r="M177" s="266"/>
      <c r="N177" s="267"/>
      <c r="O177" s="267"/>
      <c r="P177" s="267"/>
      <c r="Q177" s="267"/>
      <c r="R177" s="267"/>
      <c r="S177" s="267"/>
      <c r="T177" s="268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9" t="s">
        <v>192</v>
      </c>
      <c r="AU177" s="269" t="s">
        <v>84</v>
      </c>
      <c r="AV177" s="14" t="s">
        <v>155</v>
      </c>
      <c r="AW177" s="14" t="s">
        <v>30</v>
      </c>
      <c r="AX177" s="14" t="s">
        <v>82</v>
      </c>
      <c r="AY177" s="269" t="s">
        <v>137</v>
      </c>
    </row>
    <row r="178" s="2" customFormat="1" ht="24.15" customHeight="1">
      <c r="A178" s="39"/>
      <c r="B178" s="40"/>
      <c r="C178" s="228" t="s">
        <v>235</v>
      </c>
      <c r="D178" s="228" t="s">
        <v>140</v>
      </c>
      <c r="E178" s="229" t="s">
        <v>236</v>
      </c>
      <c r="F178" s="230" t="s">
        <v>237</v>
      </c>
      <c r="G178" s="231" t="s">
        <v>190</v>
      </c>
      <c r="H178" s="232">
        <v>336</v>
      </c>
      <c r="I178" s="233"/>
      <c r="J178" s="234">
        <f>ROUND(I178*H178,2)</f>
        <v>0</v>
      </c>
      <c r="K178" s="235"/>
      <c r="L178" s="45"/>
      <c r="M178" s="236" t="s">
        <v>1</v>
      </c>
      <c r="N178" s="237" t="s">
        <v>39</v>
      </c>
      <c r="O178" s="92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0" t="s">
        <v>155</v>
      </c>
      <c r="AT178" s="240" t="s">
        <v>140</v>
      </c>
      <c r="AU178" s="240" t="s">
        <v>84</v>
      </c>
      <c r="AY178" s="18" t="s">
        <v>137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82</v>
      </c>
      <c r="BK178" s="241">
        <f>ROUND(I178*H178,2)</f>
        <v>0</v>
      </c>
      <c r="BL178" s="18" t="s">
        <v>155</v>
      </c>
      <c r="BM178" s="240" t="s">
        <v>238</v>
      </c>
    </row>
    <row r="179" s="15" customFormat="1">
      <c r="A179" s="15"/>
      <c r="B179" s="270"/>
      <c r="C179" s="271"/>
      <c r="D179" s="249" t="s">
        <v>192</v>
      </c>
      <c r="E179" s="272" t="s">
        <v>1</v>
      </c>
      <c r="F179" s="273" t="s">
        <v>239</v>
      </c>
      <c r="G179" s="271"/>
      <c r="H179" s="272" t="s">
        <v>1</v>
      </c>
      <c r="I179" s="274"/>
      <c r="J179" s="271"/>
      <c r="K179" s="271"/>
      <c r="L179" s="275"/>
      <c r="M179" s="276"/>
      <c r="N179" s="277"/>
      <c r="O179" s="277"/>
      <c r="P179" s="277"/>
      <c r="Q179" s="277"/>
      <c r="R179" s="277"/>
      <c r="S179" s="277"/>
      <c r="T179" s="278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79" t="s">
        <v>192</v>
      </c>
      <c r="AU179" s="279" t="s">
        <v>84</v>
      </c>
      <c r="AV179" s="15" t="s">
        <v>82</v>
      </c>
      <c r="AW179" s="15" t="s">
        <v>30</v>
      </c>
      <c r="AX179" s="15" t="s">
        <v>74</v>
      </c>
      <c r="AY179" s="279" t="s">
        <v>137</v>
      </c>
    </row>
    <row r="180" s="13" customFormat="1">
      <c r="A180" s="13"/>
      <c r="B180" s="247"/>
      <c r="C180" s="248"/>
      <c r="D180" s="249" t="s">
        <v>192</v>
      </c>
      <c r="E180" s="250" t="s">
        <v>1</v>
      </c>
      <c r="F180" s="251" t="s">
        <v>240</v>
      </c>
      <c r="G180" s="248"/>
      <c r="H180" s="252">
        <v>336</v>
      </c>
      <c r="I180" s="253"/>
      <c r="J180" s="248"/>
      <c r="K180" s="248"/>
      <c r="L180" s="254"/>
      <c r="M180" s="255"/>
      <c r="N180" s="256"/>
      <c r="O180" s="256"/>
      <c r="P180" s="256"/>
      <c r="Q180" s="256"/>
      <c r="R180" s="256"/>
      <c r="S180" s="256"/>
      <c r="T180" s="257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8" t="s">
        <v>192</v>
      </c>
      <c r="AU180" s="258" t="s">
        <v>84</v>
      </c>
      <c r="AV180" s="13" t="s">
        <v>84</v>
      </c>
      <c r="AW180" s="13" t="s">
        <v>30</v>
      </c>
      <c r="AX180" s="13" t="s">
        <v>74</v>
      </c>
      <c r="AY180" s="258" t="s">
        <v>137</v>
      </c>
    </row>
    <row r="181" s="14" customFormat="1">
      <c r="A181" s="14"/>
      <c r="B181" s="259"/>
      <c r="C181" s="260"/>
      <c r="D181" s="249" t="s">
        <v>192</v>
      </c>
      <c r="E181" s="261" t="s">
        <v>1</v>
      </c>
      <c r="F181" s="262" t="s">
        <v>202</v>
      </c>
      <c r="G181" s="260"/>
      <c r="H181" s="263">
        <v>336</v>
      </c>
      <c r="I181" s="264"/>
      <c r="J181" s="260"/>
      <c r="K181" s="260"/>
      <c r="L181" s="265"/>
      <c r="M181" s="266"/>
      <c r="N181" s="267"/>
      <c r="O181" s="267"/>
      <c r="P181" s="267"/>
      <c r="Q181" s="267"/>
      <c r="R181" s="267"/>
      <c r="S181" s="267"/>
      <c r="T181" s="268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9" t="s">
        <v>192</v>
      </c>
      <c r="AU181" s="269" t="s">
        <v>84</v>
      </c>
      <c r="AV181" s="14" t="s">
        <v>155</v>
      </c>
      <c r="AW181" s="14" t="s">
        <v>30</v>
      </c>
      <c r="AX181" s="14" t="s">
        <v>82</v>
      </c>
      <c r="AY181" s="269" t="s">
        <v>137</v>
      </c>
    </row>
    <row r="182" s="12" customFormat="1" ht="22.8" customHeight="1">
      <c r="A182" s="12"/>
      <c r="B182" s="212"/>
      <c r="C182" s="213"/>
      <c r="D182" s="214" t="s">
        <v>73</v>
      </c>
      <c r="E182" s="226" t="s">
        <v>84</v>
      </c>
      <c r="F182" s="226" t="s">
        <v>241</v>
      </c>
      <c r="G182" s="213"/>
      <c r="H182" s="213"/>
      <c r="I182" s="216"/>
      <c r="J182" s="227">
        <f>BK182</f>
        <v>0</v>
      </c>
      <c r="K182" s="213"/>
      <c r="L182" s="218"/>
      <c r="M182" s="219"/>
      <c r="N182" s="220"/>
      <c r="O182" s="220"/>
      <c r="P182" s="221">
        <f>SUM(P183:P204)</f>
        <v>0</v>
      </c>
      <c r="Q182" s="220"/>
      <c r="R182" s="221">
        <f>SUM(R183:R204)</f>
        <v>82.583612950000003</v>
      </c>
      <c r="S182" s="220"/>
      <c r="T182" s="222">
        <f>SUM(T183:T204)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23" t="s">
        <v>82</v>
      </c>
      <c r="AT182" s="224" t="s">
        <v>73</v>
      </c>
      <c r="AU182" s="224" t="s">
        <v>82</v>
      </c>
      <c r="AY182" s="223" t="s">
        <v>137</v>
      </c>
      <c r="BK182" s="225">
        <f>SUM(BK183:BK204)</f>
        <v>0</v>
      </c>
    </row>
    <row r="183" s="2" customFormat="1" ht="24.15" customHeight="1">
      <c r="A183" s="39"/>
      <c r="B183" s="40"/>
      <c r="C183" s="228" t="s">
        <v>242</v>
      </c>
      <c r="D183" s="228" t="s">
        <v>140</v>
      </c>
      <c r="E183" s="229" t="s">
        <v>243</v>
      </c>
      <c r="F183" s="230" t="s">
        <v>244</v>
      </c>
      <c r="G183" s="231" t="s">
        <v>199</v>
      </c>
      <c r="H183" s="232">
        <v>27.899999999999999</v>
      </c>
      <c r="I183" s="233"/>
      <c r="J183" s="234">
        <f>ROUND(I183*H183,2)</f>
        <v>0</v>
      </c>
      <c r="K183" s="235"/>
      <c r="L183" s="45"/>
      <c r="M183" s="236" t="s">
        <v>1</v>
      </c>
      <c r="N183" s="237" t="s">
        <v>39</v>
      </c>
      <c r="O183" s="92"/>
      <c r="P183" s="238">
        <f>O183*H183</f>
        <v>0</v>
      </c>
      <c r="Q183" s="238">
        <v>1.98</v>
      </c>
      <c r="R183" s="238">
        <f>Q183*H183</f>
        <v>55.241999999999997</v>
      </c>
      <c r="S183" s="238">
        <v>0</v>
      </c>
      <c r="T183" s="239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0" t="s">
        <v>155</v>
      </c>
      <c r="AT183" s="240" t="s">
        <v>140</v>
      </c>
      <c r="AU183" s="240" t="s">
        <v>84</v>
      </c>
      <c r="AY183" s="18" t="s">
        <v>137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82</v>
      </c>
      <c r="BK183" s="241">
        <f>ROUND(I183*H183,2)</f>
        <v>0</v>
      </c>
      <c r="BL183" s="18" t="s">
        <v>155</v>
      </c>
      <c r="BM183" s="240" t="s">
        <v>245</v>
      </c>
    </row>
    <row r="184" s="13" customFormat="1">
      <c r="A184" s="13"/>
      <c r="B184" s="247"/>
      <c r="C184" s="248"/>
      <c r="D184" s="249" t="s">
        <v>192</v>
      </c>
      <c r="E184" s="250" t="s">
        <v>1</v>
      </c>
      <c r="F184" s="251" t="s">
        <v>246</v>
      </c>
      <c r="G184" s="248"/>
      <c r="H184" s="252">
        <v>27.899999999999999</v>
      </c>
      <c r="I184" s="253"/>
      <c r="J184" s="248"/>
      <c r="K184" s="248"/>
      <c r="L184" s="254"/>
      <c r="M184" s="255"/>
      <c r="N184" s="256"/>
      <c r="O184" s="256"/>
      <c r="P184" s="256"/>
      <c r="Q184" s="256"/>
      <c r="R184" s="256"/>
      <c r="S184" s="256"/>
      <c r="T184" s="257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8" t="s">
        <v>192</v>
      </c>
      <c r="AU184" s="258" t="s">
        <v>84</v>
      </c>
      <c r="AV184" s="13" t="s">
        <v>84</v>
      </c>
      <c r="AW184" s="13" t="s">
        <v>30</v>
      </c>
      <c r="AX184" s="13" t="s">
        <v>74</v>
      </c>
      <c r="AY184" s="258" t="s">
        <v>137</v>
      </c>
    </row>
    <row r="185" s="14" customFormat="1">
      <c r="A185" s="14"/>
      <c r="B185" s="259"/>
      <c r="C185" s="260"/>
      <c r="D185" s="249" t="s">
        <v>192</v>
      </c>
      <c r="E185" s="261" t="s">
        <v>1</v>
      </c>
      <c r="F185" s="262" t="s">
        <v>202</v>
      </c>
      <c r="G185" s="260"/>
      <c r="H185" s="263">
        <v>27.899999999999999</v>
      </c>
      <c r="I185" s="264"/>
      <c r="J185" s="260"/>
      <c r="K185" s="260"/>
      <c r="L185" s="265"/>
      <c r="M185" s="266"/>
      <c r="N185" s="267"/>
      <c r="O185" s="267"/>
      <c r="P185" s="267"/>
      <c r="Q185" s="267"/>
      <c r="R185" s="267"/>
      <c r="S185" s="267"/>
      <c r="T185" s="268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9" t="s">
        <v>192</v>
      </c>
      <c r="AU185" s="269" t="s">
        <v>84</v>
      </c>
      <c r="AV185" s="14" t="s">
        <v>155</v>
      </c>
      <c r="AW185" s="14" t="s">
        <v>30</v>
      </c>
      <c r="AX185" s="14" t="s">
        <v>82</v>
      </c>
      <c r="AY185" s="269" t="s">
        <v>137</v>
      </c>
    </row>
    <row r="186" s="2" customFormat="1" ht="16.5" customHeight="1">
      <c r="A186" s="39"/>
      <c r="B186" s="40"/>
      <c r="C186" s="228" t="s">
        <v>247</v>
      </c>
      <c r="D186" s="228" t="s">
        <v>140</v>
      </c>
      <c r="E186" s="229" t="s">
        <v>248</v>
      </c>
      <c r="F186" s="230" t="s">
        <v>249</v>
      </c>
      <c r="G186" s="231" t="s">
        <v>199</v>
      </c>
      <c r="H186" s="232">
        <v>2.0800000000000001</v>
      </c>
      <c r="I186" s="233"/>
      <c r="J186" s="234">
        <f>ROUND(I186*H186,2)</f>
        <v>0</v>
      </c>
      <c r="K186" s="235"/>
      <c r="L186" s="45"/>
      <c r="M186" s="236" t="s">
        <v>1</v>
      </c>
      <c r="N186" s="237" t="s">
        <v>39</v>
      </c>
      <c r="O186" s="92"/>
      <c r="P186" s="238">
        <f>O186*H186</f>
        <v>0</v>
      </c>
      <c r="Q186" s="238">
        <v>2.5018699999999998</v>
      </c>
      <c r="R186" s="238">
        <f>Q186*H186</f>
        <v>5.2038896000000001</v>
      </c>
      <c r="S186" s="238">
        <v>0</v>
      </c>
      <c r="T186" s="239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0" t="s">
        <v>155</v>
      </c>
      <c r="AT186" s="240" t="s">
        <v>140</v>
      </c>
      <c r="AU186" s="240" t="s">
        <v>84</v>
      </c>
      <c r="AY186" s="18" t="s">
        <v>137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82</v>
      </c>
      <c r="BK186" s="241">
        <f>ROUND(I186*H186,2)</f>
        <v>0</v>
      </c>
      <c r="BL186" s="18" t="s">
        <v>155</v>
      </c>
      <c r="BM186" s="240" t="s">
        <v>250</v>
      </c>
    </row>
    <row r="187" s="13" customFormat="1">
      <c r="A187" s="13"/>
      <c r="B187" s="247"/>
      <c r="C187" s="248"/>
      <c r="D187" s="249" t="s">
        <v>192</v>
      </c>
      <c r="E187" s="250" t="s">
        <v>1</v>
      </c>
      <c r="F187" s="251" t="s">
        <v>251</v>
      </c>
      <c r="G187" s="248"/>
      <c r="H187" s="252">
        <v>2.0800000000000001</v>
      </c>
      <c r="I187" s="253"/>
      <c r="J187" s="248"/>
      <c r="K187" s="248"/>
      <c r="L187" s="254"/>
      <c r="M187" s="255"/>
      <c r="N187" s="256"/>
      <c r="O187" s="256"/>
      <c r="P187" s="256"/>
      <c r="Q187" s="256"/>
      <c r="R187" s="256"/>
      <c r="S187" s="256"/>
      <c r="T187" s="257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8" t="s">
        <v>192</v>
      </c>
      <c r="AU187" s="258" t="s">
        <v>84</v>
      </c>
      <c r="AV187" s="13" t="s">
        <v>84</v>
      </c>
      <c r="AW187" s="13" t="s">
        <v>30</v>
      </c>
      <c r="AX187" s="13" t="s">
        <v>74</v>
      </c>
      <c r="AY187" s="258" t="s">
        <v>137</v>
      </c>
    </row>
    <row r="188" s="14" customFormat="1">
      <c r="A188" s="14"/>
      <c r="B188" s="259"/>
      <c r="C188" s="260"/>
      <c r="D188" s="249" t="s">
        <v>192</v>
      </c>
      <c r="E188" s="261" t="s">
        <v>1</v>
      </c>
      <c r="F188" s="262" t="s">
        <v>202</v>
      </c>
      <c r="G188" s="260"/>
      <c r="H188" s="263">
        <v>2.0800000000000001</v>
      </c>
      <c r="I188" s="264"/>
      <c r="J188" s="260"/>
      <c r="K188" s="260"/>
      <c r="L188" s="265"/>
      <c r="M188" s="266"/>
      <c r="N188" s="267"/>
      <c r="O188" s="267"/>
      <c r="P188" s="267"/>
      <c r="Q188" s="267"/>
      <c r="R188" s="267"/>
      <c r="S188" s="267"/>
      <c r="T188" s="268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9" t="s">
        <v>192</v>
      </c>
      <c r="AU188" s="269" t="s">
        <v>84</v>
      </c>
      <c r="AV188" s="14" t="s">
        <v>155</v>
      </c>
      <c r="AW188" s="14" t="s">
        <v>30</v>
      </c>
      <c r="AX188" s="14" t="s">
        <v>82</v>
      </c>
      <c r="AY188" s="269" t="s">
        <v>137</v>
      </c>
    </row>
    <row r="189" s="2" customFormat="1" ht="16.5" customHeight="1">
      <c r="A189" s="39"/>
      <c r="B189" s="40"/>
      <c r="C189" s="228" t="s">
        <v>252</v>
      </c>
      <c r="D189" s="228" t="s">
        <v>140</v>
      </c>
      <c r="E189" s="229" t="s">
        <v>253</v>
      </c>
      <c r="F189" s="230" t="s">
        <v>254</v>
      </c>
      <c r="G189" s="231" t="s">
        <v>190</v>
      </c>
      <c r="H189" s="232">
        <v>4.1600000000000001</v>
      </c>
      <c r="I189" s="233"/>
      <c r="J189" s="234">
        <f>ROUND(I189*H189,2)</f>
        <v>0</v>
      </c>
      <c r="K189" s="235"/>
      <c r="L189" s="45"/>
      <c r="M189" s="236" t="s">
        <v>1</v>
      </c>
      <c r="N189" s="237" t="s">
        <v>39</v>
      </c>
      <c r="O189" s="92"/>
      <c r="P189" s="238">
        <f>O189*H189</f>
        <v>0</v>
      </c>
      <c r="Q189" s="238">
        <v>0.0026900000000000001</v>
      </c>
      <c r="R189" s="238">
        <f>Q189*H189</f>
        <v>0.011190400000000001</v>
      </c>
      <c r="S189" s="238">
        <v>0</v>
      </c>
      <c r="T189" s="239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0" t="s">
        <v>155</v>
      </c>
      <c r="AT189" s="240" t="s">
        <v>140</v>
      </c>
      <c r="AU189" s="240" t="s">
        <v>84</v>
      </c>
      <c r="AY189" s="18" t="s">
        <v>137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82</v>
      </c>
      <c r="BK189" s="241">
        <f>ROUND(I189*H189,2)</f>
        <v>0</v>
      </c>
      <c r="BL189" s="18" t="s">
        <v>155</v>
      </c>
      <c r="BM189" s="240" t="s">
        <v>255</v>
      </c>
    </row>
    <row r="190" s="13" customFormat="1">
      <c r="A190" s="13"/>
      <c r="B190" s="247"/>
      <c r="C190" s="248"/>
      <c r="D190" s="249" t="s">
        <v>192</v>
      </c>
      <c r="E190" s="250" t="s">
        <v>1</v>
      </c>
      <c r="F190" s="251" t="s">
        <v>256</v>
      </c>
      <c r="G190" s="248"/>
      <c r="H190" s="252">
        <v>4.1600000000000001</v>
      </c>
      <c r="I190" s="253"/>
      <c r="J190" s="248"/>
      <c r="K190" s="248"/>
      <c r="L190" s="254"/>
      <c r="M190" s="255"/>
      <c r="N190" s="256"/>
      <c r="O190" s="256"/>
      <c r="P190" s="256"/>
      <c r="Q190" s="256"/>
      <c r="R190" s="256"/>
      <c r="S190" s="256"/>
      <c r="T190" s="257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8" t="s">
        <v>192</v>
      </c>
      <c r="AU190" s="258" t="s">
        <v>84</v>
      </c>
      <c r="AV190" s="13" t="s">
        <v>84</v>
      </c>
      <c r="AW190" s="13" t="s">
        <v>30</v>
      </c>
      <c r="AX190" s="13" t="s">
        <v>74</v>
      </c>
      <c r="AY190" s="258" t="s">
        <v>137</v>
      </c>
    </row>
    <row r="191" s="14" customFormat="1">
      <c r="A191" s="14"/>
      <c r="B191" s="259"/>
      <c r="C191" s="260"/>
      <c r="D191" s="249" t="s">
        <v>192</v>
      </c>
      <c r="E191" s="261" t="s">
        <v>1</v>
      </c>
      <c r="F191" s="262" t="s">
        <v>202</v>
      </c>
      <c r="G191" s="260"/>
      <c r="H191" s="263">
        <v>4.1600000000000001</v>
      </c>
      <c r="I191" s="264"/>
      <c r="J191" s="260"/>
      <c r="K191" s="260"/>
      <c r="L191" s="265"/>
      <c r="M191" s="266"/>
      <c r="N191" s="267"/>
      <c r="O191" s="267"/>
      <c r="P191" s="267"/>
      <c r="Q191" s="267"/>
      <c r="R191" s="267"/>
      <c r="S191" s="267"/>
      <c r="T191" s="268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9" t="s">
        <v>192</v>
      </c>
      <c r="AU191" s="269" t="s">
        <v>84</v>
      </c>
      <c r="AV191" s="14" t="s">
        <v>155</v>
      </c>
      <c r="AW191" s="14" t="s">
        <v>30</v>
      </c>
      <c r="AX191" s="14" t="s">
        <v>82</v>
      </c>
      <c r="AY191" s="269" t="s">
        <v>137</v>
      </c>
    </row>
    <row r="192" s="2" customFormat="1" ht="16.5" customHeight="1">
      <c r="A192" s="39"/>
      <c r="B192" s="40"/>
      <c r="C192" s="228" t="s">
        <v>257</v>
      </c>
      <c r="D192" s="228" t="s">
        <v>140</v>
      </c>
      <c r="E192" s="229" t="s">
        <v>258</v>
      </c>
      <c r="F192" s="230" t="s">
        <v>259</v>
      </c>
      <c r="G192" s="231" t="s">
        <v>190</v>
      </c>
      <c r="H192" s="232">
        <v>4.1600000000000001</v>
      </c>
      <c r="I192" s="233"/>
      <c r="J192" s="234">
        <f>ROUND(I192*H192,2)</f>
        <v>0</v>
      </c>
      <c r="K192" s="235"/>
      <c r="L192" s="45"/>
      <c r="M192" s="236" t="s">
        <v>1</v>
      </c>
      <c r="N192" s="237" t="s">
        <v>39</v>
      </c>
      <c r="O192" s="92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0" t="s">
        <v>155</v>
      </c>
      <c r="AT192" s="240" t="s">
        <v>140</v>
      </c>
      <c r="AU192" s="240" t="s">
        <v>84</v>
      </c>
      <c r="AY192" s="18" t="s">
        <v>137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82</v>
      </c>
      <c r="BK192" s="241">
        <f>ROUND(I192*H192,2)</f>
        <v>0</v>
      </c>
      <c r="BL192" s="18" t="s">
        <v>155</v>
      </c>
      <c r="BM192" s="240" t="s">
        <v>260</v>
      </c>
    </row>
    <row r="193" s="13" customFormat="1">
      <c r="A193" s="13"/>
      <c r="B193" s="247"/>
      <c r="C193" s="248"/>
      <c r="D193" s="249" t="s">
        <v>192</v>
      </c>
      <c r="E193" s="250" t="s">
        <v>1</v>
      </c>
      <c r="F193" s="251" t="s">
        <v>256</v>
      </c>
      <c r="G193" s="248"/>
      <c r="H193" s="252">
        <v>4.1600000000000001</v>
      </c>
      <c r="I193" s="253"/>
      <c r="J193" s="248"/>
      <c r="K193" s="248"/>
      <c r="L193" s="254"/>
      <c r="M193" s="255"/>
      <c r="N193" s="256"/>
      <c r="O193" s="256"/>
      <c r="P193" s="256"/>
      <c r="Q193" s="256"/>
      <c r="R193" s="256"/>
      <c r="S193" s="256"/>
      <c r="T193" s="257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8" t="s">
        <v>192</v>
      </c>
      <c r="AU193" s="258" t="s">
        <v>84</v>
      </c>
      <c r="AV193" s="13" t="s">
        <v>84</v>
      </c>
      <c r="AW193" s="13" t="s">
        <v>30</v>
      </c>
      <c r="AX193" s="13" t="s">
        <v>74</v>
      </c>
      <c r="AY193" s="258" t="s">
        <v>137</v>
      </c>
    </row>
    <row r="194" s="14" customFormat="1">
      <c r="A194" s="14"/>
      <c r="B194" s="259"/>
      <c r="C194" s="260"/>
      <c r="D194" s="249" t="s">
        <v>192</v>
      </c>
      <c r="E194" s="261" t="s">
        <v>1</v>
      </c>
      <c r="F194" s="262" t="s">
        <v>202</v>
      </c>
      <c r="G194" s="260"/>
      <c r="H194" s="263">
        <v>4.1600000000000001</v>
      </c>
      <c r="I194" s="264"/>
      <c r="J194" s="260"/>
      <c r="K194" s="260"/>
      <c r="L194" s="265"/>
      <c r="M194" s="266"/>
      <c r="N194" s="267"/>
      <c r="O194" s="267"/>
      <c r="P194" s="267"/>
      <c r="Q194" s="267"/>
      <c r="R194" s="267"/>
      <c r="S194" s="267"/>
      <c r="T194" s="268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9" t="s">
        <v>192</v>
      </c>
      <c r="AU194" s="269" t="s">
        <v>84</v>
      </c>
      <c r="AV194" s="14" t="s">
        <v>155</v>
      </c>
      <c r="AW194" s="14" t="s">
        <v>30</v>
      </c>
      <c r="AX194" s="14" t="s">
        <v>82</v>
      </c>
      <c r="AY194" s="269" t="s">
        <v>137</v>
      </c>
    </row>
    <row r="195" s="2" customFormat="1" ht="24.15" customHeight="1">
      <c r="A195" s="39"/>
      <c r="B195" s="40"/>
      <c r="C195" s="228" t="s">
        <v>8</v>
      </c>
      <c r="D195" s="228" t="s">
        <v>140</v>
      </c>
      <c r="E195" s="229" t="s">
        <v>261</v>
      </c>
      <c r="F195" s="230" t="s">
        <v>262</v>
      </c>
      <c r="G195" s="231" t="s">
        <v>199</v>
      </c>
      <c r="H195" s="232">
        <v>8.8130000000000006</v>
      </c>
      <c r="I195" s="233"/>
      <c r="J195" s="234">
        <f>ROUND(I195*H195,2)</f>
        <v>0</v>
      </c>
      <c r="K195" s="235"/>
      <c r="L195" s="45"/>
      <c r="M195" s="236" t="s">
        <v>1</v>
      </c>
      <c r="N195" s="237" t="s">
        <v>39</v>
      </c>
      <c r="O195" s="92"/>
      <c r="P195" s="238">
        <f>O195*H195</f>
        <v>0</v>
      </c>
      <c r="Q195" s="238">
        <v>2.5018699999999998</v>
      </c>
      <c r="R195" s="238">
        <f>Q195*H195</f>
        <v>22.048980310000001</v>
      </c>
      <c r="S195" s="238">
        <v>0</v>
      </c>
      <c r="T195" s="239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0" t="s">
        <v>155</v>
      </c>
      <c r="AT195" s="240" t="s">
        <v>140</v>
      </c>
      <c r="AU195" s="240" t="s">
        <v>84</v>
      </c>
      <c r="AY195" s="18" t="s">
        <v>137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82</v>
      </c>
      <c r="BK195" s="241">
        <f>ROUND(I195*H195,2)</f>
        <v>0</v>
      </c>
      <c r="BL195" s="18" t="s">
        <v>155</v>
      </c>
      <c r="BM195" s="240" t="s">
        <v>263</v>
      </c>
    </row>
    <row r="196" s="2" customFormat="1">
      <c r="A196" s="39"/>
      <c r="B196" s="40"/>
      <c r="C196" s="41"/>
      <c r="D196" s="249" t="s">
        <v>217</v>
      </c>
      <c r="E196" s="41"/>
      <c r="F196" s="280" t="s">
        <v>264</v>
      </c>
      <c r="G196" s="41"/>
      <c r="H196" s="41"/>
      <c r="I196" s="281"/>
      <c r="J196" s="41"/>
      <c r="K196" s="41"/>
      <c r="L196" s="45"/>
      <c r="M196" s="282"/>
      <c r="N196" s="283"/>
      <c r="O196" s="92"/>
      <c r="P196" s="92"/>
      <c r="Q196" s="92"/>
      <c r="R196" s="92"/>
      <c r="S196" s="92"/>
      <c r="T196" s="93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217</v>
      </c>
      <c r="AU196" s="18" t="s">
        <v>84</v>
      </c>
    </row>
    <row r="197" s="13" customFormat="1">
      <c r="A197" s="13"/>
      <c r="B197" s="247"/>
      <c r="C197" s="248"/>
      <c r="D197" s="249" t="s">
        <v>192</v>
      </c>
      <c r="E197" s="250" t="s">
        <v>1</v>
      </c>
      <c r="F197" s="251" t="s">
        <v>265</v>
      </c>
      <c r="G197" s="248"/>
      <c r="H197" s="252">
        <v>8.8130000000000006</v>
      </c>
      <c r="I197" s="253"/>
      <c r="J197" s="248"/>
      <c r="K197" s="248"/>
      <c r="L197" s="254"/>
      <c r="M197" s="255"/>
      <c r="N197" s="256"/>
      <c r="O197" s="256"/>
      <c r="P197" s="256"/>
      <c r="Q197" s="256"/>
      <c r="R197" s="256"/>
      <c r="S197" s="256"/>
      <c r="T197" s="257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8" t="s">
        <v>192</v>
      </c>
      <c r="AU197" s="258" t="s">
        <v>84</v>
      </c>
      <c r="AV197" s="13" t="s">
        <v>84</v>
      </c>
      <c r="AW197" s="13" t="s">
        <v>30</v>
      </c>
      <c r="AX197" s="13" t="s">
        <v>74</v>
      </c>
      <c r="AY197" s="258" t="s">
        <v>137</v>
      </c>
    </row>
    <row r="198" s="14" customFormat="1">
      <c r="A198" s="14"/>
      <c r="B198" s="259"/>
      <c r="C198" s="260"/>
      <c r="D198" s="249" t="s">
        <v>192</v>
      </c>
      <c r="E198" s="261" t="s">
        <v>1</v>
      </c>
      <c r="F198" s="262" t="s">
        <v>202</v>
      </c>
      <c r="G198" s="260"/>
      <c r="H198" s="263">
        <v>8.8130000000000006</v>
      </c>
      <c r="I198" s="264"/>
      <c r="J198" s="260"/>
      <c r="K198" s="260"/>
      <c r="L198" s="265"/>
      <c r="M198" s="266"/>
      <c r="N198" s="267"/>
      <c r="O198" s="267"/>
      <c r="P198" s="267"/>
      <c r="Q198" s="267"/>
      <c r="R198" s="267"/>
      <c r="S198" s="267"/>
      <c r="T198" s="268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9" t="s">
        <v>192</v>
      </c>
      <c r="AU198" s="269" t="s">
        <v>84</v>
      </c>
      <c r="AV198" s="14" t="s">
        <v>155</v>
      </c>
      <c r="AW198" s="14" t="s">
        <v>30</v>
      </c>
      <c r="AX198" s="14" t="s">
        <v>82</v>
      </c>
      <c r="AY198" s="269" t="s">
        <v>137</v>
      </c>
    </row>
    <row r="199" s="2" customFormat="1" ht="16.5" customHeight="1">
      <c r="A199" s="39"/>
      <c r="B199" s="40"/>
      <c r="C199" s="228" t="s">
        <v>266</v>
      </c>
      <c r="D199" s="228" t="s">
        <v>140</v>
      </c>
      <c r="E199" s="229" t="s">
        <v>267</v>
      </c>
      <c r="F199" s="230" t="s">
        <v>268</v>
      </c>
      <c r="G199" s="231" t="s">
        <v>190</v>
      </c>
      <c r="H199" s="232">
        <v>29.376000000000001</v>
      </c>
      <c r="I199" s="233"/>
      <c r="J199" s="234">
        <f>ROUND(I199*H199,2)</f>
        <v>0</v>
      </c>
      <c r="K199" s="235"/>
      <c r="L199" s="45"/>
      <c r="M199" s="236" t="s">
        <v>1</v>
      </c>
      <c r="N199" s="237" t="s">
        <v>39</v>
      </c>
      <c r="O199" s="92"/>
      <c r="P199" s="238">
        <f>O199*H199</f>
        <v>0</v>
      </c>
      <c r="Q199" s="238">
        <v>0.00264</v>
      </c>
      <c r="R199" s="238">
        <f>Q199*H199</f>
        <v>0.077552640000000006</v>
      </c>
      <c r="S199" s="238">
        <v>0</v>
      </c>
      <c r="T199" s="239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0" t="s">
        <v>155</v>
      </c>
      <c r="AT199" s="240" t="s">
        <v>140</v>
      </c>
      <c r="AU199" s="240" t="s">
        <v>84</v>
      </c>
      <c r="AY199" s="18" t="s">
        <v>137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8" t="s">
        <v>82</v>
      </c>
      <c r="BK199" s="241">
        <f>ROUND(I199*H199,2)</f>
        <v>0</v>
      </c>
      <c r="BL199" s="18" t="s">
        <v>155</v>
      </c>
      <c r="BM199" s="240" t="s">
        <v>269</v>
      </c>
    </row>
    <row r="200" s="13" customFormat="1">
      <c r="A200" s="13"/>
      <c r="B200" s="247"/>
      <c r="C200" s="248"/>
      <c r="D200" s="249" t="s">
        <v>192</v>
      </c>
      <c r="E200" s="250" t="s">
        <v>1</v>
      </c>
      <c r="F200" s="251" t="s">
        <v>270</v>
      </c>
      <c r="G200" s="248"/>
      <c r="H200" s="252">
        <v>29.376000000000001</v>
      </c>
      <c r="I200" s="253"/>
      <c r="J200" s="248"/>
      <c r="K200" s="248"/>
      <c r="L200" s="254"/>
      <c r="M200" s="255"/>
      <c r="N200" s="256"/>
      <c r="O200" s="256"/>
      <c r="P200" s="256"/>
      <c r="Q200" s="256"/>
      <c r="R200" s="256"/>
      <c r="S200" s="256"/>
      <c r="T200" s="25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8" t="s">
        <v>192</v>
      </c>
      <c r="AU200" s="258" t="s">
        <v>84</v>
      </c>
      <c r="AV200" s="13" t="s">
        <v>84</v>
      </c>
      <c r="AW200" s="13" t="s">
        <v>30</v>
      </c>
      <c r="AX200" s="13" t="s">
        <v>74</v>
      </c>
      <c r="AY200" s="258" t="s">
        <v>137</v>
      </c>
    </row>
    <row r="201" s="14" customFormat="1">
      <c r="A201" s="14"/>
      <c r="B201" s="259"/>
      <c r="C201" s="260"/>
      <c r="D201" s="249" t="s">
        <v>192</v>
      </c>
      <c r="E201" s="261" t="s">
        <v>1</v>
      </c>
      <c r="F201" s="262" t="s">
        <v>202</v>
      </c>
      <c r="G201" s="260"/>
      <c r="H201" s="263">
        <v>29.376000000000001</v>
      </c>
      <c r="I201" s="264"/>
      <c r="J201" s="260"/>
      <c r="K201" s="260"/>
      <c r="L201" s="265"/>
      <c r="M201" s="266"/>
      <c r="N201" s="267"/>
      <c r="O201" s="267"/>
      <c r="P201" s="267"/>
      <c r="Q201" s="267"/>
      <c r="R201" s="267"/>
      <c r="S201" s="267"/>
      <c r="T201" s="268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9" t="s">
        <v>192</v>
      </c>
      <c r="AU201" s="269" t="s">
        <v>84</v>
      </c>
      <c r="AV201" s="14" t="s">
        <v>155</v>
      </c>
      <c r="AW201" s="14" t="s">
        <v>30</v>
      </c>
      <c r="AX201" s="14" t="s">
        <v>82</v>
      </c>
      <c r="AY201" s="269" t="s">
        <v>137</v>
      </c>
    </row>
    <row r="202" s="2" customFormat="1" ht="16.5" customHeight="1">
      <c r="A202" s="39"/>
      <c r="B202" s="40"/>
      <c r="C202" s="228" t="s">
        <v>271</v>
      </c>
      <c r="D202" s="228" t="s">
        <v>140</v>
      </c>
      <c r="E202" s="229" t="s">
        <v>272</v>
      </c>
      <c r="F202" s="230" t="s">
        <v>273</v>
      </c>
      <c r="G202" s="231" t="s">
        <v>190</v>
      </c>
      <c r="H202" s="232">
        <v>29.376000000000001</v>
      </c>
      <c r="I202" s="233"/>
      <c r="J202" s="234">
        <f>ROUND(I202*H202,2)</f>
        <v>0</v>
      </c>
      <c r="K202" s="235"/>
      <c r="L202" s="45"/>
      <c r="M202" s="236" t="s">
        <v>1</v>
      </c>
      <c r="N202" s="237" t="s">
        <v>39</v>
      </c>
      <c r="O202" s="92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0" t="s">
        <v>155</v>
      </c>
      <c r="AT202" s="240" t="s">
        <v>140</v>
      </c>
      <c r="AU202" s="240" t="s">
        <v>84</v>
      </c>
      <c r="AY202" s="18" t="s">
        <v>137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8" t="s">
        <v>82</v>
      </c>
      <c r="BK202" s="241">
        <f>ROUND(I202*H202,2)</f>
        <v>0</v>
      </c>
      <c r="BL202" s="18" t="s">
        <v>155</v>
      </c>
      <c r="BM202" s="240" t="s">
        <v>274</v>
      </c>
    </row>
    <row r="203" s="13" customFormat="1">
      <c r="A203" s="13"/>
      <c r="B203" s="247"/>
      <c r="C203" s="248"/>
      <c r="D203" s="249" t="s">
        <v>192</v>
      </c>
      <c r="E203" s="250" t="s">
        <v>1</v>
      </c>
      <c r="F203" s="251" t="s">
        <v>270</v>
      </c>
      <c r="G203" s="248"/>
      <c r="H203" s="252">
        <v>29.376000000000001</v>
      </c>
      <c r="I203" s="253"/>
      <c r="J203" s="248"/>
      <c r="K203" s="248"/>
      <c r="L203" s="254"/>
      <c r="M203" s="255"/>
      <c r="N203" s="256"/>
      <c r="O203" s="256"/>
      <c r="P203" s="256"/>
      <c r="Q203" s="256"/>
      <c r="R203" s="256"/>
      <c r="S203" s="256"/>
      <c r="T203" s="257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8" t="s">
        <v>192</v>
      </c>
      <c r="AU203" s="258" t="s">
        <v>84</v>
      </c>
      <c r="AV203" s="13" t="s">
        <v>84</v>
      </c>
      <c r="AW203" s="13" t="s">
        <v>30</v>
      </c>
      <c r="AX203" s="13" t="s">
        <v>74</v>
      </c>
      <c r="AY203" s="258" t="s">
        <v>137</v>
      </c>
    </row>
    <row r="204" s="14" customFormat="1">
      <c r="A204" s="14"/>
      <c r="B204" s="259"/>
      <c r="C204" s="260"/>
      <c r="D204" s="249" t="s">
        <v>192</v>
      </c>
      <c r="E204" s="261" t="s">
        <v>1</v>
      </c>
      <c r="F204" s="262" t="s">
        <v>202</v>
      </c>
      <c r="G204" s="260"/>
      <c r="H204" s="263">
        <v>29.376000000000001</v>
      </c>
      <c r="I204" s="264"/>
      <c r="J204" s="260"/>
      <c r="K204" s="260"/>
      <c r="L204" s="265"/>
      <c r="M204" s="266"/>
      <c r="N204" s="267"/>
      <c r="O204" s="267"/>
      <c r="P204" s="267"/>
      <c r="Q204" s="267"/>
      <c r="R204" s="267"/>
      <c r="S204" s="267"/>
      <c r="T204" s="268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9" t="s">
        <v>192</v>
      </c>
      <c r="AU204" s="269" t="s">
        <v>84</v>
      </c>
      <c r="AV204" s="14" t="s">
        <v>155</v>
      </c>
      <c r="AW204" s="14" t="s">
        <v>30</v>
      </c>
      <c r="AX204" s="14" t="s">
        <v>82</v>
      </c>
      <c r="AY204" s="269" t="s">
        <v>137</v>
      </c>
    </row>
    <row r="205" s="12" customFormat="1" ht="22.8" customHeight="1">
      <c r="A205" s="12"/>
      <c r="B205" s="212"/>
      <c r="C205" s="213"/>
      <c r="D205" s="214" t="s">
        <v>73</v>
      </c>
      <c r="E205" s="226" t="s">
        <v>149</v>
      </c>
      <c r="F205" s="226" t="s">
        <v>275</v>
      </c>
      <c r="G205" s="213"/>
      <c r="H205" s="213"/>
      <c r="I205" s="216"/>
      <c r="J205" s="227">
        <f>BK205</f>
        <v>0</v>
      </c>
      <c r="K205" s="213"/>
      <c r="L205" s="218"/>
      <c r="M205" s="219"/>
      <c r="N205" s="220"/>
      <c r="O205" s="220"/>
      <c r="P205" s="221">
        <f>SUM(P206:P282)</f>
        <v>0</v>
      </c>
      <c r="Q205" s="220"/>
      <c r="R205" s="221">
        <f>SUM(R206:R282)</f>
        <v>52.394141150000003</v>
      </c>
      <c r="S205" s="220"/>
      <c r="T205" s="222">
        <f>SUM(T206:T282)</f>
        <v>1.0000000000000001E-05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23" t="s">
        <v>82</v>
      </c>
      <c r="AT205" s="224" t="s">
        <v>73</v>
      </c>
      <c r="AU205" s="224" t="s">
        <v>82</v>
      </c>
      <c r="AY205" s="223" t="s">
        <v>137</v>
      </c>
      <c r="BK205" s="225">
        <f>SUM(BK206:BK282)</f>
        <v>0</v>
      </c>
    </row>
    <row r="206" s="2" customFormat="1" ht="37.8" customHeight="1">
      <c r="A206" s="39"/>
      <c r="B206" s="40"/>
      <c r="C206" s="228" t="s">
        <v>276</v>
      </c>
      <c r="D206" s="228" t="s">
        <v>140</v>
      </c>
      <c r="E206" s="229" t="s">
        <v>277</v>
      </c>
      <c r="F206" s="230" t="s">
        <v>278</v>
      </c>
      <c r="G206" s="231" t="s">
        <v>190</v>
      </c>
      <c r="H206" s="232">
        <v>40.859999999999999</v>
      </c>
      <c r="I206" s="233"/>
      <c r="J206" s="234">
        <f>ROUND(I206*H206,2)</f>
        <v>0</v>
      </c>
      <c r="K206" s="235"/>
      <c r="L206" s="45"/>
      <c r="M206" s="236" t="s">
        <v>1</v>
      </c>
      <c r="N206" s="237" t="s">
        <v>39</v>
      </c>
      <c r="O206" s="92"/>
      <c r="P206" s="238">
        <f>O206*H206</f>
        <v>0</v>
      </c>
      <c r="Q206" s="238">
        <v>0.23064000000000001</v>
      </c>
      <c r="R206" s="238">
        <f>Q206*H206</f>
        <v>9.4239504000000007</v>
      </c>
      <c r="S206" s="238">
        <v>0</v>
      </c>
      <c r="T206" s="239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0" t="s">
        <v>155</v>
      </c>
      <c r="AT206" s="240" t="s">
        <v>140</v>
      </c>
      <c r="AU206" s="240" t="s">
        <v>84</v>
      </c>
      <c r="AY206" s="18" t="s">
        <v>137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82</v>
      </c>
      <c r="BK206" s="241">
        <f>ROUND(I206*H206,2)</f>
        <v>0</v>
      </c>
      <c r="BL206" s="18" t="s">
        <v>155</v>
      </c>
      <c r="BM206" s="240" t="s">
        <v>279</v>
      </c>
    </row>
    <row r="207" s="15" customFormat="1">
      <c r="A207" s="15"/>
      <c r="B207" s="270"/>
      <c r="C207" s="271"/>
      <c r="D207" s="249" t="s">
        <v>192</v>
      </c>
      <c r="E207" s="272" t="s">
        <v>1</v>
      </c>
      <c r="F207" s="273" t="s">
        <v>280</v>
      </c>
      <c r="G207" s="271"/>
      <c r="H207" s="272" t="s">
        <v>1</v>
      </c>
      <c r="I207" s="274"/>
      <c r="J207" s="271"/>
      <c r="K207" s="271"/>
      <c r="L207" s="275"/>
      <c r="M207" s="276"/>
      <c r="N207" s="277"/>
      <c r="O207" s="277"/>
      <c r="P207" s="277"/>
      <c r="Q207" s="277"/>
      <c r="R207" s="277"/>
      <c r="S207" s="277"/>
      <c r="T207" s="278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79" t="s">
        <v>192</v>
      </c>
      <c r="AU207" s="279" t="s">
        <v>84</v>
      </c>
      <c r="AV207" s="15" t="s">
        <v>82</v>
      </c>
      <c r="AW207" s="15" t="s">
        <v>30</v>
      </c>
      <c r="AX207" s="15" t="s">
        <v>74</v>
      </c>
      <c r="AY207" s="279" t="s">
        <v>137</v>
      </c>
    </row>
    <row r="208" s="13" customFormat="1">
      <c r="A208" s="13"/>
      <c r="B208" s="247"/>
      <c r="C208" s="248"/>
      <c r="D208" s="249" t="s">
        <v>192</v>
      </c>
      <c r="E208" s="250" t="s">
        <v>1</v>
      </c>
      <c r="F208" s="251" t="s">
        <v>281</v>
      </c>
      <c r="G208" s="248"/>
      <c r="H208" s="252">
        <v>40.859999999999999</v>
      </c>
      <c r="I208" s="253"/>
      <c r="J208" s="248"/>
      <c r="K208" s="248"/>
      <c r="L208" s="254"/>
      <c r="M208" s="255"/>
      <c r="N208" s="256"/>
      <c r="O208" s="256"/>
      <c r="P208" s="256"/>
      <c r="Q208" s="256"/>
      <c r="R208" s="256"/>
      <c r="S208" s="256"/>
      <c r="T208" s="257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8" t="s">
        <v>192</v>
      </c>
      <c r="AU208" s="258" t="s">
        <v>84</v>
      </c>
      <c r="AV208" s="13" t="s">
        <v>84</v>
      </c>
      <c r="AW208" s="13" t="s">
        <v>30</v>
      </c>
      <c r="AX208" s="13" t="s">
        <v>74</v>
      </c>
      <c r="AY208" s="258" t="s">
        <v>137</v>
      </c>
    </row>
    <row r="209" s="14" customFormat="1">
      <c r="A209" s="14"/>
      <c r="B209" s="259"/>
      <c r="C209" s="260"/>
      <c r="D209" s="249" t="s">
        <v>192</v>
      </c>
      <c r="E209" s="261" t="s">
        <v>1</v>
      </c>
      <c r="F209" s="262" t="s">
        <v>202</v>
      </c>
      <c r="G209" s="260"/>
      <c r="H209" s="263">
        <v>40.859999999999999</v>
      </c>
      <c r="I209" s="264"/>
      <c r="J209" s="260"/>
      <c r="K209" s="260"/>
      <c r="L209" s="265"/>
      <c r="M209" s="266"/>
      <c r="N209" s="267"/>
      <c r="O209" s="267"/>
      <c r="P209" s="267"/>
      <c r="Q209" s="267"/>
      <c r="R209" s="267"/>
      <c r="S209" s="267"/>
      <c r="T209" s="268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9" t="s">
        <v>192</v>
      </c>
      <c r="AU209" s="269" t="s">
        <v>84</v>
      </c>
      <c r="AV209" s="14" t="s">
        <v>155</v>
      </c>
      <c r="AW209" s="14" t="s">
        <v>30</v>
      </c>
      <c r="AX209" s="14" t="s">
        <v>82</v>
      </c>
      <c r="AY209" s="269" t="s">
        <v>137</v>
      </c>
    </row>
    <row r="210" s="2" customFormat="1" ht="33" customHeight="1">
      <c r="A210" s="39"/>
      <c r="B210" s="40"/>
      <c r="C210" s="228" t="s">
        <v>282</v>
      </c>
      <c r="D210" s="228" t="s">
        <v>140</v>
      </c>
      <c r="E210" s="229" t="s">
        <v>283</v>
      </c>
      <c r="F210" s="230" t="s">
        <v>284</v>
      </c>
      <c r="G210" s="231" t="s">
        <v>190</v>
      </c>
      <c r="H210" s="232">
        <v>94.763999999999996</v>
      </c>
      <c r="I210" s="233"/>
      <c r="J210" s="234">
        <f>ROUND(I210*H210,2)</f>
        <v>0</v>
      </c>
      <c r="K210" s="235"/>
      <c r="L210" s="45"/>
      <c r="M210" s="236" t="s">
        <v>1</v>
      </c>
      <c r="N210" s="237" t="s">
        <v>39</v>
      </c>
      <c r="O210" s="92"/>
      <c r="P210" s="238">
        <f>O210*H210</f>
        <v>0</v>
      </c>
      <c r="Q210" s="238">
        <v>0.23291999999999999</v>
      </c>
      <c r="R210" s="238">
        <f>Q210*H210</f>
        <v>22.072430879999999</v>
      </c>
      <c r="S210" s="238">
        <v>0</v>
      </c>
      <c r="T210" s="239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0" t="s">
        <v>155</v>
      </c>
      <c r="AT210" s="240" t="s">
        <v>140</v>
      </c>
      <c r="AU210" s="240" t="s">
        <v>84</v>
      </c>
      <c r="AY210" s="18" t="s">
        <v>137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8" t="s">
        <v>82</v>
      </c>
      <c r="BK210" s="241">
        <f>ROUND(I210*H210,2)</f>
        <v>0</v>
      </c>
      <c r="BL210" s="18" t="s">
        <v>155</v>
      </c>
      <c r="BM210" s="240" t="s">
        <v>285</v>
      </c>
    </row>
    <row r="211" s="15" customFormat="1">
      <c r="A211" s="15"/>
      <c r="B211" s="270"/>
      <c r="C211" s="271"/>
      <c r="D211" s="249" t="s">
        <v>192</v>
      </c>
      <c r="E211" s="272" t="s">
        <v>1</v>
      </c>
      <c r="F211" s="273" t="s">
        <v>286</v>
      </c>
      <c r="G211" s="271"/>
      <c r="H211" s="272" t="s">
        <v>1</v>
      </c>
      <c r="I211" s="274"/>
      <c r="J211" s="271"/>
      <c r="K211" s="271"/>
      <c r="L211" s="275"/>
      <c r="M211" s="276"/>
      <c r="N211" s="277"/>
      <c r="O211" s="277"/>
      <c r="P211" s="277"/>
      <c r="Q211" s="277"/>
      <c r="R211" s="277"/>
      <c r="S211" s="277"/>
      <c r="T211" s="278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79" t="s">
        <v>192</v>
      </c>
      <c r="AU211" s="279" t="s">
        <v>84</v>
      </c>
      <c r="AV211" s="15" t="s">
        <v>82</v>
      </c>
      <c r="AW211" s="15" t="s">
        <v>30</v>
      </c>
      <c r="AX211" s="15" t="s">
        <v>74</v>
      </c>
      <c r="AY211" s="279" t="s">
        <v>137</v>
      </c>
    </row>
    <row r="212" s="13" customFormat="1">
      <c r="A212" s="13"/>
      <c r="B212" s="247"/>
      <c r="C212" s="248"/>
      <c r="D212" s="249" t="s">
        <v>192</v>
      </c>
      <c r="E212" s="250" t="s">
        <v>1</v>
      </c>
      <c r="F212" s="251" t="s">
        <v>287</v>
      </c>
      <c r="G212" s="248"/>
      <c r="H212" s="252">
        <v>5.2000000000000002</v>
      </c>
      <c r="I212" s="253"/>
      <c r="J212" s="248"/>
      <c r="K212" s="248"/>
      <c r="L212" s="254"/>
      <c r="M212" s="255"/>
      <c r="N212" s="256"/>
      <c r="O212" s="256"/>
      <c r="P212" s="256"/>
      <c r="Q212" s="256"/>
      <c r="R212" s="256"/>
      <c r="S212" s="256"/>
      <c r="T212" s="257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8" t="s">
        <v>192</v>
      </c>
      <c r="AU212" s="258" t="s">
        <v>84</v>
      </c>
      <c r="AV212" s="13" t="s">
        <v>84</v>
      </c>
      <c r="AW212" s="13" t="s">
        <v>30</v>
      </c>
      <c r="AX212" s="13" t="s">
        <v>74</v>
      </c>
      <c r="AY212" s="258" t="s">
        <v>137</v>
      </c>
    </row>
    <row r="213" s="13" customFormat="1">
      <c r="A213" s="13"/>
      <c r="B213" s="247"/>
      <c r="C213" s="248"/>
      <c r="D213" s="249" t="s">
        <v>192</v>
      </c>
      <c r="E213" s="250" t="s">
        <v>1</v>
      </c>
      <c r="F213" s="251" t="s">
        <v>288</v>
      </c>
      <c r="G213" s="248"/>
      <c r="H213" s="252">
        <v>8.7750000000000004</v>
      </c>
      <c r="I213" s="253"/>
      <c r="J213" s="248"/>
      <c r="K213" s="248"/>
      <c r="L213" s="254"/>
      <c r="M213" s="255"/>
      <c r="N213" s="256"/>
      <c r="O213" s="256"/>
      <c r="P213" s="256"/>
      <c r="Q213" s="256"/>
      <c r="R213" s="256"/>
      <c r="S213" s="256"/>
      <c r="T213" s="257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8" t="s">
        <v>192</v>
      </c>
      <c r="AU213" s="258" t="s">
        <v>84</v>
      </c>
      <c r="AV213" s="13" t="s">
        <v>84</v>
      </c>
      <c r="AW213" s="13" t="s">
        <v>30</v>
      </c>
      <c r="AX213" s="13" t="s">
        <v>74</v>
      </c>
      <c r="AY213" s="258" t="s">
        <v>137</v>
      </c>
    </row>
    <row r="214" s="13" customFormat="1">
      <c r="A214" s="13"/>
      <c r="B214" s="247"/>
      <c r="C214" s="248"/>
      <c r="D214" s="249" t="s">
        <v>192</v>
      </c>
      <c r="E214" s="250" t="s">
        <v>1</v>
      </c>
      <c r="F214" s="251" t="s">
        <v>289</v>
      </c>
      <c r="G214" s="248"/>
      <c r="H214" s="252">
        <v>13</v>
      </c>
      <c r="I214" s="253"/>
      <c r="J214" s="248"/>
      <c r="K214" s="248"/>
      <c r="L214" s="254"/>
      <c r="M214" s="255"/>
      <c r="N214" s="256"/>
      <c r="O214" s="256"/>
      <c r="P214" s="256"/>
      <c r="Q214" s="256"/>
      <c r="R214" s="256"/>
      <c r="S214" s="256"/>
      <c r="T214" s="257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8" t="s">
        <v>192</v>
      </c>
      <c r="AU214" s="258" t="s">
        <v>84</v>
      </c>
      <c r="AV214" s="13" t="s">
        <v>84</v>
      </c>
      <c r="AW214" s="13" t="s">
        <v>30</v>
      </c>
      <c r="AX214" s="13" t="s">
        <v>74</v>
      </c>
      <c r="AY214" s="258" t="s">
        <v>137</v>
      </c>
    </row>
    <row r="215" s="13" customFormat="1">
      <c r="A215" s="13"/>
      <c r="B215" s="247"/>
      <c r="C215" s="248"/>
      <c r="D215" s="249" t="s">
        <v>192</v>
      </c>
      <c r="E215" s="250" t="s">
        <v>1</v>
      </c>
      <c r="F215" s="251" t="s">
        <v>290</v>
      </c>
      <c r="G215" s="248"/>
      <c r="H215" s="252">
        <v>19.175000000000001</v>
      </c>
      <c r="I215" s="253"/>
      <c r="J215" s="248"/>
      <c r="K215" s="248"/>
      <c r="L215" s="254"/>
      <c r="M215" s="255"/>
      <c r="N215" s="256"/>
      <c r="O215" s="256"/>
      <c r="P215" s="256"/>
      <c r="Q215" s="256"/>
      <c r="R215" s="256"/>
      <c r="S215" s="256"/>
      <c r="T215" s="257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8" t="s">
        <v>192</v>
      </c>
      <c r="AU215" s="258" t="s">
        <v>84</v>
      </c>
      <c r="AV215" s="13" t="s">
        <v>84</v>
      </c>
      <c r="AW215" s="13" t="s">
        <v>30</v>
      </c>
      <c r="AX215" s="13" t="s">
        <v>74</v>
      </c>
      <c r="AY215" s="258" t="s">
        <v>137</v>
      </c>
    </row>
    <row r="216" s="13" customFormat="1">
      <c r="A216" s="13"/>
      <c r="B216" s="247"/>
      <c r="C216" s="248"/>
      <c r="D216" s="249" t="s">
        <v>192</v>
      </c>
      <c r="E216" s="250" t="s">
        <v>1</v>
      </c>
      <c r="F216" s="251" t="s">
        <v>291</v>
      </c>
      <c r="G216" s="248"/>
      <c r="H216" s="252">
        <v>9.75</v>
      </c>
      <c r="I216" s="253"/>
      <c r="J216" s="248"/>
      <c r="K216" s="248"/>
      <c r="L216" s="254"/>
      <c r="M216" s="255"/>
      <c r="N216" s="256"/>
      <c r="O216" s="256"/>
      <c r="P216" s="256"/>
      <c r="Q216" s="256"/>
      <c r="R216" s="256"/>
      <c r="S216" s="256"/>
      <c r="T216" s="257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8" t="s">
        <v>192</v>
      </c>
      <c r="AU216" s="258" t="s">
        <v>84</v>
      </c>
      <c r="AV216" s="13" t="s">
        <v>84</v>
      </c>
      <c r="AW216" s="13" t="s">
        <v>30</v>
      </c>
      <c r="AX216" s="13" t="s">
        <v>74</v>
      </c>
      <c r="AY216" s="258" t="s">
        <v>137</v>
      </c>
    </row>
    <row r="217" s="13" customFormat="1">
      <c r="A217" s="13"/>
      <c r="B217" s="247"/>
      <c r="C217" s="248"/>
      <c r="D217" s="249" t="s">
        <v>192</v>
      </c>
      <c r="E217" s="250" t="s">
        <v>1</v>
      </c>
      <c r="F217" s="251" t="s">
        <v>292</v>
      </c>
      <c r="G217" s="248"/>
      <c r="H217" s="252">
        <v>6.8250000000000002</v>
      </c>
      <c r="I217" s="253"/>
      <c r="J217" s="248"/>
      <c r="K217" s="248"/>
      <c r="L217" s="254"/>
      <c r="M217" s="255"/>
      <c r="N217" s="256"/>
      <c r="O217" s="256"/>
      <c r="P217" s="256"/>
      <c r="Q217" s="256"/>
      <c r="R217" s="256"/>
      <c r="S217" s="256"/>
      <c r="T217" s="257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8" t="s">
        <v>192</v>
      </c>
      <c r="AU217" s="258" t="s">
        <v>84</v>
      </c>
      <c r="AV217" s="13" t="s">
        <v>84</v>
      </c>
      <c r="AW217" s="13" t="s">
        <v>30</v>
      </c>
      <c r="AX217" s="13" t="s">
        <v>74</v>
      </c>
      <c r="AY217" s="258" t="s">
        <v>137</v>
      </c>
    </row>
    <row r="218" s="13" customFormat="1">
      <c r="A218" s="13"/>
      <c r="B218" s="247"/>
      <c r="C218" s="248"/>
      <c r="D218" s="249" t="s">
        <v>192</v>
      </c>
      <c r="E218" s="250" t="s">
        <v>1</v>
      </c>
      <c r="F218" s="251" t="s">
        <v>293</v>
      </c>
      <c r="G218" s="248"/>
      <c r="H218" s="252">
        <v>27.673999999999999</v>
      </c>
      <c r="I218" s="253"/>
      <c r="J218" s="248"/>
      <c r="K218" s="248"/>
      <c r="L218" s="254"/>
      <c r="M218" s="255"/>
      <c r="N218" s="256"/>
      <c r="O218" s="256"/>
      <c r="P218" s="256"/>
      <c r="Q218" s="256"/>
      <c r="R218" s="256"/>
      <c r="S218" s="256"/>
      <c r="T218" s="257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8" t="s">
        <v>192</v>
      </c>
      <c r="AU218" s="258" t="s">
        <v>84</v>
      </c>
      <c r="AV218" s="13" t="s">
        <v>84</v>
      </c>
      <c r="AW218" s="13" t="s">
        <v>30</v>
      </c>
      <c r="AX218" s="13" t="s">
        <v>74</v>
      </c>
      <c r="AY218" s="258" t="s">
        <v>137</v>
      </c>
    </row>
    <row r="219" s="16" customFormat="1">
      <c r="A219" s="16"/>
      <c r="B219" s="284"/>
      <c r="C219" s="285"/>
      <c r="D219" s="249" t="s">
        <v>192</v>
      </c>
      <c r="E219" s="286" t="s">
        <v>1</v>
      </c>
      <c r="F219" s="287" t="s">
        <v>294</v>
      </c>
      <c r="G219" s="285"/>
      <c r="H219" s="288">
        <v>90.399000000000001</v>
      </c>
      <c r="I219" s="289"/>
      <c r="J219" s="285"/>
      <c r="K219" s="285"/>
      <c r="L219" s="290"/>
      <c r="M219" s="291"/>
      <c r="N219" s="292"/>
      <c r="O219" s="292"/>
      <c r="P219" s="292"/>
      <c r="Q219" s="292"/>
      <c r="R219" s="292"/>
      <c r="S219" s="292"/>
      <c r="T219" s="293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T219" s="294" t="s">
        <v>192</v>
      </c>
      <c r="AU219" s="294" t="s">
        <v>84</v>
      </c>
      <c r="AV219" s="16" t="s">
        <v>149</v>
      </c>
      <c r="AW219" s="16" t="s">
        <v>30</v>
      </c>
      <c r="AX219" s="16" t="s">
        <v>74</v>
      </c>
      <c r="AY219" s="294" t="s">
        <v>137</v>
      </c>
    </row>
    <row r="220" s="15" customFormat="1">
      <c r="A220" s="15"/>
      <c r="B220" s="270"/>
      <c r="C220" s="271"/>
      <c r="D220" s="249" t="s">
        <v>192</v>
      </c>
      <c r="E220" s="272" t="s">
        <v>1</v>
      </c>
      <c r="F220" s="273" t="s">
        <v>295</v>
      </c>
      <c r="G220" s="271"/>
      <c r="H220" s="272" t="s">
        <v>1</v>
      </c>
      <c r="I220" s="274"/>
      <c r="J220" s="271"/>
      <c r="K220" s="271"/>
      <c r="L220" s="275"/>
      <c r="M220" s="276"/>
      <c r="N220" s="277"/>
      <c r="O220" s="277"/>
      <c r="P220" s="277"/>
      <c r="Q220" s="277"/>
      <c r="R220" s="277"/>
      <c r="S220" s="277"/>
      <c r="T220" s="278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79" t="s">
        <v>192</v>
      </c>
      <c r="AU220" s="279" t="s">
        <v>84</v>
      </c>
      <c r="AV220" s="15" t="s">
        <v>82</v>
      </c>
      <c r="AW220" s="15" t="s">
        <v>30</v>
      </c>
      <c r="AX220" s="15" t="s">
        <v>74</v>
      </c>
      <c r="AY220" s="279" t="s">
        <v>137</v>
      </c>
    </row>
    <row r="221" s="13" customFormat="1">
      <c r="A221" s="13"/>
      <c r="B221" s="247"/>
      <c r="C221" s="248"/>
      <c r="D221" s="249" t="s">
        <v>192</v>
      </c>
      <c r="E221" s="250" t="s">
        <v>1</v>
      </c>
      <c r="F221" s="251" t="s">
        <v>296</v>
      </c>
      <c r="G221" s="248"/>
      <c r="H221" s="252">
        <v>2.1899999999999999</v>
      </c>
      <c r="I221" s="253"/>
      <c r="J221" s="248"/>
      <c r="K221" s="248"/>
      <c r="L221" s="254"/>
      <c r="M221" s="255"/>
      <c r="N221" s="256"/>
      <c r="O221" s="256"/>
      <c r="P221" s="256"/>
      <c r="Q221" s="256"/>
      <c r="R221" s="256"/>
      <c r="S221" s="256"/>
      <c r="T221" s="257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8" t="s">
        <v>192</v>
      </c>
      <c r="AU221" s="258" t="s">
        <v>84</v>
      </c>
      <c r="AV221" s="13" t="s">
        <v>84</v>
      </c>
      <c r="AW221" s="13" t="s">
        <v>30</v>
      </c>
      <c r="AX221" s="13" t="s">
        <v>74</v>
      </c>
      <c r="AY221" s="258" t="s">
        <v>137</v>
      </c>
    </row>
    <row r="222" s="13" customFormat="1">
      <c r="A222" s="13"/>
      <c r="B222" s="247"/>
      <c r="C222" s="248"/>
      <c r="D222" s="249" t="s">
        <v>192</v>
      </c>
      <c r="E222" s="250" t="s">
        <v>1</v>
      </c>
      <c r="F222" s="251" t="s">
        <v>297</v>
      </c>
      <c r="G222" s="248"/>
      <c r="H222" s="252">
        <v>0.23999999999999999</v>
      </c>
      <c r="I222" s="253"/>
      <c r="J222" s="248"/>
      <c r="K222" s="248"/>
      <c r="L222" s="254"/>
      <c r="M222" s="255"/>
      <c r="N222" s="256"/>
      <c r="O222" s="256"/>
      <c r="P222" s="256"/>
      <c r="Q222" s="256"/>
      <c r="R222" s="256"/>
      <c r="S222" s="256"/>
      <c r="T222" s="257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8" t="s">
        <v>192</v>
      </c>
      <c r="AU222" s="258" t="s">
        <v>84</v>
      </c>
      <c r="AV222" s="13" t="s">
        <v>84</v>
      </c>
      <c r="AW222" s="13" t="s">
        <v>30</v>
      </c>
      <c r="AX222" s="13" t="s">
        <v>74</v>
      </c>
      <c r="AY222" s="258" t="s">
        <v>137</v>
      </c>
    </row>
    <row r="223" s="13" customFormat="1">
      <c r="A223" s="13"/>
      <c r="B223" s="247"/>
      <c r="C223" s="248"/>
      <c r="D223" s="249" t="s">
        <v>192</v>
      </c>
      <c r="E223" s="250" t="s">
        <v>1</v>
      </c>
      <c r="F223" s="251" t="s">
        <v>298</v>
      </c>
      <c r="G223" s="248"/>
      <c r="H223" s="252">
        <v>1.9350000000000001</v>
      </c>
      <c r="I223" s="253"/>
      <c r="J223" s="248"/>
      <c r="K223" s="248"/>
      <c r="L223" s="254"/>
      <c r="M223" s="255"/>
      <c r="N223" s="256"/>
      <c r="O223" s="256"/>
      <c r="P223" s="256"/>
      <c r="Q223" s="256"/>
      <c r="R223" s="256"/>
      <c r="S223" s="256"/>
      <c r="T223" s="257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8" t="s">
        <v>192</v>
      </c>
      <c r="AU223" s="258" t="s">
        <v>84</v>
      </c>
      <c r="AV223" s="13" t="s">
        <v>84</v>
      </c>
      <c r="AW223" s="13" t="s">
        <v>30</v>
      </c>
      <c r="AX223" s="13" t="s">
        <v>74</v>
      </c>
      <c r="AY223" s="258" t="s">
        <v>137</v>
      </c>
    </row>
    <row r="224" s="14" customFormat="1">
      <c r="A224" s="14"/>
      <c r="B224" s="259"/>
      <c r="C224" s="260"/>
      <c r="D224" s="249" t="s">
        <v>192</v>
      </c>
      <c r="E224" s="261" t="s">
        <v>1</v>
      </c>
      <c r="F224" s="262" t="s">
        <v>202</v>
      </c>
      <c r="G224" s="260"/>
      <c r="H224" s="263">
        <v>94.763999999999996</v>
      </c>
      <c r="I224" s="264"/>
      <c r="J224" s="260"/>
      <c r="K224" s="260"/>
      <c r="L224" s="265"/>
      <c r="M224" s="266"/>
      <c r="N224" s="267"/>
      <c r="O224" s="267"/>
      <c r="P224" s="267"/>
      <c r="Q224" s="267"/>
      <c r="R224" s="267"/>
      <c r="S224" s="267"/>
      <c r="T224" s="268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9" t="s">
        <v>192</v>
      </c>
      <c r="AU224" s="269" t="s">
        <v>84</v>
      </c>
      <c r="AV224" s="14" t="s">
        <v>155</v>
      </c>
      <c r="AW224" s="14" t="s">
        <v>30</v>
      </c>
      <c r="AX224" s="14" t="s">
        <v>82</v>
      </c>
      <c r="AY224" s="269" t="s">
        <v>137</v>
      </c>
    </row>
    <row r="225" s="2" customFormat="1" ht="24.15" customHeight="1">
      <c r="A225" s="39"/>
      <c r="B225" s="40"/>
      <c r="C225" s="228" t="s">
        <v>299</v>
      </c>
      <c r="D225" s="228" t="s">
        <v>140</v>
      </c>
      <c r="E225" s="229" t="s">
        <v>300</v>
      </c>
      <c r="F225" s="230" t="s">
        <v>301</v>
      </c>
      <c r="G225" s="231" t="s">
        <v>302</v>
      </c>
      <c r="H225" s="232">
        <v>4</v>
      </c>
      <c r="I225" s="233"/>
      <c r="J225" s="234">
        <f>ROUND(I225*H225,2)</f>
        <v>0</v>
      </c>
      <c r="K225" s="235"/>
      <c r="L225" s="45"/>
      <c r="M225" s="236" t="s">
        <v>1</v>
      </c>
      <c r="N225" s="237" t="s">
        <v>39</v>
      </c>
      <c r="O225" s="92"/>
      <c r="P225" s="238">
        <f>O225*H225</f>
        <v>0</v>
      </c>
      <c r="Q225" s="238">
        <v>0.001</v>
      </c>
      <c r="R225" s="238">
        <f>Q225*H225</f>
        <v>0.0040000000000000001</v>
      </c>
      <c r="S225" s="238">
        <v>0</v>
      </c>
      <c r="T225" s="239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40" t="s">
        <v>155</v>
      </c>
      <c r="AT225" s="240" t="s">
        <v>140</v>
      </c>
      <c r="AU225" s="240" t="s">
        <v>84</v>
      </c>
      <c r="AY225" s="18" t="s">
        <v>137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8" t="s">
        <v>82</v>
      </c>
      <c r="BK225" s="241">
        <f>ROUND(I225*H225,2)</f>
        <v>0</v>
      </c>
      <c r="BL225" s="18" t="s">
        <v>155</v>
      </c>
      <c r="BM225" s="240" t="s">
        <v>303</v>
      </c>
    </row>
    <row r="226" s="13" customFormat="1">
      <c r="A226" s="13"/>
      <c r="B226" s="247"/>
      <c r="C226" s="248"/>
      <c r="D226" s="249" t="s">
        <v>192</v>
      </c>
      <c r="E226" s="250" t="s">
        <v>1</v>
      </c>
      <c r="F226" s="251" t="s">
        <v>155</v>
      </c>
      <c r="G226" s="248"/>
      <c r="H226" s="252">
        <v>4</v>
      </c>
      <c r="I226" s="253"/>
      <c r="J226" s="248"/>
      <c r="K226" s="248"/>
      <c r="L226" s="254"/>
      <c r="M226" s="255"/>
      <c r="N226" s="256"/>
      <c r="O226" s="256"/>
      <c r="P226" s="256"/>
      <c r="Q226" s="256"/>
      <c r="R226" s="256"/>
      <c r="S226" s="256"/>
      <c r="T226" s="257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8" t="s">
        <v>192</v>
      </c>
      <c r="AU226" s="258" t="s">
        <v>84</v>
      </c>
      <c r="AV226" s="13" t="s">
        <v>84</v>
      </c>
      <c r="AW226" s="13" t="s">
        <v>30</v>
      </c>
      <c r="AX226" s="13" t="s">
        <v>82</v>
      </c>
      <c r="AY226" s="258" t="s">
        <v>137</v>
      </c>
    </row>
    <row r="227" s="2" customFormat="1" ht="33" customHeight="1">
      <c r="A227" s="39"/>
      <c r="B227" s="40"/>
      <c r="C227" s="228" t="s">
        <v>7</v>
      </c>
      <c r="D227" s="228" t="s">
        <v>140</v>
      </c>
      <c r="E227" s="229" t="s">
        <v>304</v>
      </c>
      <c r="F227" s="230" t="s">
        <v>305</v>
      </c>
      <c r="G227" s="231" t="s">
        <v>302</v>
      </c>
      <c r="H227" s="232">
        <v>1</v>
      </c>
      <c r="I227" s="233"/>
      <c r="J227" s="234">
        <f>ROUND(I227*H227,2)</f>
        <v>0</v>
      </c>
      <c r="K227" s="235"/>
      <c r="L227" s="45"/>
      <c r="M227" s="236" t="s">
        <v>1</v>
      </c>
      <c r="N227" s="237" t="s">
        <v>39</v>
      </c>
      <c r="O227" s="92"/>
      <c r="P227" s="238">
        <f>O227*H227</f>
        <v>0</v>
      </c>
      <c r="Q227" s="238">
        <v>0.026280000000000001</v>
      </c>
      <c r="R227" s="238">
        <f>Q227*H227</f>
        <v>0.026280000000000001</v>
      </c>
      <c r="S227" s="238">
        <v>0</v>
      </c>
      <c r="T227" s="239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0" t="s">
        <v>155</v>
      </c>
      <c r="AT227" s="240" t="s">
        <v>140</v>
      </c>
      <c r="AU227" s="240" t="s">
        <v>84</v>
      </c>
      <c r="AY227" s="18" t="s">
        <v>137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8" t="s">
        <v>82</v>
      </c>
      <c r="BK227" s="241">
        <f>ROUND(I227*H227,2)</f>
        <v>0</v>
      </c>
      <c r="BL227" s="18" t="s">
        <v>155</v>
      </c>
      <c r="BM227" s="240" t="s">
        <v>306</v>
      </c>
    </row>
    <row r="228" s="13" customFormat="1">
      <c r="A228" s="13"/>
      <c r="B228" s="247"/>
      <c r="C228" s="248"/>
      <c r="D228" s="249" t="s">
        <v>192</v>
      </c>
      <c r="E228" s="250" t="s">
        <v>1</v>
      </c>
      <c r="F228" s="251" t="s">
        <v>82</v>
      </c>
      <c r="G228" s="248"/>
      <c r="H228" s="252">
        <v>1</v>
      </c>
      <c r="I228" s="253"/>
      <c r="J228" s="248"/>
      <c r="K228" s="248"/>
      <c r="L228" s="254"/>
      <c r="M228" s="255"/>
      <c r="N228" s="256"/>
      <c r="O228" s="256"/>
      <c r="P228" s="256"/>
      <c r="Q228" s="256"/>
      <c r="R228" s="256"/>
      <c r="S228" s="256"/>
      <c r="T228" s="257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8" t="s">
        <v>192</v>
      </c>
      <c r="AU228" s="258" t="s">
        <v>84</v>
      </c>
      <c r="AV228" s="13" t="s">
        <v>84</v>
      </c>
      <c r="AW228" s="13" t="s">
        <v>30</v>
      </c>
      <c r="AX228" s="13" t="s">
        <v>74</v>
      </c>
      <c r="AY228" s="258" t="s">
        <v>137</v>
      </c>
    </row>
    <row r="229" s="14" customFormat="1">
      <c r="A229" s="14"/>
      <c r="B229" s="259"/>
      <c r="C229" s="260"/>
      <c r="D229" s="249" t="s">
        <v>192</v>
      </c>
      <c r="E229" s="261" t="s">
        <v>1</v>
      </c>
      <c r="F229" s="262" t="s">
        <v>202</v>
      </c>
      <c r="G229" s="260"/>
      <c r="H229" s="263">
        <v>1</v>
      </c>
      <c r="I229" s="264"/>
      <c r="J229" s="260"/>
      <c r="K229" s="260"/>
      <c r="L229" s="265"/>
      <c r="M229" s="266"/>
      <c r="N229" s="267"/>
      <c r="O229" s="267"/>
      <c r="P229" s="267"/>
      <c r="Q229" s="267"/>
      <c r="R229" s="267"/>
      <c r="S229" s="267"/>
      <c r="T229" s="268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9" t="s">
        <v>192</v>
      </c>
      <c r="AU229" s="269" t="s">
        <v>84</v>
      </c>
      <c r="AV229" s="14" t="s">
        <v>155</v>
      </c>
      <c r="AW229" s="14" t="s">
        <v>30</v>
      </c>
      <c r="AX229" s="14" t="s">
        <v>82</v>
      </c>
      <c r="AY229" s="269" t="s">
        <v>137</v>
      </c>
    </row>
    <row r="230" s="2" customFormat="1" ht="33" customHeight="1">
      <c r="A230" s="39"/>
      <c r="B230" s="40"/>
      <c r="C230" s="228" t="s">
        <v>307</v>
      </c>
      <c r="D230" s="228" t="s">
        <v>140</v>
      </c>
      <c r="E230" s="229" t="s">
        <v>308</v>
      </c>
      <c r="F230" s="230" t="s">
        <v>309</v>
      </c>
      <c r="G230" s="231" t="s">
        <v>302</v>
      </c>
      <c r="H230" s="232">
        <v>2</v>
      </c>
      <c r="I230" s="233"/>
      <c r="J230" s="234">
        <f>ROUND(I230*H230,2)</f>
        <v>0</v>
      </c>
      <c r="K230" s="235"/>
      <c r="L230" s="45"/>
      <c r="M230" s="236" t="s">
        <v>1</v>
      </c>
      <c r="N230" s="237" t="s">
        <v>39</v>
      </c>
      <c r="O230" s="92"/>
      <c r="P230" s="238">
        <f>O230*H230</f>
        <v>0</v>
      </c>
      <c r="Q230" s="238">
        <v>0.034279999999999998</v>
      </c>
      <c r="R230" s="238">
        <f>Q230*H230</f>
        <v>0.068559999999999996</v>
      </c>
      <c r="S230" s="238">
        <v>0</v>
      </c>
      <c r="T230" s="239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40" t="s">
        <v>155</v>
      </c>
      <c r="AT230" s="240" t="s">
        <v>140</v>
      </c>
      <c r="AU230" s="240" t="s">
        <v>84</v>
      </c>
      <c r="AY230" s="18" t="s">
        <v>137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8" t="s">
        <v>82</v>
      </c>
      <c r="BK230" s="241">
        <f>ROUND(I230*H230,2)</f>
        <v>0</v>
      </c>
      <c r="BL230" s="18" t="s">
        <v>155</v>
      </c>
      <c r="BM230" s="240" t="s">
        <v>310</v>
      </c>
    </row>
    <row r="231" s="13" customFormat="1">
      <c r="A231" s="13"/>
      <c r="B231" s="247"/>
      <c r="C231" s="248"/>
      <c r="D231" s="249" t="s">
        <v>192</v>
      </c>
      <c r="E231" s="250" t="s">
        <v>1</v>
      </c>
      <c r="F231" s="251" t="s">
        <v>84</v>
      </c>
      <c r="G231" s="248"/>
      <c r="H231" s="252">
        <v>2</v>
      </c>
      <c r="I231" s="253"/>
      <c r="J231" s="248"/>
      <c r="K231" s="248"/>
      <c r="L231" s="254"/>
      <c r="M231" s="255"/>
      <c r="N231" s="256"/>
      <c r="O231" s="256"/>
      <c r="P231" s="256"/>
      <c r="Q231" s="256"/>
      <c r="R231" s="256"/>
      <c r="S231" s="256"/>
      <c r="T231" s="257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8" t="s">
        <v>192</v>
      </c>
      <c r="AU231" s="258" t="s">
        <v>84</v>
      </c>
      <c r="AV231" s="13" t="s">
        <v>84</v>
      </c>
      <c r="AW231" s="13" t="s">
        <v>30</v>
      </c>
      <c r="AX231" s="13" t="s">
        <v>74</v>
      </c>
      <c r="AY231" s="258" t="s">
        <v>137</v>
      </c>
    </row>
    <row r="232" s="14" customFormat="1">
      <c r="A232" s="14"/>
      <c r="B232" s="259"/>
      <c r="C232" s="260"/>
      <c r="D232" s="249" t="s">
        <v>192</v>
      </c>
      <c r="E232" s="261" t="s">
        <v>1</v>
      </c>
      <c r="F232" s="262" t="s">
        <v>202</v>
      </c>
      <c r="G232" s="260"/>
      <c r="H232" s="263">
        <v>2</v>
      </c>
      <c r="I232" s="264"/>
      <c r="J232" s="260"/>
      <c r="K232" s="260"/>
      <c r="L232" s="265"/>
      <c r="M232" s="266"/>
      <c r="N232" s="267"/>
      <c r="O232" s="267"/>
      <c r="P232" s="267"/>
      <c r="Q232" s="267"/>
      <c r="R232" s="267"/>
      <c r="S232" s="267"/>
      <c r="T232" s="268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69" t="s">
        <v>192</v>
      </c>
      <c r="AU232" s="269" t="s">
        <v>84</v>
      </c>
      <c r="AV232" s="14" t="s">
        <v>155</v>
      </c>
      <c r="AW232" s="14" t="s">
        <v>30</v>
      </c>
      <c r="AX232" s="14" t="s">
        <v>82</v>
      </c>
      <c r="AY232" s="269" t="s">
        <v>137</v>
      </c>
    </row>
    <row r="233" s="2" customFormat="1" ht="33" customHeight="1">
      <c r="A233" s="39"/>
      <c r="B233" s="40"/>
      <c r="C233" s="228" t="s">
        <v>311</v>
      </c>
      <c r="D233" s="228" t="s">
        <v>140</v>
      </c>
      <c r="E233" s="229" t="s">
        <v>312</v>
      </c>
      <c r="F233" s="230" t="s">
        <v>313</v>
      </c>
      <c r="G233" s="231" t="s">
        <v>302</v>
      </c>
      <c r="H233" s="232">
        <v>8</v>
      </c>
      <c r="I233" s="233"/>
      <c r="J233" s="234">
        <f>ROUND(I233*H233,2)</f>
        <v>0</v>
      </c>
      <c r="K233" s="235"/>
      <c r="L233" s="45"/>
      <c r="M233" s="236" t="s">
        <v>1</v>
      </c>
      <c r="N233" s="237" t="s">
        <v>39</v>
      </c>
      <c r="O233" s="92"/>
      <c r="P233" s="238">
        <f>O233*H233</f>
        <v>0</v>
      </c>
      <c r="Q233" s="238">
        <v>0.032349999999999997</v>
      </c>
      <c r="R233" s="238">
        <f>Q233*H233</f>
        <v>0.25879999999999997</v>
      </c>
      <c r="S233" s="238">
        <v>0</v>
      </c>
      <c r="T233" s="239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40" t="s">
        <v>155</v>
      </c>
      <c r="AT233" s="240" t="s">
        <v>140</v>
      </c>
      <c r="AU233" s="240" t="s">
        <v>84</v>
      </c>
      <c r="AY233" s="18" t="s">
        <v>137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8" t="s">
        <v>82</v>
      </c>
      <c r="BK233" s="241">
        <f>ROUND(I233*H233,2)</f>
        <v>0</v>
      </c>
      <c r="BL233" s="18" t="s">
        <v>155</v>
      </c>
      <c r="BM233" s="240" t="s">
        <v>314</v>
      </c>
    </row>
    <row r="234" s="13" customFormat="1">
      <c r="A234" s="13"/>
      <c r="B234" s="247"/>
      <c r="C234" s="248"/>
      <c r="D234" s="249" t="s">
        <v>192</v>
      </c>
      <c r="E234" s="250" t="s">
        <v>1</v>
      </c>
      <c r="F234" s="251" t="s">
        <v>224</v>
      </c>
      <c r="G234" s="248"/>
      <c r="H234" s="252">
        <v>8</v>
      </c>
      <c r="I234" s="253"/>
      <c r="J234" s="248"/>
      <c r="K234" s="248"/>
      <c r="L234" s="254"/>
      <c r="M234" s="255"/>
      <c r="N234" s="256"/>
      <c r="O234" s="256"/>
      <c r="P234" s="256"/>
      <c r="Q234" s="256"/>
      <c r="R234" s="256"/>
      <c r="S234" s="256"/>
      <c r="T234" s="257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8" t="s">
        <v>192</v>
      </c>
      <c r="AU234" s="258" t="s">
        <v>84</v>
      </c>
      <c r="AV234" s="13" t="s">
        <v>84</v>
      </c>
      <c r="AW234" s="13" t="s">
        <v>30</v>
      </c>
      <c r="AX234" s="13" t="s">
        <v>74</v>
      </c>
      <c r="AY234" s="258" t="s">
        <v>137</v>
      </c>
    </row>
    <row r="235" s="14" customFormat="1">
      <c r="A235" s="14"/>
      <c r="B235" s="259"/>
      <c r="C235" s="260"/>
      <c r="D235" s="249" t="s">
        <v>192</v>
      </c>
      <c r="E235" s="261" t="s">
        <v>1</v>
      </c>
      <c r="F235" s="262" t="s">
        <v>202</v>
      </c>
      <c r="G235" s="260"/>
      <c r="H235" s="263">
        <v>8</v>
      </c>
      <c r="I235" s="264"/>
      <c r="J235" s="260"/>
      <c r="K235" s="260"/>
      <c r="L235" s="265"/>
      <c r="M235" s="266"/>
      <c r="N235" s="267"/>
      <c r="O235" s="267"/>
      <c r="P235" s="267"/>
      <c r="Q235" s="267"/>
      <c r="R235" s="267"/>
      <c r="S235" s="267"/>
      <c r="T235" s="268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69" t="s">
        <v>192</v>
      </c>
      <c r="AU235" s="269" t="s">
        <v>84</v>
      </c>
      <c r="AV235" s="14" t="s">
        <v>155</v>
      </c>
      <c r="AW235" s="14" t="s">
        <v>30</v>
      </c>
      <c r="AX235" s="14" t="s">
        <v>82</v>
      </c>
      <c r="AY235" s="269" t="s">
        <v>137</v>
      </c>
    </row>
    <row r="236" s="2" customFormat="1" ht="33" customHeight="1">
      <c r="A236" s="39"/>
      <c r="B236" s="40"/>
      <c r="C236" s="228" t="s">
        <v>315</v>
      </c>
      <c r="D236" s="228" t="s">
        <v>140</v>
      </c>
      <c r="E236" s="229" t="s">
        <v>316</v>
      </c>
      <c r="F236" s="230" t="s">
        <v>317</v>
      </c>
      <c r="G236" s="231" t="s">
        <v>302</v>
      </c>
      <c r="H236" s="232">
        <v>3</v>
      </c>
      <c r="I236" s="233"/>
      <c r="J236" s="234">
        <f>ROUND(I236*H236,2)</f>
        <v>0</v>
      </c>
      <c r="K236" s="235"/>
      <c r="L236" s="45"/>
      <c r="M236" s="236" t="s">
        <v>1</v>
      </c>
      <c r="N236" s="237" t="s">
        <v>39</v>
      </c>
      <c r="O236" s="92"/>
      <c r="P236" s="238">
        <f>O236*H236</f>
        <v>0</v>
      </c>
      <c r="Q236" s="238">
        <v>0.039629999999999999</v>
      </c>
      <c r="R236" s="238">
        <f>Q236*H236</f>
        <v>0.11889</v>
      </c>
      <c r="S236" s="238">
        <v>0</v>
      </c>
      <c r="T236" s="239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40" t="s">
        <v>155</v>
      </c>
      <c r="AT236" s="240" t="s">
        <v>140</v>
      </c>
      <c r="AU236" s="240" t="s">
        <v>84</v>
      </c>
      <c r="AY236" s="18" t="s">
        <v>137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8" t="s">
        <v>82</v>
      </c>
      <c r="BK236" s="241">
        <f>ROUND(I236*H236,2)</f>
        <v>0</v>
      </c>
      <c r="BL236" s="18" t="s">
        <v>155</v>
      </c>
      <c r="BM236" s="240" t="s">
        <v>318</v>
      </c>
    </row>
    <row r="237" s="13" customFormat="1">
      <c r="A237" s="13"/>
      <c r="B237" s="247"/>
      <c r="C237" s="248"/>
      <c r="D237" s="249" t="s">
        <v>192</v>
      </c>
      <c r="E237" s="250" t="s">
        <v>1</v>
      </c>
      <c r="F237" s="251" t="s">
        <v>149</v>
      </c>
      <c r="G237" s="248"/>
      <c r="H237" s="252">
        <v>3</v>
      </c>
      <c r="I237" s="253"/>
      <c r="J237" s="248"/>
      <c r="K237" s="248"/>
      <c r="L237" s="254"/>
      <c r="M237" s="255"/>
      <c r="N237" s="256"/>
      <c r="O237" s="256"/>
      <c r="P237" s="256"/>
      <c r="Q237" s="256"/>
      <c r="R237" s="256"/>
      <c r="S237" s="256"/>
      <c r="T237" s="257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8" t="s">
        <v>192</v>
      </c>
      <c r="AU237" s="258" t="s">
        <v>84</v>
      </c>
      <c r="AV237" s="13" t="s">
        <v>84</v>
      </c>
      <c r="AW237" s="13" t="s">
        <v>30</v>
      </c>
      <c r="AX237" s="13" t="s">
        <v>74</v>
      </c>
      <c r="AY237" s="258" t="s">
        <v>137</v>
      </c>
    </row>
    <row r="238" s="14" customFormat="1">
      <c r="A238" s="14"/>
      <c r="B238" s="259"/>
      <c r="C238" s="260"/>
      <c r="D238" s="249" t="s">
        <v>192</v>
      </c>
      <c r="E238" s="261" t="s">
        <v>1</v>
      </c>
      <c r="F238" s="262" t="s">
        <v>202</v>
      </c>
      <c r="G238" s="260"/>
      <c r="H238" s="263">
        <v>3</v>
      </c>
      <c r="I238" s="264"/>
      <c r="J238" s="260"/>
      <c r="K238" s="260"/>
      <c r="L238" s="265"/>
      <c r="M238" s="266"/>
      <c r="N238" s="267"/>
      <c r="O238" s="267"/>
      <c r="P238" s="267"/>
      <c r="Q238" s="267"/>
      <c r="R238" s="267"/>
      <c r="S238" s="267"/>
      <c r="T238" s="268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9" t="s">
        <v>192</v>
      </c>
      <c r="AU238" s="269" t="s">
        <v>84</v>
      </c>
      <c r="AV238" s="14" t="s">
        <v>155</v>
      </c>
      <c r="AW238" s="14" t="s">
        <v>30</v>
      </c>
      <c r="AX238" s="14" t="s">
        <v>82</v>
      </c>
      <c r="AY238" s="269" t="s">
        <v>137</v>
      </c>
    </row>
    <row r="239" s="2" customFormat="1" ht="33" customHeight="1">
      <c r="A239" s="39"/>
      <c r="B239" s="40"/>
      <c r="C239" s="228" t="s">
        <v>319</v>
      </c>
      <c r="D239" s="228" t="s">
        <v>140</v>
      </c>
      <c r="E239" s="229" t="s">
        <v>320</v>
      </c>
      <c r="F239" s="230" t="s">
        <v>321</v>
      </c>
      <c r="G239" s="231" t="s">
        <v>302</v>
      </c>
      <c r="H239" s="232">
        <v>1</v>
      </c>
      <c r="I239" s="233"/>
      <c r="J239" s="234">
        <f>ROUND(I239*H239,2)</f>
        <v>0</v>
      </c>
      <c r="K239" s="235"/>
      <c r="L239" s="45"/>
      <c r="M239" s="236" t="s">
        <v>1</v>
      </c>
      <c r="N239" s="237" t="s">
        <v>39</v>
      </c>
      <c r="O239" s="92"/>
      <c r="P239" s="238">
        <f>O239*H239</f>
        <v>0</v>
      </c>
      <c r="Q239" s="238">
        <v>0.038629999999999998</v>
      </c>
      <c r="R239" s="238">
        <f>Q239*H239</f>
        <v>0.038629999999999998</v>
      </c>
      <c r="S239" s="238">
        <v>0</v>
      </c>
      <c r="T239" s="239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40" t="s">
        <v>155</v>
      </c>
      <c r="AT239" s="240" t="s">
        <v>140</v>
      </c>
      <c r="AU239" s="240" t="s">
        <v>84</v>
      </c>
      <c r="AY239" s="18" t="s">
        <v>137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8" t="s">
        <v>82</v>
      </c>
      <c r="BK239" s="241">
        <f>ROUND(I239*H239,2)</f>
        <v>0</v>
      </c>
      <c r="BL239" s="18" t="s">
        <v>155</v>
      </c>
      <c r="BM239" s="240" t="s">
        <v>322</v>
      </c>
    </row>
    <row r="240" s="13" customFormat="1">
      <c r="A240" s="13"/>
      <c r="B240" s="247"/>
      <c r="C240" s="248"/>
      <c r="D240" s="249" t="s">
        <v>192</v>
      </c>
      <c r="E240" s="250" t="s">
        <v>1</v>
      </c>
      <c r="F240" s="251" t="s">
        <v>82</v>
      </c>
      <c r="G240" s="248"/>
      <c r="H240" s="252">
        <v>1</v>
      </c>
      <c r="I240" s="253"/>
      <c r="J240" s="248"/>
      <c r="K240" s="248"/>
      <c r="L240" s="254"/>
      <c r="M240" s="255"/>
      <c r="N240" s="256"/>
      <c r="O240" s="256"/>
      <c r="P240" s="256"/>
      <c r="Q240" s="256"/>
      <c r="R240" s="256"/>
      <c r="S240" s="256"/>
      <c r="T240" s="257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8" t="s">
        <v>192</v>
      </c>
      <c r="AU240" s="258" t="s">
        <v>84</v>
      </c>
      <c r="AV240" s="13" t="s">
        <v>84</v>
      </c>
      <c r="AW240" s="13" t="s">
        <v>30</v>
      </c>
      <c r="AX240" s="13" t="s">
        <v>74</v>
      </c>
      <c r="AY240" s="258" t="s">
        <v>137</v>
      </c>
    </row>
    <row r="241" s="14" customFormat="1">
      <c r="A241" s="14"/>
      <c r="B241" s="259"/>
      <c r="C241" s="260"/>
      <c r="D241" s="249" t="s">
        <v>192</v>
      </c>
      <c r="E241" s="261" t="s">
        <v>1</v>
      </c>
      <c r="F241" s="262" t="s">
        <v>202</v>
      </c>
      <c r="G241" s="260"/>
      <c r="H241" s="263">
        <v>1</v>
      </c>
      <c r="I241" s="264"/>
      <c r="J241" s="260"/>
      <c r="K241" s="260"/>
      <c r="L241" s="265"/>
      <c r="M241" s="266"/>
      <c r="N241" s="267"/>
      <c r="O241" s="267"/>
      <c r="P241" s="267"/>
      <c r="Q241" s="267"/>
      <c r="R241" s="267"/>
      <c r="S241" s="267"/>
      <c r="T241" s="268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69" t="s">
        <v>192</v>
      </c>
      <c r="AU241" s="269" t="s">
        <v>84</v>
      </c>
      <c r="AV241" s="14" t="s">
        <v>155</v>
      </c>
      <c r="AW241" s="14" t="s">
        <v>30</v>
      </c>
      <c r="AX241" s="14" t="s">
        <v>82</v>
      </c>
      <c r="AY241" s="269" t="s">
        <v>137</v>
      </c>
    </row>
    <row r="242" s="2" customFormat="1" ht="24.15" customHeight="1">
      <c r="A242" s="39"/>
      <c r="B242" s="40"/>
      <c r="C242" s="228" t="s">
        <v>323</v>
      </c>
      <c r="D242" s="228" t="s">
        <v>140</v>
      </c>
      <c r="E242" s="229" t="s">
        <v>324</v>
      </c>
      <c r="F242" s="230" t="s">
        <v>325</v>
      </c>
      <c r="G242" s="231" t="s">
        <v>326</v>
      </c>
      <c r="H242" s="232">
        <v>1</v>
      </c>
      <c r="I242" s="233"/>
      <c r="J242" s="234">
        <f>ROUND(I242*H242,2)</f>
        <v>0</v>
      </c>
      <c r="K242" s="235"/>
      <c r="L242" s="45"/>
      <c r="M242" s="236" t="s">
        <v>1</v>
      </c>
      <c r="N242" s="237" t="s">
        <v>39</v>
      </c>
      <c r="O242" s="92"/>
      <c r="P242" s="238">
        <f>O242*H242</f>
        <v>0</v>
      </c>
      <c r="Q242" s="238">
        <v>0.00079000000000000001</v>
      </c>
      <c r="R242" s="238">
        <f>Q242*H242</f>
        <v>0.00079000000000000001</v>
      </c>
      <c r="S242" s="238">
        <v>1.0000000000000001E-05</v>
      </c>
      <c r="T242" s="239">
        <f>S242*H242</f>
        <v>1.0000000000000001E-05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40" t="s">
        <v>155</v>
      </c>
      <c r="AT242" s="240" t="s">
        <v>140</v>
      </c>
      <c r="AU242" s="240" t="s">
        <v>84</v>
      </c>
      <c r="AY242" s="18" t="s">
        <v>137</v>
      </c>
      <c r="BE242" s="241">
        <f>IF(N242="základní",J242,0)</f>
        <v>0</v>
      </c>
      <c r="BF242" s="241">
        <f>IF(N242="snížená",J242,0)</f>
        <v>0</v>
      </c>
      <c r="BG242" s="241">
        <f>IF(N242="zákl. přenesená",J242,0)</f>
        <v>0</v>
      </c>
      <c r="BH242" s="241">
        <f>IF(N242="sníž. přenesená",J242,0)</f>
        <v>0</v>
      </c>
      <c r="BI242" s="241">
        <f>IF(N242="nulová",J242,0)</f>
        <v>0</v>
      </c>
      <c r="BJ242" s="18" t="s">
        <v>82</v>
      </c>
      <c r="BK242" s="241">
        <f>ROUND(I242*H242,2)</f>
        <v>0</v>
      </c>
      <c r="BL242" s="18" t="s">
        <v>155</v>
      </c>
      <c r="BM242" s="240" t="s">
        <v>327</v>
      </c>
    </row>
    <row r="243" s="2" customFormat="1">
      <c r="A243" s="39"/>
      <c r="B243" s="40"/>
      <c r="C243" s="41"/>
      <c r="D243" s="249" t="s">
        <v>217</v>
      </c>
      <c r="E243" s="41"/>
      <c r="F243" s="280" t="s">
        <v>328</v>
      </c>
      <c r="G243" s="41"/>
      <c r="H243" s="41"/>
      <c r="I243" s="281"/>
      <c r="J243" s="41"/>
      <c r="K243" s="41"/>
      <c r="L243" s="45"/>
      <c r="M243" s="282"/>
      <c r="N243" s="283"/>
      <c r="O243" s="92"/>
      <c r="P243" s="92"/>
      <c r="Q243" s="92"/>
      <c r="R243" s="92"/>
      <c r="S243" s="92"/>
      <c r="T243" s="93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217</v>
      </c>
      <c r="AU243" s="18" t="s">
        <v>84</v>
      </c>
    </row>
    <row r="244" s="13" customFormat="1">
      <c r="A244" s="13"/>
      <c r="B244" s="247"/>
      <c r="C244" s="248"/>
      <c r="D244" s="249" t="s">
        <v>192</v>
      </c>
      <c r="E244" s="250" t="s">
        <v>1</v>
      </c>
      <c r="F244" s="251" t="s">
        <v>82</v>
      </c>
      <c r="G244" s="248"/>
      <c r="H244" s="252">
        <v>1</v>
      </c>
      <c r="I244" s="253"/>
      <c r="J244" s="248"/>
      <c r="K244" s="248"/>
      <c r="L244" s="254"/>
      <c r="M244" s="255"/>
      <c r="N244" s="256"/>
      <c r="O244" s="256"/>
      <c r="P244" s="256"/>
      <c r="Q244" s="256"/>
      <c r="R244" s="256"/>
      <c r="S244" s="256"/>
      <c r="T244" s="257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8" t="s">
        <v>192</v>
      </c>
      <c r="AU244" s="258" t="s">
        <v>84</v>
      </c>
      <c r="AV244" s="13" t="s">
        <v>84</v>
      </c>
      <c r="AW244" s="13" t="s">
        <v>30</v>
      </c>
      <c r="AX244" s="13" t="s">
        <v>74</v>
      </c>
      <c r="AY244" s="258" t="s">
        <v>137</v>
      </c>
    </row>
    <row r="245" s="14" customFormat="1">
      <c r="A245" s="14"/>
      <c r="B245" s="259"/>
      <c r="C245" s="260"/>
      <c r="D245" s="249" t="s">
        <v>192</v>
      </c>
      <c r="E245" s="261" t="s">
        <v>1</v>
      </c>
      <c r="F245" s="262" t="s">
        <v>202</v>
      </c>
      <c r="G245" s="260"/>
      <c r="H245" s="263">
        <v>1</v>
      </c>
      <c r="I245" s="264"/>
      <c r="J245" s="260"/>
      <c r="K245" s="260"/>
      <c r="L245" s="265"/>
      <c r="M245" s="266"/>
      <c r="N245" s="267"/>
      <c r="O245" s="267"/>
      <c r="P245" s="267"/>
      <c r="Q245" s="267"/>
      <c r="R245" s="267"/>
      <c r="S245" s="267"/>
      <c r="T245" s="268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69" t="s">
        <v>192</v>
      </c>
      <c r="AU245" s="269" t="s">
        <v>84</v>
      </c>
      <c r="AV245" s="14" t="s">
        <v>155</v>
      </c>
      <c r="AW245" s="14" t="s">
        <v>30</v>
      </c>
      <c r="AX245" s="14" t="s">
        <v>82</v>
      </c>
      <c r="AY245" s="269" t="s">
        <v>137</v>
      </c>
    </row>
    <row r="246" s="2" customFormat="1" ht="21.75" customHeight="1">
      <c r="A246" s="39"/>
      <c r="B246" s="40"/>
      <c r="C246" s="228" t="s">
        <v>329</v>
      </c>
      <c r="D246" s="228" t="s">
        <v>140</v>
      </c>
      <c r="E246" s="229" t="s">
        <v>330</v>
      </c>
      <c r="F246" s="230" t="s">
        <v>331</v>
      </c>
      <c r="G246" s="231" t="s">
        <v>199</v>
      </c>
      <c r="H246" s="232">
        <v>1.4270000000000001</v>
      </c>
      <c r="I246" s="233"/>
      <c r="J246" s="234">
        <f>ROUND(I246*H246,2)</f>
        <v>0</v>
      </c>
      <c r="K246" s="235"/>
      <c r="L246" s="45"/>
      <c r="M246" s="236" t="s">
        <v>1</v>
      </c>
      <c r="N246" s="237" t="s">
        <v>39</v>
      </c>
      <c r="O246" s="92"/>
      <c r="P246" s="238">
        <f>O246*H246</f>
        <v>0</v>
      </c>
      <c r="Q246" s="238">
        <v>2.5018699999999998</v>
      </c>
      <c r="R246" s="238">
        <f>Q246*H246</f>
        <v>3.5701684899999999</v>
      </c>
      <c r="S246" s="238">
        <v>0</v>
      </c>
      <c r="T246" s="239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40" t="s">
        <v>155</v>
      </c>
      <c r="AT246" s="240" t="s">
        <v>140</v>
      </c>
      <c r="AU246" s="240" t="s">
        <v>84</v>
      </c>
      <c r="AY246" s="18" t="s">
        <v>137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8" t="s">
        <v>82</v>
      </c>
      <c r="BK246" s="241">
        <f>ROUND(I246*H246,2)</f>
        <v>0</v>
      </c>
      <c r="BL246" s="18" t="s">
        <v>155</v>
      </c>
      <c r="BM246" s="240" t="s">
        <v>332</v>
      </c>
    </row>
    <row r="247" s="2" customFormat="1">
      <c r="A247" s="39"/>
      <c r="B247" s="40"/>
      <c r="C247" s="41"/>
      <c r="D247" s="249" t="s">
        <v>217</v>
      </c>
      <c r="E247" s="41"/>
      <c r="F247" s="280" t="s">
        <v>264</v>
      </c>
      <c r="G247" s="41"/>
      <c r="H247" s="41"/>
      <c r="I247" s="281"/>
      <c r="J247" s="41"/>
      <c r="K247" s="41"/>
      <c r="L247" s="45"/>
      <c r="M247" s="282"/>
      <c r="N247" s="283"/>
      <c r="O247" s="92"/>
      <c r="P247" s="92"/>
      <c r="Q247" s="92"/>
      <c r="R247" s="92"/>
      <c r="S247" s="92"/>
      <c r="T247" s="93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217</v>
      </c>
      <c r="AU247" s="18" t="s">
        <v>84</v>
      </c>
    </row>
    <row r="248" s="13" customFormat="1">
      <c r="A248" s="13"/>
      <c r="B248" s="247"/>
      <c r="C248" s="248"/>
      <c r="D248" s="249" t="s">
        <v>192</v>
      </c>
      <c r="E248" s="250" t="s">
        <v>1</v>
      </c>
      <c r="F248" s="251" t="s">
        <v>333</v>
      </c>
      <c r="G248" s="248"/>
      <c r="H248" s="252">
        <v>1.4270000000000001</v>
      </c>
      <c r="I248" s="253"/>
      <c r="J248" s="248"/>
      <c r="K248" s="248"/>
      <c r="L248" s="254"/>
      <c r="M248" s="255"/>
      <c r="N248" s="256"/>
      <c r="O248" s="256"/>
      <c r="P248" s="256"/>
      <c r="Q248" s="256"/>
      <c r="R248" s="256"/>
      <c r="S248" s="256"/>
      <c r="T248" s="257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8" t="s">
        <v>192</v>
      </c>
      <c r="AU248" s="258" t="s">
        <v>84</v>
      </c>
      <c r="AV248" s="13" t="s">
        <v>84</v>
      </c>
      <c r="AW248" s="13" t="s">
        <v>30</v>
      </c>
      <c r="AX248" s="13" t="s">
        <v>74</v>
      </c>
      <c r="AY248" s="258" t="s">
        <v>137</v>
      </c>
    </row>
    <row r="249" s="14" customFormat="1">
      <c r="A249" s="14"/>
      <c r="B249" s="259"/>
      <c r="C249" s="260"/>
      <c r="D249" s="249" t="s">
        <v>192</v>
      </c>
      <c r="E249" s="261" t="s">
        <v>1</v>
      </c>
      <c r="F249" s="262" t="s">
        <v>202</v>
      </c>
      <c r="G249" s="260"/>
      <c r="H249" s="263">
        <v>1.4270000000000001</v>
      </c>
      <c r="I249" s="264"/>
      <c r="J249" s="260"/>
      <c r="K249" s="260"/>
      <c r="L249" s="265"/>
      <c r="M249" s="266"/>
      <c r="N249" s="267"/>
      <c r="O249" s="267"/>
      <c r="P249" s="267"/>
      <c r="Q249" s="267"/>
      <c r="R249" s="267"/>
      <c r="S249" s="267"/>
      <c r="T249" s="268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69" t="s">
        <v>192</v>
      </c>
      <c r="AU249" s="269" t="s">
        <v>84</v>
      </c>
      <c r="AV249" s="14" t="s">
        <v>155</v>
      </c>
      <c r="AW249" s="14" t="s">
        <v>30</v>
      </c>
      <c r="AX249" s="14" t="s">
        <v>82</v>
      </c>
      <c r="AY249" s="269" t="s">
        <v>137</v>
      </c>
    </row>
    <row r="250" s="2" customFormat="1" ht="24.15" customHeight="1">
      <c r="A250" s="39"/>
      <c r="B250" s="40"/>
      <c r="C250" s="228" t="s">
        <v>334</v>
      </c>
      <c r="D250" s="228" t="s">
        <v>140</v>
      </c>
      <c r="E250" s="229" t="s">
        <v>335</v>
      </c>
      <c r="F250" s="230" t="s">
        <v>336</v>
      </c>
      <c r="G250" s="231" t="s">
        <v>190</v>
      </c>
      <c r="H250" s="232">
        <v>19.027999999999999</v>
      </c>
      <c r="I250" s="233"/>
      <c r="J250" s="234">
        <f>ROUND(I250*H250,2)</f>
        <v>0</v>
      </c>
      <c r="K250" s="235"/>
      <c r="L250" s="45"/>
      <c r="M250" s="236" t="s">
        <v>1</v>
      </c>
      <c r="N250" s="237" t="s">
        <v>39</v>
      </c>
      <c r="O250" s="92"/>
      <c r="P250" s="238">
        <f>O250*H250</f>
        <v>0</v>
      </c>
      <c r="Q250" s="238">
        <v>0.0031099999999999999</v>
      </c>
      <c r="R250" s="238">
        <f>Q250*H250</f>
        <v>0.059177079999999993</v>
      </c>
      <c r="S250" s="238">
        <v>0</v>
      </c>
      <c r="T250" s="239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40" t="s">
        <v>155</v>
      </c>
      <c r="AT250" s="240" t="s">
        <v>140</v>
      </c>
      <c r="AU250" s="240" t="s">
        <v>84</v>
      </c>
      <c r="AY250" s="18" t="s">
        <v>137</v>
      </c>
      <c r="BE250" s="241">
        <f>IF(N250="základní",J250,0)</f>
        <v>0</v>
      </c>
      <c r="BF250" s="241">
        <f>IF(N250="snížená",J250,0)</f>
        <v>0</v>
      </c>
      <c r="BG250" s="241">
        <f>IF(N250="zákl. přenesená",J250,0)</f>
        <v>0</v>
      </c>
      <c r="BH250" s="241">
        <f>IF(N250="sníž. přenesená",J250,0)</f>
        <v>0</v>
      </c>
      <c r="BI250" s="241">
        <f>IF(N250="nulová",J250,0)</f>
        <v>0</v>
      </c>
      <c r="BJ250" s="18" t="s">
        <v>82</v>
      </c>
      <c r="BK250" s="241">
        <f>ROUND(I250*H250,2)</f>
        <v>0</v>
      </c>
      <c r="BL250" s="18" t="s">
        <v>155</v>
      </c>
      <c r="BM250" s="240" t="s">
        <v>337</v>
      </c>
    </row>
    <row r="251" s="13" customFormat="1">
      <c r="A251" s="13"/>
      <c r="B251" s="247"/>
      <c r="C251" s="248"/>
      <c r="D251" s="249" t="s">
        <v>192</v>
      </c>
      <c r="E251" s="250" t="s">
        <v>1</v>
      </c>
      <c r="F251" s="251" t="s">
        <v>338</v>
      </c>
      <c r="G251" s="248"/>
      <c r="H251" s="252">
        <v>19.027999999999999</v>
      </c>
      <c r="I251" s="253"/>
      <c r="J251" s="248"/>
      <c r="K251" s="248"/>
      <c r="L251" s="254"/>
      <c r="M251" s="255"/>
      <c r="N251" s="256"/>
      <c r="O251" s="256"/>
      <c r="P251" s="256"/>
      <c r="Q251" s="256"/>
      <c r="R251" s="256"/>
      <c r="S251" s="256"/>
      <c r="T251" s="257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8" t="s">
        <v>192</v>
      </c>
      <c r="AU251" s="258" t="s">
        <v>84</v>
      </c>
      <c r="AV251" s="13" t="s">
        <v>84</v>
      </c>
      <c r="AW251" s="13" t="s">
        <v>30</v>
      </c>
      <c r="AX251" s="13" t="s">
        <v>74</v>
      </c>
      <c r="AY251" s="258" t="s">
        <v>137</v>
      </c>
    </row>
    <row r="252" s="14" customFormat="1">
      <c r="A252" s="14"/>
      <c r="B252" s="259"/>
      <c r="C252" s="260"/>
      <c r="D252" s="249" t="s">
        <v>192</v>
      </c>
      <c r="E252" s="261" t="s">
        <v>1</v>
      </c>
      <c r="F252" s="262" t="s">
        <v>202</v>
      </c>
      <c r="G252" s="260"/>
      <c r="H252" s="263">
        <v>19.027999999999999</v>
      </c>
      <c r="I252" s="264"/>
      <c r="J252" s="260"/>
      <c r="K252" s="260"/>
      <c r="L252" s="265"/>
      <c r="M252" s="266"/>
      <c r="N252" s="267"/>
      <c r="O252" s="267"/>
      <c r="P252" s="267"/>
      <c r="Q252" s="267"/>
      <c r="R252" s="267"/>
      <c r="S252" s="267"/>
      <c r="T252" s="268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69" t="s">
        <v>192</v>
      </c>
      <c r="AU252" s="269" t="s">
        <v>84</v>
      </c>
      <c r="AV252" s="14" t="s">
        <v>155</v>
      </c>
      <c r="AW252" s="14" t="s">
        <v>30</v>
      </c>
      <c r="AX252" s="14" t="s">
        <v>82</v>
      </c>
      <c r="AY252" s="269" t="s">
        <v>137</v>
      </c>
    </row>
    <row r="253" s="2" customFormat="1" ht="24.15" customHeight="1">
      <c r="A253" s="39"/>
      <c r="B253" s="40"/>
      <c r="C253" s="228" t="s">
        <v>339</v>
      </c>
      <c r="D253" s="228" t="s">
        <v>140</v>
      </c>
      <c r="E253" s="229" t="s">
        <v>340</v>
      </c>
      <c r="F253" s="230" t="s">
        <v>341</v>
      </c>
      <c r="G253" s="231" t="s">
        <v>190</v>
      </c>
      <c r="H253" s="232">
        <v>19.027999999999999</v>
      </c>
      <c r="I253" s="233"/>
      <c r="J253" s="234">
        <f>ROUND(I253*H253,2)</f>
        <v>0</v>
      </c>
      <c r="K253" s="235"/>
      <c r="L253" s="45"/>
      <c r="M253" s="236" t="s">
        <v>1</v>
      </c>
      <c r="N253" s="237" t="s">
        <v>39</v>
      </c>
      <c r="O253" s="92"/>
      <c r="P253" s="238">
        <f>O253*H253</f>
        <v>0</v>
      </c>
      <c r="Q253" s="238">
        <v>0</v>
      </c>
      <c r="R253" s="238">
        <f>Q253*H253</f>
        <v>0</v>
      </c>
      <c r="S253" s="238">
        <v>0</v>
      </c>
      <c r="T253" s="239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40" t="s">
        <v>155</v>
      </c>
      <c r="AT253" s="240" t="s">
        <v>140</v>
      </c>
      <c r="AU253" s="240" t="s">
        <v>84</v>
      </c>
      <c r="AY253" s="18" t="s">
        <v>137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8" t="s">
        <v>82</v>
      </c>
      <c r="BK253" s="241">
        <f>ROUND(I253*H253,2)</f>
        <v>0</v>
      </c>
      <c r="BL253" s="18" t="s">
        <v>155</v>
      </c>
      <c r="BM253" s="240" t="s">
        <v>342</v>
      </c>
    </row>
    <row r="254" s="13" customFormat="1">
      <c r="A254" s="13"/>
      <c r="B254" s="247"/>
      <c r="C254" s="248"/>
      <c r="D254" s="249" t="s">
        <v>192</v>
      </c>
      <c r="E254" s="250" t="s">
        <v>1</v>
      </c>
      <c r="F254" s="251" t="s">
        <v>338</v>
      </c>
      <c r="G254" s="248"/>
      <c r="H254" s="252">
        <v>19.027999999999999</v>
      </c>
      <c r="I254" s="253"/>
      <c r="J254" s="248"/>
      <c r="K254" s="248"/>
      <c r="L254" s="254"/>
      <c r="M254" s="255"/>
      <c r="N254" s="256"/>
      <c r="O254" s="256"/>
      <c r="P254" s="256"/>
      <c r="Q254" s="256"/>
      <c r="R254" s="256"/>
      <c r="S254" s="256"/>
      <c r="T254" s="257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8" t="s">
        <v>192</v>
      </c>
      <c r="AU254" s="258" t="s">
        <v>84</v>
      </c>
      <c r="AV254" s="13" t="s">
        <v>84</v>
      </c>
      <c r="AW254" s="13" t="s">
        <v>30</v>
      </c>
      <c r="AX254" s="13" t="s">
        <v>74</v>
      </c>
      <c r="AY254" s="258" t="s">
        <v>137</v>
      </c>
    </row>
    <row r="255" s="14" customFormat="1">
      <c r="A255" s="14"/>
      <c r="B255" s="259"/>
      <c r="C255" s="260"/>
      <c r="D255" s="249" t="s">
        <v>192</v>
      </c>
      <c r="E255" s="261" t="s">
        <v>1</v>
      </c>
      <c r="F255" s="262" t="s">
        <v>202</v>
      </c>
      <c r="G255" s="260"/>
      <c r="H255" s="263">
        <v>19.027999999999999</v>
      </c>
      <c r="I255" s="264"/>
      <c r="J255" s="260"/>
      <c r="K255" s="260"/>
      <c r="L255" s="265"/>
      <c r="M255" s="266"/>
      <c r="N255" s="267"/>
      <c r="O255" s="267"/>
      <c r="P255" s="267"/>
      <c r="Q255" s="267"/>
      <c r="R255" s="267"/>
      <c r="S255" s="267"/>
      <c r="T255" s="268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9" t="s">
        <v>192</v>
      </c>
      <c r="AU255" s="269" t="s">
        <v>84</v>
      </c>
      <c r="AV255" s="14" t="s">
        <v>155</v>
      </c>
      <c r="AW255" s="14" t="s">
        <v>30</v>
      </c>
      <c r="AX255" s="14" t="s">
        <v>82</v>
      </c>
      <c r="AY255" s="269" t="s">
        <v>137</v>
      </c>
    </row>
    <row r="256" s="2" customFormat="1" ht="33" customHeight="1">
      <c r="A256" s="39"/>
      <c r="B256" s="40"/>
      <c r="C256" s="228" t="s">
        <v>343</v>
      </c>
      <c r="D256" s="228" t="s">
        <v>140</v>
      </c>
      <c r="E256" s="229" t="s">
        <v>344</v>
      </c>
      <c r="F256" s="230" t="s">
        <v>345</v>
      </c>
      <c r="G256" s="231" t="s">
        <v>190</v>
      </c>
      <c r="H256" s="232">
        <v>28.870000000000001</v>
      </c>
      <c r="I256" s="233"/>
      <c r="J256" s="234">
        <f>ROUND(I256*H256,2)</f>
        <v>0</v>
      </c>
      <c r="K256" s="235"/>
      <c r="L256" s="45"/>
      <c r="M256" s="236" t="s">
        <v>1</v>
      </c>
      <c r="N256" s="237" t="s">
        <v>39</v>
      </c>
      <c r="O256" s="92"/>
      <c r="P256" s="238">
        <f>O256*H256</f>
        <v>0</v>
      </c>
      <c r="Q256" s="238">
        <v>0</v>
      </c>
      <c r="R256" s="238">
        <f>Q256*H256</f>
        <v>0</v>
      </c>
      <c r="S256" s="238">
        <v>0</v>
      </c>
      <c r="T256" s="239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40" t="s">
        <v>155</v>
      </c>
      <c r="AT256" s="240" t="s">
        <v>140</v>
      </c>
      <c r="AU256" s="240" t="s">
        <v>84</v>
      </c>
      <c r="AY256" s="18" t="s">
        <v>137</v>
      </c>
      <c r="BE256" s="241">
        <f>IF(N256="základní",J256,0)</f>
        <v>0</v>
      </c>
      <c r="BF256" s="241">
        <f>IF(N256="snížená",J256,0)</f>
        <v>0</v>
      </c>
      <c r="BG256" s="241">
        <f>IF(N256="zákl. přenesená",J256,0)</f>
        <v>0</v>
      </c>
      <c r="BH256" s="241">
        <f>IF(N256="sníž. přenesená",J256,0)</f>
        <v>0</v>
      </c>
      <c r="BI256" s="241">
        <f>IF(N256="nulová",J256,0)</f>
        <v>0</v>
      </c>
      <c r="BJ256" s="18" t="s">
        <v>82</v>
      </c>
      <c r="BK256" s="241">
        <f>ROUND(I256*H256,2)</f>
        <v>0</v>
      </c>
      <c r="BL256" s="18" t="s">
        <v>155</v>
      </c>
      <c r="BM256" s="240" t="s">
        <v>346</v>
      </c>
    </row>
    <row r="257" s="13" customFormat="1">
      <c r="A257" s="13"/>
      <c r="B257" s="247"/>
      <c r="C257" s="248"/>
      <c r="D257" s="249" t="s">
        <v>192</v>
      </c>
      <c r="E257" s="250" t="s">
        <v>1</v>
      </c>
      <c r="F257" s="251" t="s">
        <v>347</v>
      </c>
      <c r="G257" s="248"/>
      <c r="H257" s="252">
        <v>31.234000000000002</v>
      </c>
      <c r="I257" s="253"/>
      <c r="J257" s="248"/>
      <c r="K257" s="248"/>
      <c r="L257" s="254"/>
      <c r="M257" s="255"/>
      <c r="N257" s="256"/>
      <c r="O257" s="256"/>
      <c r="P257" s="256"/>
      <c r="Q257" s="256"/>
      <c r="R257" s="256"/>
      <c r="S257" s="256"/>
      <c r="T257" s="257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8" t="s">
        <v>192</v>
      </c>
      <c r="AU257" s="258" t="s">
        <v>84</v>
      </c>
      <c r="AV257" s="13" t="s">
        <v>84</v>
      </c>
      <c r="AW257" s="13" t="s">
        <v>30</v>
      </c>
      <c r="AX257" s="13" t="s">
        <v>74</v>
      </c>
      <c r="AY257" s="258" t="s">
        <v>137</v>
      </c>
    </row>
    <row r="258" s="15" customFormat="1">
      <c r="A258" s="15"/>
      <c r="B258" s="270"/>
      <c r="C258" s="271"/>
      <c r="D258" s="249" t="s">
        <v>192</v>
      </c>
      <c r="E258" s="272" t="s">
        <v>1</v>
      </c>
      <c r="F258" s="273" t="s">
        <v>348</v>
      </c>
      <c r="G258" s="271"/>
      <c r="H258" s="272" t="s">
        <v>1</v>
      </c>
      <c r="I258" s="274"/>
      <c r="J258" s="271"/>
      <c r="K258" s="271"/>
      <c r="L258" s="275"/>
      <c r="M258" s="276"/>
      <c r="N258" s="277"/>
      <c r="O258" s="277"/>
      <c r="P258" s="277"/>
      <c r="Q258" s="277"/>
      <c r="R258" s="277"/>
      <c r="S258" s="277"/>
      <c r="T258" s="278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79" t="s">
        <v>192</v>
      </c>
      <c r="AU258" s="279" t="s">
        <v>84</v>
      </c>
      <c r="AV258" s="15" t="s">
        <v>82</v>
      </c>
      <c r="AW258" s="15" t="s">
        <v>30</v>
      </c>
      <c r="AX258" s="15" t="s">
        <v>74</v>
      </c>
      <c r="AY258" s="279" t="s">
        <v>137</v>
      </c>
    </row>
    <row r="259" s="13" customFormat="1">
      <c r="A259" s="13"/>
      <c r="B259" s="247"/>
      <c r="C259" s="248"/>
      <c r="D259" s="249" t="s">
        <v>192</v>
      </c>
      <c r="E259" s="250" t="s">
        <v>1</v>
      </c>
      <c r="F259" s="251" t="s">
        <v>349</v>
      </c>
      <c r="G259" s="248"/>
      <c r="H259" s="252">
        <v>-2.3639999999999999</v>
      </c>
      <c r="I259" s="253"/>
      <c r="J259" s="248"/>
      <c r="K259" s="248"/>
      <c r="L259" s="254"/>
      <c r="M259" s="255"/>
      <c r="N259" s="256"/>
      <c r="O259" s="256"/>
      <c r="P259" s="256"/>
      <c r="Q259" s="256"/>
      <c r="R259" s="256"/>
      <c r="S259" s="256"/>
      <c r="T259" s="257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8" t="s">
        <v>192</v>
      </c>
      <c r="AU259" s="258" t="s">
        <v>84</v>
      </c>
      <c r="AV259" s="13" t="s">
        <v>84</v>
      </c>
      <c r="AW259" s="13" t="s">
        <v>30</v>
      </c>
      <c r="AX259" s="13" t="s">
        <v>74</v>
      </c>
      <c r="AY259" s="258" t="s">
        <v>137</v>
      </c>
    </row>
    <row r="260" s="14" customFormat="1">
      <c r="A260" s="14"/>
      <c r="B260" s="259"/>
      <c r="C260" s="260"/>
      <c r="D260" s="249" t="s">
        <v>192</v>
      </c>
      <c r="E260" s="261" t="s">
        <v>1</v>
      </c>
      <c r="F260" s="262" t="s">
        <v>202</v>
      </c>
      <c r="G260" s="260"/>
      <c r="H260" s="263">
        <v>28.870000000000001</v>
      </c>
      <c r="I260" s="264"/>
      <c r="J260" s="260"/>
      <c r="K260" s="260"/>
      <c r="L260" s="265"/>
      <c r="M260" s="266"/>
      <c r="N260" s="267"/>
      <c r="O260" s="267"/>
      <c r="P260" s="267"/>
      <c r="Q260" s="267"/>
      <c r="R260" s="267"/>
      <c r="S260" s="267"/>
      <c r="T260" s="268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69" t="s">
        <v>192</v>
      </c>
      <c r="AU260" s="269" t="s">
        <v>84</v>
      </c>
      <c r="AV260" s="14" t="s">
        <v>155</v>
      </c>
      <c r="AW260" s="14" t="s">
        <v>30</v>
      </c>
      <c r="AX260" s="14" t="s">
        <v>82</v>
      </c>
      <c r="AY260" s="269" t="s">
        <v>137</v>
      </c>
    </row>
    <row r="261" s="2" customFormat="1" ht="37.8" customHeight="1">
      <c r="A261" s="39"/>
      <c r="B261" s="40"/>
      <c r="C261" s="295" t="s">
        <v>350</v>
      </c>
      <c r="D261" s="295" t="s">
        <v>351</v>
      </c>
      <c r="E261" s="296" t="s">
        <v>352</v>
      </c>
      <c r="F261" s="297" t="s">
        <v>353</v>
      </c>
      <c r="G261" s="298" t="s">
        <v>190</v>
      </c>
      <c r="H261" s="299">
        <v>31.757000000000001</v>
      </c>
      <c r="I261" s="300"/>
      <c r="J261" s="301">
        <f>ROUND(I261*H261,2)</f>
        <v>0</v>
      </c>
      <c r="K261" s="302"/>
      <c r="L261" s="303"/>
      <c r="M261" s="304" t="s">
        <v>1</v>
      </c>
      <c r="N261" s="305" t="s">
        <v>39</v>
      </c>
      <c r="O261" s="92"/>
      <c r="P261" s="238">
        <f>O261*H261</f>
        <v>0</v>
      </c>
      <c r="Q261" s="238">
        <v>0.025600000000000001</v>
      </c>
      <c r="R261" s="238">
        <f>Q261*H261</f>
        <v>0.81297920000000012</v>
      </c>
      <c r="S261" s="238">
        <v>0</v>
      </c>
      <c r="T261" s="239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40" t="s">
        <v>224</v>
      </c>
      <c r="AT261" s="240" t="s">
        <v>351</v>
      </c>
      <c r="AU261" s="240" t="s">
        <v>84</v>
      </c>
      <c r="AY261" s="18" t="s">
        <v>137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8" t="s">
        <v>82</v>
      </c>
      <c r="BK261" s="241">
        <f>ROUND(I261*H261,2)</f>
        <v>0</v>
      </c>
      <c r="BL261" s="18" t="s">
        <v>155</v>
      </c>
      <c r="BM261" s="240" t="s">
        <v>354</v>
      </c>
    </row>
    <row r="262" s="13" customFormat="1">
      <c r="A262" s="13"/>
      <c r="B262" s="247"/>
      <c r="C262" s="248"/>
      <c r="D262" s="249" t="s">
        <v>192</v>
      </c>
      <c r="E262" s="250" t="s">
        <v>1</v>
      </c>
      <c r="F262" s="251" t="s">
        <v>347</v>
      </c>
      <c r="G262" s="248"/>
      <c r="H262" s="252">
        <v>31.234000000000002</v>
      </c>
      <c r="I262" s="253"/>
      <c r="J262" s="248"/>
      <c r="K262" s="248"/>
      <c r="L262" s="254"/>
      <c r="M262" s="255"/>
      <c r="N262" s="256"/>
      <c r="O262" s="256"/>
      <c r="P262" s="256"/>
      <c r="Q262" s="256"/>
      <c r="R262" s="256"/>
      <c r="S262" s="256"/>
      <c r="T262" s="257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8" t="s">
        <v>192</v>
      </c>
      <c r="AU262" s="258" t="s">
        <v>84</v>
      </c>
      <c r="AV262" s="13" t="s">
        <v>84</v>
      </c>
      <c r="AW262" s="13" t="s">
        <v>30</v>
      </c>
      <c r="AX262" s="13" t="s">
        <v>74</v>
      </c>
      <c r="AY262" s="258" t="s">
        <v>137</v>
      </c>
    </row>
    <row r="263" s="15" customFormat="1">
      <c r="A263" s="15"/>
      <c r="B263" s="270"/>
      <c r="C263" s="271"/>
      <c r="D263" s="249" t="s">
        <v>192</v>
      </c>
      <c r="E263" s="272" t="s">
        <v>1</v>
      </c>
      <c r="F263" s="273" t="s">
        <v>348</v>
      </c>
      <c r="G263" s="271"/>
      <c r="H263" s="272" t="s">
        <v>1</v>
      </c>
      <c r="I263" s="274"/>
      <c r="J263" s="271"/>
      <c r="K263" s="271"/>
      <c r="L263" s="275"/>
      <c r="M263" s="276"/>
      <c r="N263" s="277"/>
      <c r="O263" s="277"/>
      <c r="P263" s="277"/>
      <c r="Q263" s="277"/>
      <c r="R263" s="277"/>
      <c r="S263" s="277"/>
      <c r="T263" s="278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79" t="s">
        <v>192</v>
      </c>
      <c r="AU263" s="279" t="s">
        <v>84</v>
      </c>
      <c r="AV263" s="15" t="s">
        <v>82</v>
      </c>
      <c r="AW263" s="15" t="s">
        <v>30</v>
      </c>
      <c r="AX263" s="15" t="s">
        <v>74</v>
      </c>
      <c r="AY263" s="279" t="s">
        <v>137</v>
      </c>
    </row>
    <row r="264" s="13" customFormat="1">
      <c r="A264" s="13"/>
      <c r="B264" s="247"/>
      <c r="C264" s="248"/>
      <c r="D264" s="249" t="s">
        <v>192</v>
      </c>
      <c r="E264" s="250" t="s">
        <v>1</v>
      </c>
      <c r="F264" s="251" t="s">
        <v>349</v>
      </c>
      <c r="G264" s="248"/>
      <c r="H264" s="252">
        <v>-2.3639999999999999</v>
      </c>
      <c r="I264" s="253"/>
      <c r="J264" s="248"/>
      <c r="K264" s="248"/>
      <c r="L264" s="254"/>
      <c r="M264" s="255"/>
      <c r="N264" s="256"/>
      <c r="O264" s="256"/>
      <c r="P264" s="256"/>
      <c r="Q264" s="256"/>
      <c r="R264" s="256"/>
      <c r="S264" s="256"/>
      <c r="T264" s="257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8" t="s">
        <v>192</v>
      </c>
      <c r="AU264" s="258" t="s">
        <v>84</v>
      </c>
      <c r="AV264" s="13" t="s">
        <v>84</v>
      </c>
      <c r="AW264" s="13" t="s">
        <v>30</v>
      </c>
      <c r="AX264" s="13" t="s">
        <v>74</v>
      </c>
      <c r="AY264" s="258" t="s">
        <v>137</v>
      </c>
    </row>
    <row r="265" s="14" customFormat="1">
      <c r="A265" s="14"/>
      <c r="B265" s="259"/>
      <c r="C265" s="260"/>
      <c r="D265" s="249" t="s">
        <v>192</v>
      </c>
      <c r="E265" s="261" t="s">
        <v>1</v>
      </c>
      <c r="F265" s="262" t="s">
        <v>202</v>
      </c>
      <c r="G265" s="260"/>
      <c r="H265" s="263">
        <v>28.870000000000001</v>
      </c>
      <c r="I265" s="264"/>
      <c r="J265" s="260"/>
      <c r="K265" s="260"/>
      <c r="L265" s="265"/>
      <c r="M265" s="266"/>
      <c r="N265" s="267"/>
      <c r="O265" s="267"/>
      <c r="P265" s="267"/>
      <c r="Q265" s="267"/>
      <c r="R265" s="267"/>
      <c r="S265" s="267"/>
      <c r="T265" s="268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69" t="s">
        <v>192</v>
      </c>
      <c r="AU265" s="269" t="s">
        <v>84</v>
      </c>
      <c r="AV265" s="14" t="s">
        <v>155</v>
      </c>
      <c r="AW265" s="14" t="s">
        <v>30</v>
      </c>
      <c r="AX265" s="14" t="s">
        <v>82</v>
      </c>
      <c r="AY265" s="269" t="s">
        <v>137</v>
      </c>
    </row>
    <row r="266" s="13" customFormat="1">
      <c r="A266" s="13"/>
      <c r="B266" s="247"/>
      <c r="C266" s="248"/>
      <c r="D266" s="249" t="s">
        <v>192</v>
      </c>
      <c r="E266" s="248"/>
      <c r="F266" s="251" t="s">
        <v>355</v>
      </c>
      <c r="G266" s="248"/>
      <c r="H266" s="252">
        <v>31.757000000000001</v>
      </c>
      <c r="I266" s="253"/>
      <c r="J266" s="248"/>
      <c r="K266" s="248"/>
      <c r="L266" s="254"/>
      <c r="M266" s="255"/>
      <c r="N266" s="256"/>
      <c r="O266" s="256"/>
      <c r="P266" s="256"/>
      <c r="Q266" s="256"/>
      <c r="R266" s="256"/>
      <c r="S266" s="256"/>
      <c r="T266" s="257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8" t="s">
        <v>192</v>
      </c>
      <c r="AU266" s="258" t="s">
        <v>84</v>
      </c>
      <c r="AV266" s="13" t="s">
        <v>84</v>
      </c>
      <c r="AW266" s="13" t="s">
        <v>4</v>
      </c>
      <c r="AX266" s="13" t="s">
        <v>82</v>
      </c>
      <c r="AY266" s="258" t="s">
        <v>137</v>
      </c>
    </row>
    <row r="267" s="2" customFormat="1" ht="24.15" customHeight="1">
      <c r="A267" s="39"/>
      <c r="B267" s="40"/>
      <c r="C267" s="228" t="s">
        <v>356</v>
      </c>
      <c r="D267" s="228" t="s">
        <v>140</v>
      </c>
      <c r="E267" s="229" t="s">
        <v>357</v>
      </c>
      <c r="F267" s="230" t="s">
        <v>358</v>
      </c>
      <c r="G267" s="231" t="s">
        <v>190</v>
      </c>
      <c r="H267" s="232">
        <v>25.463000000000001</v>
      </c>
      <c r="I267" s="233"/>
      <c r="J267" s="234">
        <f>ROUND(I267*H267,2)</f>
        <v>0</v>
      </c>
      <c r="K267" s="235"/>
      <c r="L267" s="45"/>
      <c r="M267" s="236" t="s">
        <v>1</v>
      </c>
      <c r="N267" s="237" t="s">
        <v>39</v>
      </c>
      <c r="O267" s="92"/>
      <c r="P267" s="238">
        <f>O267*H267</f>
        <v>0</v>
      </c>
      <c r="Q267" s="238">
        <v>0.058970000000000002</v>
      </c>
      <c r="R267" s="238">
        <f>Q267*H267</f>
        <v>1.5015531100000001</v>
      </c>
      <c r="S267" s="238">
        <v>0</v>
      </c>
      <c r="T267" s="239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40" t="s">
        <v>155</v>
      </c>
      <c r="AT267" s="240" t="s">
        <v>140</v>
      </c>
      <c r="AU267" s="240" t="s">
        <v>84</v>
      </c>
      <c r="AY267" s="18" t="s">
        <v>137</v>
      </c>
      <c r="BE267" s="241">
        <f>IF(N267="základní",J267,0)</f>
        <v>0</v>
      </c>
      <c r="BF267" s="241">
        <f>IF(N267="snížená",J267,0)</f>
        <v>0</v>
      </c>
      <c r="BG267" s="241">
        <f>IF(N267="zákl. přenesená",J267,0)</f>
        <v>0</v>
      </c>
      <c r="BH267" s="241">
        <f>IF(N267="sníž. přenesená",J267,0)</f>
        <v>0</v>
      </c>
      <c r="BI267" s="241">
        <f>IF(N267="nulová",J267,0)</f>
        <v>0</v>
      </c>
      <c r="BJ267" s="18" t="s">
        <v>82</v>
      </c>
      <c r="BK267" s="241">
        <f>ROUND(I267*H267,2)</f>
        <v>0</v>
      </c>
      <c r="BL267" s="18" t="s">
        <v>155</v>
      </c>
      <c r="BM267" s="240" t="s">
        <v>359</v>
      </c>
    </row>
    <row r="268" s="13" customFormat="1">
      <c r="A268" s="13"/>
      <c r="B268" s="247"/>
      <c r="C268" s="248"/>
      <c r="D268" s="249" t="s">
        <v>192</v>
      </c>
      <c r="E268" s="250" t="s">
        <v>1</v>
      </c>
      <c r="F268" s="251" t="s">
        <v>360</v>
      </c>
      <c r="G268" s="248"/>
      <c r="H268" s="252">
        <v>29.600000000000001</v>
      </c>
      <c r="I268" s="253"/>
      <c r="J268" s="248"/>
      <c r="K268" s="248"/>
      <c r="L268" s="254"/>
      <c r="M268" s="255"/>
      <c r="N268" s="256"/>
      <c r="O268" s="256"/>
      <c r="P268" s="256"/>
      <c r="Q268" s="256"/>
      <c r="R268" s="256"/>
      <c r="S268" s="256"/>
      <c r="T268" s="257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8" t="s">
        <v>192</v>
      </c>
      <c r="AU268" s="258" t="s">
        <v>84</v>
      </c>
      <c r="AV268" s="13" t="s">
        <v>84</v>
      </c>
      <c r="AW268" s="13" t="s">
        <v>30</v>
      </c>
      <c r="AX268" s="13" t="s">
        <v>74</v>
      </c>
      <c r="AY268" s="258" t="s">
        <v>137</v>
      </c>
    </row>
    <row r="269" s="13" customFormat="1">
      <c r="A269" s="13"/>
      <c r="B269" s="247"/>
      <c r="C269" s="248"/>
      <c r="D269" s="249" t="s">
        <v>192</v>
      </c>
      <c r="E269" s="250" t="s">
        <v>1</v>
      </c>
      <c r="F269" s="251" t="s">
        <v>361</v>
      </c>
      <c r="G269" s="248"/>
      <c r="H269" s="252">
        <v>-4.1369999999999996</v>
      </c>
      <c r="I269" s="253"/>
      <c r="J269" s="248"/>
      <c r="K269" s="248"/>
      <c r="L269" s="254"/>
      <c r="M269" s="255"/>
      <c r="N269" s="256"/>
      <c r="O269" s="256"/>
      <c r="P269" s="256"/>
      <c r="Q269" s="256"/>
      <c r="R269" s="256"/>
      <c r="S269" s="256"/>
      <c r="T269" s="257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8" t="s">
        <v>192</v>
      </c>
      <c r="AU269" s="258" t="s">
        <v>84</v>
      </c>
      <c r="AV269" s="13" t="s">
        <v>84</v>
      </c>
      <c r="AW269" s="13" t="s">
        <v>30</v>
      </c>
      <c r="AX269" s="13" t="s">
        <v>74</v>
      </c>
      <c r="AY269" s="258" t="s">
        <v>137</v>
      </c>
    </row>
    <row r="270" s="14" customFormat="1">
      <c r="A270" s="14"/>
      <c r="B270" s="259"/>
      <c r="C270" s="260"/>
      <c r="D270" s="249" t="s">
        <v>192</v>
      </c>
      <c r="E270" s="261" t="s">
        <v>1</v>
      </c>
      <c r="F270" s="262" t="s">
        <v>202</v>
      </c>
      <c r="G270" s="260"/>
      <c r="H270" s="263">
        <v>25.463000000000001</v>
      </c>
      <c r="I270" s="264"/>
      <c r="J270" s="260"/>
      <c r="K270" s="260"/>
      <c r="L270" s="265"/>
      <c r="M270" s="266"/>
      <c r="N270" s="267"/>
      <c r="O270" s="267"/>
      <c r="P270" s="267"/>
      <c r="Q270" s="267"/>
      <c r="R270" s="267"/>
      <c r="S270" s="267"/>
      <c r="T270" s="268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69" t="s">
        <v>192</v>
      </c>
      <c r="AU270" s="269" t="s">
        <v>84</v>
      </c>
      <c r="AV270" s="14" t="s">
        <v>155</v>
      </c>
      <c r="AW270" s="14" t="s">
        <v>30</v>
      </c>
      <c r="AX270" s="14" t="s">
        <v>82</v>
      </c>
      <c r="AY270" s="269" t="s">
        <v>137</v>
      </c>
    </row>
    <row r="271" s="2" customFormat="1" ht="24.15" customHeight="1">
      <c r="A271" s="39"/>
      <c r="B271" s="40"/>
      <c r="C271" s="228" t="s">
        <v>362</v>
      </c>
      <c r="D271" s="228" t="s">
        <v>140</v>
      </c>
      <c r="E271" s="229" t="s">
        <v>363</v>
      </c>
      <c r="F271" s="230" t="s">
        <v>364</v>
      </c>
      <c r="G271" s="231" t="s">
        <v>190</v>
      </c>
      <c r="H271" s="232">
        <v>154.417</v>
      </c>
      <c r="I271" s="233"/>
      <c r="J271" s="234">
        <f>ROUND(I271*H271,2)</f>
        <v>0</v>
      </c>
      <c r="K271" s="235"/>
      <c r="L271" s="45"/>
      <c r="M271" s="236" t="s">
        <v>1</v>
      </c>
      <c r="N271" s="237" t="s">
        <v>39</v>
      </c>
      <c r="O271" s="92"/>
      <c r="P271" s="238">
        <f>O271*H271</f>
        <v>0</v>
      </c>
      <c r="Q271" s="238">
        <v>0.066879999999999995</v>
      </c>
      <c r="R271" s="238">
        <f>Q271*H271</f>
        <v>10.32740896</v>
      </c>
      <c r="S271" s="238">
        <v>0</v>
      </c>
      <c r="T271" s="239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40" t="s">
        <v>155</v>
      </c>
      <c r="AT271" s="240" t="s">
        <v>140</v>
      </c>
      <c r="AU271" s="240" t="s">
        <v>84</v>
      </c>
      <c r="AY271" s="18" t="s">
        <v>137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8" t="s">
        <v>82</v>
      </c>
      <c r="BK271" s="241">
        <f>ROUND(I271*H271,2)</f>
        <v>0</v>
      </c>
      <c r="BL271" s="18" t="s">
        <v>155</v>
      </c>
      <c r="BM271" s="240" t="s">
        <v>365</v>
      </c>
    </row>
    <row r="272" s="13" customFormat="1">
      <c r="A272" s="13"/>
      <c r="B272" s="247"/>
      <c r="C272" s="248"/>
      <c r="D272" s="249" t="s">
        <v>192</v>
      </c>
      <c r="E272" s="250" t="s">
        <v>1</v>
      </c>
      <c r="F272" s="251" t="s">
        <v>366</v>
      </c>
      <c r="G272" s="248"/>
      <c r="H272" s="252">
        <v>92.400000000000006</v>
      </c>
      <c r="I272" s="253"/>
      <c r="J272" s="248"/>
      <c r="K272" s="248"/>
      <c r="L272" s="254"/>
      <c r="M272" s="255"/>
      <c r="N272" s="256"/>
      <c r="O272" s="256"/>
      <c r="P272" s="256"/>
      <c r="Q272" s="256"/>
      <c r="R272" s="256"/>
      <c r="S272" s="256"/>
      <c r="T272" s="257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8" t="s">
        <v>192</v>
      </c>
      <c r="AU272" s="258" t="s">
        <v>84</v>
      </c>
      <c r="AV272" s="13" t="s">
        <v>84</v>
      </c>
      <c r="AW272" s="13" t="s">
        <v>30</v>
      </c>
      <c r="AX272" s="13" t="s">
        <v>74</v>
      </c>
      <c r="AY272" s="258" t="s">
        <v>137</v>
      </c>
    </row>
    <row r="273" s="13" customFormat="1">
      <c r="A273" s="13"/>
      <c r="B273" s="247"/>
      <c r="C273" s="248"/>
      <c r="D273" s="249" t="s">
        <v>192</v>
      </c>
      <c r="E273" s="250" t="s">
        <v>1</v>
      </c>
      <c r="F273" s="251" t="s">
        <v>367</v>
      </c>
      <c r="G273" s="248"/>
      <c r="H273" s="252">
        <v>69.700000000000003</v>
      </c>
      <c r="I273" s="253"/>
      <c r="J273" s="248"/>
      <c r="K273" s="248"/>
      <c r="L273" s="254"/>
      <c r="M273" s="255"/>
      <c r="N273" s="256"/>
      <c r="O273" s="256"/>
      <c r="P273" s="256"/>
      <c r="Q273" s="256"/>
      <c r="R273" s="256"/>
      <c r="S273" s="256"/>
      <c r="T273" s="257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8" t="s">
        <v>192</v>
      </c>
      <c r="AU273" s="258" t="s">
        <v>84</v>
      </c>
      <c r="AV273" s="13" t="s">
        <v>84</v>
      </c>
      <c r="AW273" s="13" t="s">
        <v>30</v>
      </c>
      <c r="AX273" s="13" t="s">
        <v>74</v>
      </c>
      <c r="AY273" s="258" t="s">
        <v>137</v>
      </c>
    </row>
    <row r="274" s="13" customFormat="1">
      <c r="A274" s="13"/>
      <c r="B274" s="247"/>
      <c r="C274" s="248"/>
      <c r="D274" s="249" t="s">
        <v>192</v>
      </c>
      <c r="E274" s="250" t="s">
        <v>1</v>
      </c>
      <c r="F274" s="251" t="s">
        <v>368</v>
      </c>
      <c r="G274" s="248"/>
      <c r="H274" s="252">
        <v>-2.758</v>
      </c>
      <c r="I274" s="253"/>
      <c r="J274" s="248"/>
      <c r="K274" s="248"/>
      <c r="L274" s="254"/>
      <c r="M274" s="255"/>
      <c r="N274" s="256"/>
      <c r="O274" s="256"/>
      <c r="P274" s="256"/>
      <c r="Q274" s="256"/>
      <c r="R274" s="256"/>
      <c r="S274" s="256"/>
      <c r="T274" s="257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8" t="s">
        <v>192</v>
      </c>
      <c r="AU274" s="258" t="s">
        <v>84</v>
      </c>
      <c r="AV274" s="13" t="s">
        <v>84</v>
      </c>
      <c r="AW274" s="13" t="s">
        <v>30</v>
      </c>
      <c r="AX274" s="13" t="s">
        <v>74</v>
      </c>
      <c r="AY274" s="258" t="s">
        <v>137</v>
      </c>
    </row>
    <row r="275" s="13" customFormat="1">
      <c r="A275" s="13"/>
      <c r="B275" s="247"/>
      <c r="C275" s="248"/>
      <c r="D275" s="249" t="s">
        <v>192</v>
      </c>
      <c r="E275" s="250" t="s">
        <v>1</v>
      </c>
      <c r="F275" s="251" t="s">
        <v>369</v>
      </c>
      <c r="G275" s="248"/>
      <c r="H275" s="252">
        <v>-3.1520000000000001</v>
      </c>
      <c r="I275" s="253"/>
      <c r="J275" s="248"/>
      <c r="K275" s="248"/>
      <c r="L275" s="254"/>
      <c r="M275" s="255"/>
      <c r="N275" s="256"/>
      <c r="O275" s="256"/>
      <c r="P275" s="256"/>
      <c r="Q275" s="256"/>
      <c r="R275" s="256"/>
      <c r="S275" s="256"/>
      <c r="T275" s="257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8" t="s">
        <v>192</v>
      </c>
      <c r="AU275" s="258" t="s">
        <v>84</v>
      </c>
      <c r="AV275" s="13" t="s">
        <v>84</v>
      </c>
      <c r="AW275" s="13" t="s">
        <v>30</v>
      </c>
      <c r="AX275" s="13" t="s">
        <v>74</v>
      </c>
      <c r="AY275" s="258" t="s">
        <v>137</v>
      </c>
    </row>
    <row r="276" s="13" customFormat="1">
      <c r="A276" s="13"/>
      <c r="B276" s="247"/>
      <c r="C276" s="248"/>
      <c r="D276" s="249" t="s">
        <v>192</v>
      </c>
      <c r="E276" s="250" t="s">
        <v>1</v>
      </c>
      <c r="F276" s="251" t="s">
        <v>370</v>
      </c>
      <c r="G276" s="248"/>
      <c r="H276" s="252">
        <v>-1.7729999999999999</v>
      </c>
      <c r="I276" s="253"/>
      <c r="J276" s="248"/>
      <c r="K276" s="248"/>
      <c r="L276" s="254"/>
      <c r="M276" s="255"/>
      <c r="N276" s="256"/>
      <c r="O276" s="256"/>
      <c r="P276" s="256"/>
      <c r="Q276" s="256"/>
      <c r="R276" s="256"/>
      <c r="S276" s="256"/>
      <c r="T276" s="257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8" t="s">
        <v>192</v>
      </c>
      <c r="AU276" s="258" t="s">
        <v>84</v>
      </c>
      <c r="AV276" s="13" t="s">
        <v>84</v>
      </c>
      <c r="AW276" s="13" t="s">
        <v>30</v>
      </c>
      <c r="AX276" s="13" t="s">
        <v>74</v>
      </c>
      <c r="AY276" s="258" t="s">
        <v>137</v>
      </c>
    </row>
    <row r="277" s="14" customFormat="1">
      <c r="A277" s="14"/>
      <c r="B277" s="259"/>
      <c r="C277" s="260"/>
      <c r="D277" s="249" t="s">
        <v>192</v>
      </c>
      <c r="E277" s="261" t="s">
        <v>1</v>
      </c>
      <c r="F277" s="262" t="s">
        <v>202</v>
      </c>
      <c r="G277" s="260"/>
      <c r="H277" s="263">
        <v>154.417</v>
      </c>
      <c r="I277" s="264"/>
      <c r="J277" s="260"/>
      <c r="K277" s="260"/>
      <c r="L277" s="265"/>
      <c r="M277" s="266"/>
      <c r="N277" s="267"/>
      <c r="O277" s="267"/>
      <c r="P277" s="267"/>
      <c r="Q277" s="267"/>
      <c r="R277" s="267"/>
      <c r="S277" s="267"/>
      <c r="T277" s="268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69" t="s">
        <v>192</v>
      </c>
      <c r="AU277" s="269" t="s">
        <v>84</v>
      </c>
      <c r="AV277" s="14" t="s">
        <v>155</v>
      </c>
      <c r="AW277" s="14" t="s">
        <v>30</v>
      </c>
      <c r="AX277" s="14" t="s">
        <v>82</v>
      </c>
      <c r="AY277" s="269" t="s">
        <v>137</v>
      </c>
    </row>
    <row r="278" s="2" customFormat="1" ht="24.15" customHeight="1">
      <c r="A278" s="39"/>
      <c r="B278" s="40"/>
      <c r="C278" s="228" t="s">
        <v>371</v>
      </c>
      <c r="D278" s="228" t="s">
        <v>140</v>
      </c>
      <c r="E278" s="229" t="s">
        <v>372</v>
      </c>
      <c r="F278" s="230" t="s">
        <v>373</v>
      </c>
      <c r="G278" s="231" t="s">
        <v>190</v>
      </c>
      <c r="H278" s="232">
        <v>54.292999999999999</v>
      </c>
      <c r="I278" s="233"/>
      <c r="J278" s="234">
        <f>ROUND(I278*H278,2)</f>
        <v>0</v>
      </c>
      <c r="K278" s="235"/>
      <c r="L278" s="45"/>
      <c r="M278" s="236" t="s">
        <v>1</v>
      </c>
      <c r="N278" s="237" t="s">
        <v>39</v>
      </c>
      <c r="O278" s="92"/>
      <c r="P278" s="238">
        <f>O278*H278</f>
        <v>0</v>
      </c>
      <c r="Q278" s="238">
        <v>0.07571</v>
      </c>
      <c r="R278" s="238">
        <f>Q278*H278</f>
        <v>4.1105230299999995</v>
      </c>
      <c r="S278" s="238">
        <v>0</v>
      </c>
      <c r="T278" s="239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40" t="s">
        <v>155</v>
      </c>
      <c r="AT278" s="240" t="s">
        <v>140</v>
      </c>
      <c r="AU278" s="240" t="s">
        <v>84</v>
      </c>
      <c r="AY278" s="18" t="s">
        <v>137</v>
      </c>
      <c r="BE278" s="241">
        <f>IF(N278="základní",J278,0)</f>
        <v>0</v>
      </c>
      <c r="BF278" s="241">
        <f>IF(N278="snížená",J278,0)</f>
        <v>0</v>
      </c>
      <c r="BG278" s="241">
        <f>IF(N278="zákl. přenesená",J278,0)</f>
        <v>0</v>
      </c>
      <c r="BH278" s="241">
        <f>IF(N278="sníž. přenesená",J278,0)</f>
        <v>0</v>
      </c>
      <c r="BI278" s="241">
        <f>IF(N278="nulová",J278,0)</f>
        <v>0</v>
      </c>
      <c r="BJ278" s="18" t="s">
        <v>82</v>
      </c>
      <c r="BK278" s="241">
        <f>ROUND(I278*H278,2)</f>
        <v>0</v>
      </c>
      <c r="BL278" s="18" t="s">
        <v>155</v>
      </c>
      <c r="BM278" s="240" t="s">
        <v>374</v>
      </c>
    </row>
    <row r="279" s="13" customFormat="1">
      <c r="A279" s="13"/>
      <c r="B279" s="247"/>
      <c r="C279" s="248"/>
      <c r="D279" s="249" t="s">
        <v>192</v>
      </c>
      <c r="E279" s="250" t="s">
        <v>1</v>
      </c>
      <c r="F279" s="251" t="s">
        <v>375</v>
      </c>
      <c r="G279" s="248"/>
      <c r="H279" s="252">
        <v>60.399999999999999</v>
      </c>
      <c r="I279" s="253"/>
      <c r="J279" s="248"/>
      <c r="K279" s="248"/>
      <c r="L279" s="254"/>
      <c r="M279" s="255"/>
      <c r="N279" s="256"/>
      <c r="O279" s="256"/>
      <c r="P279" s="256"/>
      <c r="Q279" s="256"/>
      <c r="R279" s="256"/>
      <c r="S279" s="256"/>
      <c r="T279" s="257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8" t="s">
        <v>192</v>
      </c>
      <c r="AU279" s="258" t="s">
        <v>84</v>
      </c>
      <c r="AV279" s="13" t="s">
        <v>84</v>
      </c>
      <c r="AW279" s="13" t="s">
        <v>30</v>
      </c>
      <c r="AX279" s="13" t="s">
        <v>74</v>
      </c>
      <c r="AY279" s="258" t="s">
        <v>137</v>
      </c>
    </row>
    <row r="280" s="13" customFormat="1">
      <c r="A280" s="13"/>
      <c r="B280" s="247"/>
      <c r="C280" s="248"/>
      <c r="D280" s="249" t="s">
        <v>192</v>
      </c>
      <c r="E280" s="250" t="s">
        <v>1</v>
      </c>
      <c r="F280" s="251" t="s">
        <v>376</v>
      </c>
      <c r="G280" s="248"/>
      <c r="H280" s="252">
        <v>-4.7279999999999998</v>
      </c>
      <c r="I280" s="253"/>
      <c r="J280" s="248"/>
      <c r="K280" s="248"/>
      <c r="L280" s="254"/>
      <c r="M280" s="255"/>
      <c r="N280" s="256"/>
      <c r="O280" s="256"/>
      <c r="P280" s="256"/>
      <c r="Q280" s="256"/>
      <c r="R280" s="256"/>
      <c r="S280" s="256"/>
      <c r="T280" s="257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8" t="s">
        <v>192</v>
      </c>
      <c r="AU280" s="258" t="s">
        <v>84</v>
      </c>
      <c r="AV280" s="13" t="s">
        <v>84</v>
      </c>
      <c r="AW280" s="13" t="s">
        <v>30</v>
      </c>
      <c r="AX280" s="13" t="s">
        <v>74</v>
      </c>
      <c r="AY280" s="258" t="s">
        <v>137</v>
      </c>
    </row>
    <row r="281" s="13" customFormat="1">
      <c r="A281" s="13"/>
      <c r="B281" s="247"/>
      <c r="C281" s="248"/>
      <c r="D281" s="249" t="s">
        <v>192</v>
      </c>
      <c r="E281" s="250" t="s">
        <v>1</v>
      </c>
      <c r="F281" s="251" t="s">
        <v>377</v>
      </c>
      <c r="G281" s="248"/>
      <c r="H281" s="252">
        <v>-1.379</v>
      </c>
      <c r="I281" s="253"/>
      <c r="J281" s="248"/>
      <c r="K281" s="248"/>
      <c r="L281" s="254"/>
      <c r="M281" s="255"/>
      <c r="N281" s="256"/>
      <c r="O281" s="256"/>
      <c r="P281" s="256"/>
      <c r="Q281" s="256"/>
      <c r="R281" s="256"/>
      <c r="S281" s="256"/>
      <c r="T281" s="257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8" t="s">
        <v>192</v>
      </c>
      <c r="AU281" s="258" t="s">
        <v>84</v>
      </c>
      <c r="AV281" s="13" t="s">
        <v>84</v>
      </c>
      <c r="AW281" s="13" t="s">
        <v>30</v>
      </c>
      <c r="AX281" s="13" t="s">
        <v>74</v>
      </c>
      <c r="AY281" s="258" t="s">
        <v>137</v>
      </c>
    </row>
    <row r="282" s="14" customFormat="1">
      <c r="A282" s="14"/>
      <c r="B282" s="259"/>
      <c r="C282" s="260"/>
      <c r="D282" s="249" t="s">
        <v>192</v>
      </c>
      <c r="E282" s="261" t="s">
        <v>1</v>
      </c>
      <c r="F282" s="262" t="s">
        <v>202</v>
      </c>
      <c r="G282" s="260"/>
      <c r="H282" s="263">
        <v>54.292999999999999</v>
      </c>
      <c r="I282" s="264"/>
      <c r="J282" s="260"/>
      <c r="K282" s="260"/>
      <c r="L282" s="265"/>
      <c r="M282" s="266"/>
      <c r="N282" s="267"/>
      <c r="O282" s="267"/>
      <c r="P282" s="267"/>
      <c r="Q282" s="267"/>
      <c r="R282" s="267"/>
      <c r="S282" s="267"/>
      <c r="T282" s="268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69" t="s">
        <v>192</v>
      </c>
      <c r="AU282" s="269" t="s">
        <v>84</v>
      </c>
      <c r="AV282" s="14" t="s">
        <v>155</v>
      </c>
      <c r="AW282" s="14" t="s">
        <v>30</v>
      </c>
      <c r="AX282" s="14" t="s">
        <v>82</v>
      </c>
      <c r="AY282" s="269" t="s">
        <v>137</v>
      </c>
    </row>
    <row r="283" s="12" customFormat="1" ht="22.8" customHeight="1">
      <c r="A283" s="12"/>
      <c r="B283" s="212"/>
      <c r="C283" s="213"/>
      <c r="D283" s="214" t="s">
        <v>73</v>
      </c>
      <c r="E283" s="226" t="s">
        <v>155</v>
      </c>
      <c r="F283" s="226" t="s">
        <v>378</v>
      </c>
      <c r="G283" s="213"/>
      <c r="H283" s="213"/>
      <c r="I283" s="216"/>
      <c r="J283" s="227">
        <f>BK283</f>
        <v>0</v>
      </c>
      <c r="K283" s="213"/>
      <c r="L283" s="218"/>
      <c r="M283" s="219"/>
      <c r="N283" s="220"/>
      <c r="O283" s="220"/>
      <c r="P283" s="221">
        <f>SUM(P284:P318)</f>
        <v>0</v>
      </c>
      <c r="Q283" s="220"/>
      <c r="R283" s="221">
        <f>SUM(R284:R318)</f>
        <v>45.77867632000001</v>
      </c>
      <c r="S283" s="220"/>
      <c r="T283" s="222">
        <f>SUM(T284:T318)</f>
        <v>0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223" t="s">
        <v>82</v>
      </c>
      <c r="AT283" s="224" t="s">
        <v>73</v>
      </c>
      <c r="AU283" s="224" t="s">
        <v>82</v>
      </c>
      <c r="AY283" s="223" t="s">
        <v>137</v>
      </c>
      <c r="BK283" s="225">
        <f>SUM(BK284:BK318)</f>
        <v>0</v>
      </c>
    </row>
    <row r="284" s="2" customFormat="1" ht="37.8" customHeight="1">
      <c r="A284" s="39"/>
      <c r="B284" s="40"/>
      <c r="C284" s="228" t="s">
        <v>379</v>
      </c>
      <c r="D284" s="228" t="s">
        <v>140</v>
      </c>
      <c r="E284" s="229" t="s">
        <v>380</v>
      </c>
      <c r="F284" s="230" t="s">
        <v>381</v>
      </c>
      <c r="G284" s="231" t="s">
        <v>227</v>
      </c>
      <c r="H284" s="232">
        <v>1.228</v>
      </c>
      <c r="I284" s="233"/>
      <c r="J284" s="234">
        <f>ROUND(I284*H284,2)</f>
        <v>0</v>
      </c>
      <c r="K284" s="235"/>
      <c r="L284" s="45"/>
      <c r="M284" s="236" t="s">
        <v>1</v>
      </c>
      <c r="N284" s="237" t="s">
        <v>39</v>
      </c>
      <c r="O284" s="92"/>
      <c r="P284" s="238">
        <f>O284*H284</f>
        <v>0</v>
      </c>
      <c r="Q284" s="238">
        <v>0.017090000000000001</v>
      </c>
      <c r="R284" s="238">
        <f>Q284*H284</f>
        <v>0.020986520000000002</v>
      </c>
      <c r="S284" s="238">
        <v>0</v>
      </c>
      <c r="T284" s="239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40" t="s">
        <v>155</v>
      </c>
      <c r="AT284" s="240" t="s">
        <v>140</v>
      </c>
      <c r="AU284" s="240" t="s">
        <v>84</v>
      </c>
      <c r="AY284" s="18" t="s">
        <v>137</v>
      </c>
      <c r="BE284" s="241">
        <f>IF(N284="základní",J284,0)</f>
        <v>0</v>
      </c>
      <c r="BF284" s="241">
        <f>IF(N284="snížená",J284,0)</f>
        <v>0</v>
      </c>
      <c r="BG284" s="241">
        <f>IF(N284="zákl. přenesená",J284,0)</f>
        <v>0</v>
      </c>
      <c r="BH284" s="241">
        <f>IF(N284="sníž. přenesená",J284,0)</f>
        <v>0</v>
      </c>
      <c r="BI284" s="241">
        <f>IF(N284="nulová",J284,0)</f>
        <v>0</v>
      </c>
      <c r="BJ284" s="18" t="s">
        <v>82</v>
      </c>
      <c r="BK284" s="241">
        <f>ROUND(I284*H284,2)</f>
        <v>0</v>
      </c>
      <c r="BL284" s="18" t="s">
        <v>155</v>
      </c>
      <c r="BM284" s="240" t="s">
        <v>382</v>
      </c>
    </row>
    <row r="285" s="2" customFormat="1">
      <c r="A285" s="39"/>
      <c r="B285" s="40"/>
      <c r="C285" s="41"/>
      <c r="D285" s="249" t="s">
        <v>217</v>
      </c>
      <c r="E285" s="41"/>
      <c r="F285" s="280" t="s">
        <v>383</v>
      </c>
      <c r="G285" s="41"/>
      <c r="H285" s="41"/>
      <c r="I285" s="281"/>
      <c r="J285" s="41"/>
      <c r="K285" s="41"/>
      <c r="L285" s="45"/>
      <c r="M285" s="282"/>
      <c r="N285" s="283"/>
      <c r="O285" s="92"/>
      <c r="P285" s="92"/>
      <c r="Q285" s="92"/>
      <c r="R285" s="92"/>
      <c r="S285" s="92"/>
      <c r="T285" s="93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217</v>
      </c>
      <c r="AU285" s="18" t="s">
        <v>84</v>
      </c>
    </row>
    <row r="286" s="13" customFormat="1">
      <c r="A286" s="13"/>
      <c r="B286" s="247"/>
      <c r="C286" s="248"/>
      <c r="D286" s="249" t="s">
        <v>192</v>
      </c>
      <c r="E286" s="250" t="s">
        <v>1</v>
      </c>
      <c r="F286" s="251" t="s">
        <v>384</v>
      </c>
      <c r="G286" s="248"/>
      <c r="H286" s="252">
        <v>1.228</v>
      </c>
      <c r="I286" s="253"/>
      <c r="J286" s="248"/>
      <c r="K286" s="248"/>
      <c r="L286" s="254"/>
      <c r="M286" s="255"/>
      <c r="N286" s="256"/>
      <c r="O286" s="256"/>
      <c r="P286" s="256"/>
      <c r="Q286" s="256"/>
      <c r="R286" s="256"/>
      <c r="S286" s="256"/>
      <c r="T286" s="257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8" t="s">
        <v>192</v>
      </c>
      <c r="AU286" s="258" t="s">
        <v>84</v>
      </c>
      <c r="AV286" s="13" t="s">
        <v>84</v>
      </c>
      <c r="AW286" s="13" t="s">
        <v>30</v>
      </c>
      <c r="AX286" s="13" t="s">
        <v>74</v>
      </c>
      <c r="AY286" s="258" t="s">
        <v>137</v>
      </c>
    </row>
    <row r="287" s="14" customFormat="1">
      <c r="A287" s="14"/>
      <c r="B287" s="259"/>
      <c r="C287" s="260"/>
      <c r="D287" s="249" t="s">
        <v>192</v>
      </c>
      <c r="E287" s="261" t="s">
        <v>1</v>
      </c>
      <c r="F287" s="262" t="s">
        <v>202</v>
      </c>
      <c r="G287" s="260"/>
      <c r="H287" s="263">
        <v>1.228</v>
      </c>
      <c r="I287" s="264"/>
      <c r="J287" s="260"/>
      <c r="K287" s="260"/>
      <c r="L287" s="265"/>
      <c r="M287" s="266"/>
      <c r="N287" s="267"/>
      <c r="O287" s="267"/>
      <c r="P287" s="267"/>
      <c r="Q287" s="267"/>
      <c r="R287" s="267"/>
      <c r="S287" s="267"/>
      <c r="T287" s="268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69" t="s">
        <v>192</v>
      </c>
      <c r="AU287" s="269" t="s">
        <v>84</v>
      </c>
      <c r="AV287" s="14" t="s">
        <v>155</v>
      </c>
      <c r="AW287" s="14" t="s">
        <v>30</v>
      </c>
      <c r="AX287" s="14" t="s">
        <v>82</v>
      </c>
      <c r="AY287" s="269" t="s">
        <v>137</v>
      </c>
    </row>
    <row r="288" s="2" customFormat="1" ht="24.15" customHeight="1">
      <c r="A288" s="39"/>
      <c r="B288" s="40"/>
      <c r="C288" s="295" t="s">
        <v>385</v>
      </c>
      <c r="D288" s="295" t="s">
        <v>351</v>
      </c>
      <c r="E288" s="296" t="s">
        <v>386</v>
      </c>
      <c r="F288" s="297" t="s">
        <v>387</v>
      </c>
      <c r="G288" s="298" t="s">
        <v>227</v>
      </c>
      <c r="H288" s="299">
        <v>1.4119999999999999</v>
      </c>
      <c r="I288" s="300"/>
      <c r="J288" s="301">
        <f>ROUND(I288*H288,2)</f>
        <v>0</v>
      </c>
      <c r="K288" s="302"/>
      <c r="L288" s="303"/>
      <c r="M288" s="304" t="s">
        <v>1</v>
      </c>
      <c r="N288" s="305" t="s">
        <v>39</v>
      </c>
      <c r="O288" s="92"/>
      <c r="P288" s="238">
        <f>O288*H288</f>
        <v>0</v>
      </c>
      <c r="Q288" s="238">
        <v>1</v>
      </c>
      <c r="R288" s="238">
        <f>Q288*H288</f>
        <v>1.4119999999999999</v>
      </c>
      <c r="S288" s="238">
        <v>0</v>
      </c>
      <c r="T288" s="239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40" t="s">
        <v>224</v>
      </c>
      <c r="AT288" s="240" t="s">
        <v>351</v>
      </c>
      <c r="AU288" s="240" t="s">
        <v>84</v>
      </c>
      <c r="AY288" s="18" t="s">
        <v>137</v>
      </c>
      <c r="BE288" s="241">
        <f>IF(N288="základní",J288,0)</f>
        <v>0</v>
      </c>
      <c r="BF288" s="241">
        <f>IF(N288="snížená",J288,0)</f>
        <v>0</v>
      </c>
      <c r="BG288" s="241">
        <f>IF(N288="zákl. přenesená",J288,0)</f>
        <v>0</v>
      </c>
      <c r="BH288" s="241">
        <f>IF(N288="sníž. přenesená",J288,0)</f>
        <v>0</v>
      </c>
      <c r="BI288" s="241">
        <f>IF(N288="nulová",J288,0)</f>
        <v>0</v>
      </c>
      <c r="BJ288" s="18" t="s">
        <v>82</v>
      </c>
      <c r="BK288" s="241">
        <f>ROUND(I288*H288,2)</f>
        <v>0</v>
      </c>
      <c r="BL288" s="18" t="s">
        <v>155</v>
      </c>
      <c r="BM288" s="240" t="s">
        <v>388</v>
      </c>
    </row>
    <row r="289" s="13" customFormat="1">
      <c r="A289" s="13"/>
      <c r="B289" s="247"/>
      <c r="C289" s="248"/>
      <c r="D289" s="249" t="s">
        <v>192</v>
      </c>
      <c r="E289" s="250" t="s">
        <v>1</v>
      </c>
      <c r="F289" s="251" t="s">
        <v>384</v>
      </c>
      <c r="G289" s="248"/>
      <c r="H289" s="252">
        <v>1.228</v>
      </c>
      <c r="I289" s="253"/>
      <c r="J289" s="248"/>
      <c r="K289" s="248"/>
      <c r="L289" s="254"/>
      <c r="M289" s="255"/>
      <c r="N289" s="256"/>
      <c r="O289" s="256"/>
      <c r="P289" s="256"/>
      <c r="Q289" s="256"/>
      <c r="R289" s="256"/>
      <c r="S289" s="256"/>
      <c r="T289" s="257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8" t="s">
        <v>192</v>
      </c>
      <c r="AU289" s="258" t="s">
        <v>84</v>
      </c>
      <c r="AV289" s="13" t="s">
        <v>84</v>
      </c>
      <c r="AW289" s="13" t="s">
        <v>30</v>
      </c>
      <c r="AX289" s="13" t="s">
        <v>74</v>
      </c>
      <c r="AY289" s="258" t="s">
        <v>137</v>
      </c>
    </row>
    <row r="290" s="13" customFormat="1">
      <c r="A290" s="13"/>
      <c r="B290" s="247"/>
      <c r="C290" s="248"/>
      <c r="D290" s="249" t="s">
        <v>192</v>
      </c>
      <c r="E290" s="250" t="s">
        <v>1</v>
      </c>
      <c r="F290" s="251" t="s">
        <v>389</v>
      </c>
      <c r="G290" s="248"/>
      <c r="H290" s="252">
        <v>0.184</v>
      </c>
      <c r="I290" s="253"/>
      <c r="J290" s="248"/>
      <c r="K290" s="248"/>
      <c r="L290" s="254"/>
      <c r="M290" s="255"/>
      <c r="N290" s="256"/>
      <c r="O290" s="256"/>
      <c r="P290" s="256"/>
      <c r="Q290" s="256"/>
      <c r="R290" s="256"/>
      <c r="S290" s="256"/>
      <c r="T290" s="257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8" t="s">
        <v>192</v>
      </c>
      <c r="AU290" s="258" t="s">
        <v>84</v>
      </c>
      <c r="AV290" s="13" t="s">
        <v>84</v>
      </c>
      <c r="AW290" s="13" t="s">
        <v>30</v>
      </c>
      <c r="AX290" s="13" t="s">
        <v>74</v>
      </c>
      <c r="AY290" s="258" t="s">
        <v>137</v>
      </c>
    </row>
    <row r="291" s="14" customFormat="1">
      <c r="A291" s="14"/>
      <c r="B291" s="259"/>
      <c r="C291" s="260"/>
      <c r="D291" s="249" t="s">
        <v>192</v>
      </c>
      <c r="E291" s="261" t="s">
        <v>1</v>
      </c>
      <c r="F291" s="262" t="s">
        <v>202</v>
      </c>
      <c r="G291" s="260"/>
      <c r="H291" s="263">
        <v>1.4119999999999999</v>
      </c>
      <c r="I291" s="264"/>
      <c r="J291" s="260"/>
      <c r="K291" s="260"/>
      <c r="L291" s="265"/>
      <c r="M291" s="266"/>
      <c r="N291" s="267"/>
      <c r="O291" s="267"/>
      <c r="P291" s="267"/>
      <c r="Q291" s="267"/>
      <c r="R291" s="267"/>
      <c r="S291" s="267"/>
      <c r="T291" s="268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69" t="s">
        <v>192</v>
      </c>
      <c r="AU291" s="269" t="s">
        <v>84</v>
      </c>
      <c r="AV291" s="14" t="s">
        <v>155</v>
      </c>
      <c r="AW291" s="14" t="s">
        <v>30</v>
      </c>
      <c r="AX291" s="14" t="s">
        <v>82</v>
      </c>
      <c r="AY291" s="269" t="s">
        <v>137</v>
      </c>
    </row>
    <row r="292" s="2" customFormat="1" ht="33" customHeight="1">
      <c r="A292" s="39"/>
      <c r="B292" s="40"/>
      <c r="C292" s="228" t="s">
        <v>390</v>
      </c>
      <c r="D292" s="228" t="s">
        <v>140</v>
      </c>
      <c r="E292" s="229" t="s">
        <v>391</v>
      </c>
      <c r="F292" s="230" t="s">
        <v>392</v>
      </c>
      <c r="G292" s="231" t="s">
        <v>227</v>
      </c>
      <c r="H292" s="232">
        <v>0.432</v>
      </c>
      <c r="I292" s="233"/>
      <c r="J292" s="234">
        <f>ROUND(I292*H292,2)</f>
        <v>0</v>
      </c>
      <c r="K292" s="235"/>
      <c r="L292" s="45"/>
      <c r="M292" s="236" t="s">
        <v>1</v>
      </c>
      <c r="N292" s="237" t="s">
        <v>39</v>
      </c>
      <c r="O292" s="92"/>
      <c r="P292" s="238">
        <f>O292*H292</f>
        <v>0</v>
      </c>
      <c r="Q292" s="238">
        <v>0.01221</v>
      </c>
      <c r="R292" s="238">
        <f>Q292*H292</f>
        <v>0.0052747200000000001</v>
      </c>
      <c r="S292" s="238">
        <v>0</v>
      </c>
      <c r="T292" s="239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40" t="s">
        <v>155</v>
      </c>
      <c r="AT292" s="240" t="s">
        <v>140</v>
      </c>
      <c r="AU292" s="240" t="s">
        <v>84</v>
      </c>
      <c r="AY292" s="18" t="s">
        <v>137</v>
      </c>
      <c r="BE292" s="241">
        <f>IF(N292="základní",J292,0)</f>
        <v>0</v>
      </c>
      <c r="BF292" s="241">
        <f>IF(N292="snížená",J292,0)</f>
        <v>0</v>
      </c>
      <c r="BG292" s="241">
        <f>IF(N292="zákl. přenesená",J292,0)</f>
        <v>0</v>
      </c>
      <c r="BH292" s="241">
        <f>IF(N292="sníž. přenesená",J292,0)</f>
        <v>0</v>
      </c>
      <c r="BI292" s="241">
        <f>IF(N292="nulová",J292,0)</f>
        <v>0</v>
      </c>
      <c r="BJ292" s="18" t="s">
        <v>82</v>
      </c>
      <c r="BK292" s="241">
        <f>ROUND(I292*H292,2)</f>
        <v>0</v>
      </c>
      <c r="BL292" s="18" t="s">
        <v>155</v>
      </c>
      <c r="BM292" s="240" t="s">
        <v>393</v>
      </c>
    </row>
    <row r="293" s="2" customFormat="1">
      <c r="A293" s="39"/>
      <c r="B293" s="40"/>
      <c r="C293" s="41"/>
      <c r="D293" s="249" t="s">
        <v>217</v>
      </c>
      <c r="E293" s="41"/>
      <c r="F293" s="280" t="s">
        <v>383</v>
      </c>
      <c r="G293" s="41"/>
      <c r="H293" s="41"/>
      <c r="I293" s="281"/>
      <c r="J293" s="41"/>
      <c r="K293" s="41"/>
      <c r="L293" s="45"/>
      <c r="M293" s="282"/>
      <c r="N293" s="283"/>
      <c r="O293" s="92"/>
      <c r="P293" s="92"/>
      <c r="Q293" s="92"/>
      <c r="R293" s="92"/>
      <c r="S293" s="92"/>
      <c r="T293" s="93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217</v>
      </c>
      <c r="AU293" s="18" t="s">
        <v>84</v>
      </c>
    </row>
    <row r="294" s="13" customFormat="1">
      <c r="A294" s="13"/>
      <c r="B294" s="247"/>
      <c r="C294" s="248"/>
      <c r="D294" s="249" t="s">
        <v>192</v>
      </c>
      <c r="E294" s="250" t="s">
        <v>1</v>
      </c>
      <c r="F294" s="251" t="s">
        <v>394</v>
      </c>
      <c r="G294" s="248"/>
      <c r="H294" s="252">
        <v>0.432</v>
      </c>
      <c r="I294" s="253"/>
      <c r="J294" s="248"/>
      <c r="K294" s="248"/>
      <c r="L294" s="254"/>
      <c r="M294" s="255"/>
      <c r="N294" s="256"/>
      <c r="O294" s="256"/>
      <c r="P294" s="256"/>
      <c r="Q294" s="256"/>
      <c r="R294" s="256"/>
      <c r="S294" s="256"/>
      <c r="T294" s="257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8" t="s">
        <v>192</v>
      </c>
      <c r="AU294" s="258" t="s">
        <v>84</v>
      </c>
      <c r="AV294" s="13" t="s">
        <v>84</v>
      </c>
      <c r="AW294" s="13" t="s">
        <v>30</v>
      </c>
      <c r="AX294" s="13" t="s">
        <v>74</v>
      </c>
      <c r="AY294" s="258" t="s">
        <v>137</v>
      </c>
    </row>
    <row r="295" s="14" customFormat="1">
      <c r="A295" s="14"/>
      <c r="B295" s="259"/>
      <c r="C295" s="260"/>
      <c r="D295" s="249" t="s">
        <v>192</v>
      </c>
      <c r="E295" s="261" t="s">
        <v>1</v>
      </c>
      <c r="F295" s="262" t="s">
        <v>202</v>
      </c>
      <c r="G295" s="260"/>
      <c r="H295" s="263">
        <v>0.432</v>
      </c>
      <c r="I295" s="264"/>
      <c r="J295" s="260"/>
      <c r="K295" s="260"/>
      <c r="L295" s="265"/>
      <c r="M295" s="266"/>
      <c r="N295" s="267"/>
      <c r="O295" s="267"/>
      <c r="P295" s="267"/>
      <c r="Q295" s="267"/>
      <c r="R295" s="267"/>
      <c r="S295" s="267"/>
      <c r="T295" s="268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69" t="s">
        <v>192</v>
      </c>
      <c r="AU295" s="269" t="s">
        <v>84</v>
      </c>
      <c r="AV295" s="14" t="s">
        <v>155</v>
      </c>
      <c r="AW295" s="14" t="s">
        <v>30</v>
      </c>
      <c r="AX295" s="14" t="s">
        <v>82</v>
      </c>
      <c r="AY295" s="269" t="s">
        <v>137</v>
      </c>
    </row>
    <row r="296" s="2" customFormat="1" ht="24.15" customHeight="1">
      <c r="A296" s="39"/>
      <c r="B296" s="40"/>
      <c r="C296" s="295" t="s">
        <v>395</v>
      </c>
      <c r="D296" s="295" t="s">
        <v>351</v>
      </c>
      <c r="E296" s="296" t="s">
        <v>396</v>
      </c>
      <c r="F296" s="297" t="s">
        <v>397</v>
      </c>
      <c r="G296" s="298" t="s">
        <v>227</v>
      </c>
      <c r="H296" s="299">
        <v>0.497</v>
      </c>
      <c r="I296" s="300"/>
      <c r="J296" s="301">
        <f>ROUND(I296*H296,2)</f>
        <v>0</v>
      </c>
      <c r="K296" s="302"/>
      <c r="L296" s="303"/>
      <c r="M296" s="304" t="s">
        <v>1</v>
      </c>
      <c r="N296" s="305" t="s">
        <v>39</v>
      </c>
      <c r="O296" s="92"/>
      <c r="P296" s="238">
        <f>O296*H296</f>
        <v>0</v>
      </c>
      <c r="Q296" s="238">
        <v>1</v>
      </c>
      <c r="R296" s="238">
        <f>Q296*H296</f>
        <v>0.497</v>
      </c>
      <c r="S296" s="238">
        <v>0</v>
      </c>
      <c r="T296" s="239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40" t="s">
        <v>224</v>
      </c>
      <c r="AT296" s="240" t="s">
        <v>351</v>
      </c>
      <c r="AU296" s="240" t="s">
        <v>84</v>
      </c>
      <c r="AY296" s="18" t="s">
        <v>137</v>
      </c>
      <c r="BE296" s="241">
        <f>IF(N296="základní",J296,0)</f>
        <v>0</v>
      </c>
      <c r="BF296" s="241">
        <f>IF(N296="snížená",J296,0)</f>
        <v>0</v>
      </c>
      <c r="BG296" s="241">
        <f>IF(N296="zákl. přenesená",J296,0)</f>
        <v>0</v>
      </c>
      <c r="BH296" s="241">
        <f>IF(N296="sníž. přenesená",J296,0)</f>
        <v>0</v>
      </c>
      <c r="BI296" s="241">
        <f>IF(N296="nulová",J296,0)</f>
        <v>0</v>
      </c>
      <c r="BJ296" s="18" t="s">
        <v>82</v>
      </c>
      <c r="BK296" s="241">
        <f>ROUND(I296*H296,2)</f>
        <v>0</v>
      </c>
      <c r="BL296" s="18" t="s">
        <v>155</v>
      </c>
      <c r="BM296" s="240" t="s">
        <v>398</v>
      </c>
    </row>
    <row r="297" s="13" customFormat="1">
      <c r="A297" s="13"/>
      <c r="B297" s="247"/>
      <c r="C297" s="248"/>
      <c r="D297" s="249" t="s">
        <v>192</v>
      </c>
      <c r="E297" s="250" t="s">
        <v>1</v>
      </c>
      <c r="F297" s="251" t="s">
        <v>394</v>
      </c>
      <c r="G297" s="248"/>
      <c r="H297" s="252">
        <v>0.432</v>
      </c>
      <c r="I297" s="253"/>
      <c r="J297" s="248"/>
      <c r="K297" s="248"/>
      <c r="L297" s="254"/>
      <c r="M297" s="255"/>
      <c r="N297" s="256"/>
      <c r="O297" s="256"/>
      <c r="P297" s="256"/>
      <c r="Q297" s="256"/>
      <c r="R297" s="256"/>
      <c r="S297" s="256"/>
      <c r="T297" s="257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58" t="s">
        <v>192</v>
      </c>
      <c r="AU297" s="258" t="s">
        <v>84</v>
      </c>
      <c r="AV297" s="13" t="s">
        <v>84</v>
      </c>
      <c r="AW297" s="13" t="s">
        <v>30</v>
      </c>
      <c r="AX297" s="13" t="s">
        <v>74</v>
      </c>
      <c r="AY297" s="258" t="s">
        <v>137</v>
      </c>
    </row>
    <row r="298" s="13" customFormat="1">
      <c r="A298" s="13"/>
      <c r="B298" s="247"/>
      <c r="C298" s="248"/>
      <c r="D298" s="249" t="s">
        <v>192</v>
      </c>
      <c r="E298" s="250" t="s">
        <v>1</v>
      </c>
      <c r="F298" s="251" t="s">
        <v>399</v>
      </c>
      <c r="G298" s="248"/>
      <c r="H298" s="252">
        <v>0.065000000000000002</v>
      </c>
      <c r="I298" s="253"/>
      <c r="J298" s="248"/>
      <c r="K298" s="248"/>
      <c r="L298" s="254"/>
      <c r="M298" s="255"/>
      <c r="N298" s="256"/>
      <c r="O298" s="256"/>
      <c r="P298" s="256"/>
      <c r="Q298" s="256"/>
      <c r="R298" s="256"/>
      <c r="S298" s="256"/>
      <c r="T298" s="257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8" t="s">
        <v>192</v>
      </c>
      <c r="AU298" s="258" t="s">
        <v>84</v>
      </c>
      <c r="AV298" s="13" t="s">
        <v>84</v>
      </c>
      <c r="AW298" s="13" t="s">
        <v>30</v>
      </c>
      <c r="AX298" s="13" t="s">
        <v>74</v>
      </c>
      <c r="AY298" s="258" t="s">
        <v>137</v>
      </c>
    </row>
    <row r="299" s="14" customFormat="1">
      <c r="A299" s="14"/>
      <c r="B299" s="259"/>
      <c r="C299" s="260"/>
      <c r="D299" s="249" t="s">
        <v>192</v>
      </c>
      <c r="E299" s="261" t="s">
        <v>1</v>
      </c>
      <c r="F299" s="262" t="s">
        <v>202</v>
      </c>
      <c r="G299" s="260"/>
      <c r="H299" s="263">
        <v>0.497</v>
      </c>
      <c r="I299" s="264"/>
      <c r="J299" s="260"/>
      <c r="K299" s="260"/>
      <c r="L299" s="265"/>
      <c r="M299" s="266"/>
      <c r="N299" s="267"/>
      <c r="O299" s="267"/>
      <c r="P299" s="267"/>
      <c r="Q299" s="267"/>
      <c r="R299" s="267"/>
      <c r="S299" s="267"/>
      <c r="T299" s="268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69" t="s">
        <v>192</v>
      </c>
      <c r="AU299" s="269" t="s">
        <v>84</v>
      </c>
      <c r="AV299" s="14" t="s">
        <v>155</v>
      </c>
      <c r="AW299" s="14" t="s">
        <v>30</v>
      </c>
      <c r="AX299" s="14" t="s">
        <v>82</v>
      </c>
      <c r="AY299" s="269" t="s">
        <v>137</v>
      </c>
    </row>
    <row r="300" s="2" customFormat="1" ht="16.5" customHeight="1">
      <c r="A300" s="39"/>
      <c r="B300" s="40"/>
      <c r="C300" s="228" t="s">
        <v>400</v>
      </c>
      <c r="D300" s="228" t="s">
        <v>140</v>
      </c>
      <c r="E300" s="229" t="s">
        <v>401</v>
      </c>
      <c r="F300" s="230" t="s">
        <v>402</v>
      </c>
      <c r="G300" s="231" t="s">
        <v>199</v>
      </c>
      <c r="H300" s="232">
        <v>16.675000000000001</v>
      </c>
      <c r="I300" s="233"/>
      <c r="J300" s="234">
        <f>ROUND(I300*H300,2)</f>
        <v>0</v>
      </c>
      <c r="K300" s="235"/>
      <c r="L300" s="45"/>
      <c r="M300" s="236" t="s">
        <v>1</v>
      </c>
      <c r="N300" s="237" t="s">
        <v>39</v>
      </c>
      <c r="O300" s="92"/>
      <c r="P300" s="238">
        <f>O300*H300</f>
        <v>0</v>
      </c>
      <c r="Q300" s="238">
        <v>2.5019800000000001</v>
      </c>
      <c r="R300" s="238">
        <f>Q300*H300</f>
        <v>41.720516500000002</v>
      </c>
      <c r="S300" s="238">
        <v>0</v>
      </c>
      <c r="T300" s="239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40" t="s">
        <v>155</v>
      </c>
      <c r="AT300" s="240" t="s">
        <v>140</v>
      </c>
      <c r="AU300" s="240" t="s">
        <v>84</v>
      </c>
      <c r="AY300" s="18" t="s">
        <v>137</v>
      </c>
      <c r="BE300" s="241">
        <f>IF(N300="základní",J300,0)</f>
        <v>0</v>
      </c>
      <c r="BF300" s="241">
        <f>IF(N300="snížená",J300,0)</f>
        <v>0</v>
      </c>
      <c r="BG300" s="241">
        <f>IF(N300="zákl. přenesená",J300,0)</f>
        <v>0</v>
      </c>
      <c r="BH300" s="241">
        <f>IF(N300="sníž. přenesená",J300,0)</f>
        <v>0</v>
      </c>
      <c r="BI300" s="241">
        <f>IF(N300="nulová",J300,0)</f>
        <v>0</v>
      </c>
      <c r="BJ300" s="18" t="s">
        <v>82</v>
      </c>
      <c r="BK300" s="241">
        <f>ROUND(I300*H300,2)</f>
        <v>0</v>
      </c>
      <c r="BL300" s="18" t="s">
        <v>155</v>
      </c>
      <c r="BM300" s="240" t="s">
        <v>403</v>
      </c>
    </row>
    <row r="301" s="2" customFormat="1">
      <c r="A301" s="39"/>
      <c r="B301" s="40"/>
      <c r="C301" s="41"/>
      <c r="D301" s="249" t="s">
        <v>217</v>
      </c>
      <c r="E301" s="41"/>
      <c r="F301" s="280" t="s">
        <v>404</v>
      </c>
      <c r="G301" s="41"/>
      <c r="H301" s="41"/>
      <c r="I301" s="281"/>
      <c r="J301" s="41"/>
      <c r="K301" s="41"/>
      <c r="L301" s="45"/>
      <c r="M301" s="282"/>
      <c r="N301" s="283"/>
      <c r="O301" s="92"/>
      <c r="P301" s="92"/>
      <c r="Q301" s="92"/>
      <c r="R301" s="92"/>
      <c r="S301" s="92"/>
      <c r="T301" s="93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8" t="s">
        <v>217</v>
      </c>
      <c r="AU301" s="18" t="s">
        <v>84</v>
      </c>
    </row>
    <row r="302" s="13" customFormat="1">
      <c r="A302" s="13"/>
      <c r="B302" s="247"/>
      <c r="C302" s="248"/>
      <c r="D302" s="249" t="s">
        <v>192</v>
      </c>
      <c r="E302" s="250" t="s">
        <v>1</v>
      </c>
      <c r="F302" s="251" t="s">
        <v>405</v>
      </c>
      <c r="G302" s="248"/>
      <c r="H302" s="252">
        <v>13.305</v>
      </c>
      <c r="I302" s="253"/>
      <c r="J302" s="248"/>
      <c r="K302" s="248"/>
      <c r="L302" s="254"/>
      <c r="M302" s="255"/>
      <c r="N302" s="256"/>
      <c r="O302" s="256"/>
      <c r="P302" s="256"/>
      <c r="Q302" s="256"/>
      <c r="R302" s="256"/>
      <c r="S302" s="256"/>
      <c r="T302" s="257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58" t="s">
        <v>192</v>
      </c>
      <c r="AU302" s="258" t="s">
        <v>84</v>
      </c>
      <c r="AV302" s="13" t="s">
        <v>84</v>
      </c>
      <c r="AW302" s="13" t="s">
        <v>30</v>
      </c>
      <c r="AX302" s="13" t="s">
        <v>74</v>
      </c>
      <c r="AY302" s="258" t="s">
        <v>137</v>
      </c>
    </row>
    <row r="303" s="13" customFormat="1">
      <c r="A303" s="13"/>
      <c r="B303" s="247"/>
      <c r="C303" s="248"/>
      <c r="D303" s="249" t="s">
        <v>192</v>
      </c>
      <c r="E303" s="250" t="s">
        <v>1</v>
      </c>
      <c r="F303" s="251" t="s">
        <v>406</v>
      </c>
      <c r="G303" s="248"/>
      <c r="H303" s="252">
        <v>2.2360000000000002</v>
      </c>
      <c r="I303" s="253"/>
      <c r="J303" s="248"/>
      <c r="K303" s="248"/>
      <c r="L303" s="254"/>
      <c r="M303" s="255"/>
      <c r="N303" s="256"/>
      <c r="O303" s="256"/>
      <c r="P303" s="256"/>
      <c r="Q303" s="256"/>
      <c r="R303" s="256"/>
      <c r="S303" s="256"/>
      <c r="T303" s="257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8" t="s">
        <v>192</v>
      </c>
      <c r="AU303" s="258" t="s">
        <v>84</v>
      </c>
      <c r="AV303" s="13" t="s">
        <v>84</v>
      </c>
      <c r="AW303" s="13" t="s">
        <v>30</v>
      </c>
      <c r="AX303" s="13" t="s">
        <v>74</v>
      </c>
      <c r="AY303" s="258" t="s">
        <v>137</v>
      </c>
    </row>
    <row r="304" s="13" customFormat="1">
      <c r="A304" s="13"/>
      <c r="B304" s="247"/>
      <c r="C304" s="248"/>
      <c r="D304" s="249" t="s">
        <v>192</v>
      </c>
      <c r="E304" s="250" t="s">
        <v>1</v>
      </c>
      <c r="F304" s="251" t="s">
        <v>407</v>
      </c>
      <c r="G304" s="248"/>
      <c r="H304" s="252">
        <v>1.1339999999999999</v>
      </c>
      <c r="I304" s="253"/>
      <c r="J304" s="248"/>
      <c r="K304" s="248"/>
      <c r="L304" s="254"/>
      <c r="M304" s="255"/>
      <c r="N304" s="256"/>
      <c r="O304" s="256"/>
      <c r="P304" s="256"/>
      <c r="Q304" s="256"/>
      <c r="R304" s="256"/>
      <c r="S304" s="256"/>
      <c r="T304" s="257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8" t="s">
        <v>192</v>
      </c>
      <c r="AU304" s="258" t="s">
        <v>84</v>
      </c>
      <c r="AV304" s="13" t="s">
        <v>84</v>
      </c>
      <c r="AW304" s="13" t="s">
        <v>30</v>
      </c>
      <c r="AX304" s="13" t="s">
        <v>74</v>
      </c>
      <c r="AY304" s="258" t="s">
        <v>137</v>
      </c>
    </row>
    <row r="305" s="14" customFormat="1">
      <c r="A305" s="14"/>
      <c r="B305" s="259"/>
      <c r="C305" s="260"/>
      <c r="D305" s="249" t="s">
        <v>192</v>
      </c>
      <c r="E305" s="261" t="s">
        <v>1</v>
      </c>
      <c r="F305" s="262" t="s">
        <v>202</v>
      </c>
      <c r="G305" s="260"/>
      <c r="H305" s="263">
        <v>16.675000000000001</v>
      </c>
      <c r="I305" s="264"/>
      <c r="J305" s="260"/>
      <c r="K305" s="260"/>
      <c r="L305" s="265"/>
      <c r="M305" s="266"/>
      <c r="N305" s="267"/>
      <c r="O305" s="267"/>
      <c r="P305" s="267"/>
      <c r="Q305" s="267"/>
      <c r="R305" s="267"/>
      <c r="S305" s="267"/>
      <c r="T305" s="268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69" t="s">
        <v>192</v>
      </c>
      <c r="AU305" s="269" t="s">
        <v>84</v>
      </c>
      <c r="AV305" s="14" t="s">
        <v>155</v>
      </c>
      <c r="AW305" s="14" t="s">
        <v>30</v>
      </c>
      <c r="AX305" s="14" t="s">
        <v>82</v>
      </c>
      <c r="AY305" s="269" t="s">
        <v>137</v>
      </c>
    </row>
    <row r="306" s="2" customFormat="1" ht="16.5" customHeight="1">
      <c r="A306" s="39"/>
      <c r="B306" s="40"/>
      <c r="C306" s="228" t="s">
        <v>408</v>
      </c>
      <c r="D306" s="228" t="s">
        <v>140</v>
      </c>
      <c r="E306" s="229" t="s">
        <v>409</v>
      </c>
      <c r="F306" s="230" t="s">
        <v>410</v>
      </c>
      <c r="G306" s="231" t="s">
        <v>190</v>
      </c>
      <c r="H306" s="232">
        <v>110.084</v>
      </c>
      <c r="I306" s="233"/>
      <c r="J306" s="234">
        <f>ROUND(I306*H306,2)</f>
        <v>0</v>
      </c>
      <c r="K306" s="235"/>
      <c r="L306" s="45"/>
      <c r="M306" s="236" t="s">
        <v>1</v>
      </c>
      <c r="N306" s="237" t="s">
        <v>39</v>
      </c>
      <c r="O306" s="92"/>
      <c r="P306" s="238">
        <f>O306*H306</f>
        <v>0</v>
      </c>
      <c r="Q306" s="238">
        <v>0.0057600000000000004</v>
      </c>
      <c r="R306" s="238">
        <f>Q306*H306</f>
        <v>0.63408384000000007</v>
      </c>
      <c r="S306" s="238">
        <v>0</v>
      </c>
      <c r="T306" s="239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40" t="s">
        <v>155</v>
      </c>
      <c r="AT306" s="240" t="s">
        <v>140</v>
      </c>
      <c r="AU306" s="240" t="s">
        <v>84</v>
      </c>
      <c r="AY306" s="18" t="s">
        <v>137</v>
      </c>
      <c r="BE306" s="241">
        <f>IF(N306="základní",J306,0)</f>
        <v>0</v>
      </c>
      <c r="BF306" s="241">
        <f>IF(N306="snížená",J306,0)</f>
        <v>0</v>
      </c>
      <c r="BG306" s="241">
        <f>IF(N306="zákl. přenesená",J306,0)</f>
        <v>0</v>
      </c>
      <c r="BH306" s="241">
        <f>IF(N306="sníž. přenesená",J306,0)</f>
        <v>0</v>
      </c>
      <c r="BI306" s="241">
        <f>IF(N306="nulová",J306,0)</f>
        <v>0</v>
      </c>
      <c r="BJ306" s="18" t="s">
        <v>82</v>
      </c>
      <c r="BK306" s="241">
        <f>ROUND(I306*H306,2)</f>
        <v>0</v>
      </c>
      <c r="BL306" s="18" t="s">
        <v>155</v>
      </c>
      <c r="BM306" s="240" t="s">
        <v>411</v>
      </c>
    </row>
    <row r="307" s="13" customFormat="1">
      <c r="A307" s="13"/>
      <c r="B307" s="247"/>
      <c r="C307" s="248"/>
      <c r="D307" s="249" t="s">
        <v>192</v>
      </c>
      <c r="E307" s="250" t="s">
        <v>1</v>
      </c>
      <c r="F307" s="251" t="s">
        <v>412</v>
      </c>
      <c r="G307" s="248"/>
      <c r="H307" s="252">
        <v>88.700000000000003</v>
      </c>
      <c r="I307" s="253"/>
      <c r="J307" s="248"/>
      <c r="K307" s="248"/>
      <c r="L307" s="254"/>
      <c r="M307" s="255"/>
      <c r="N307" s="256"/>
      <c r="O307" s="256"/>
      <c r="P307" s="256"/>
      <c r="Q307" s="256"/>
      <c r="R307" s="256"/>
      <c r="S307" s="256"/>
      <c r="T307" s="257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58" t="s">
        <v>192</v>
      </c>
      <c r="AU307" s="258" t="s">
        <v>84</v>
      </c>
      <c r="AV307" s="13" t="s">
        <v>84</v>
      </c>
      <c r="AW307" s="13" t="s">
        <v>30</v>
      </c>
      <c r="AX307" s="13" t="s">
        <v>74</v>
      </c>
      <c r="AY307" s="258" t="s">
        <v>137</v>
      </c>
    </row>
    <row r="308" s="13" customFormat="1">
      <c r="A308" s="13"/>
      <c r="B308" s="247"/>
      <c r="C308" s="248"/>
      <c r="D308" s="249" t="s">
        <v>192</v>
      </c>
      <c r="E308" s="250" t="s">
        <v>1</v>
      </c>
      <c r="F308" s="251" t="s">
        <v>413</v>
      </c>
      <c r="G308" s="248"/>
      <c r="H308" s="252">
        <v>14.904</v>
      </c>
      <c r="I308" s="253"/>
      <c r="J308" s="248"/>
      <c r="K308" s="248"/>
      <c r="L308" s="254"/>
      <c r="M308" s="255"/>
      <c r="N308" s="256"/>
      <c r="O308" s="256"/>
      <c r="P308" s="256"/>
      <c r="Q308" s="256"/>
      <c r="R308" s="256"/>
      <c r="S308" s="256"/>
      <c r="T308" s="257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58" t="s">
        <v>192</v>
      </c>
      <c r="AU308" s="258" t="s">
        <v>84</v>
      </c>
      <c r="AV308" s="13" t="s">
        <v>84</v>
      </c>
      <c r="AW308" s="13" t="s">
        <v>30</v>
      </c>
      <c r="AX308" s="13" t="s">
        <v>74</v>
      </c>
      <c r="AY308" s="258" t="s">
        <v>137</v>
      </c>
    </row>
    <row r="309" s="13" customFormat="1">
      <c r="A309" s="13"/>
      <c r="B309" s="247"/>
      <c r="C309" s="248"/>
      <c r="D309" s="249" t="s">
        <v>192</v>
      </c>
      <c r="E309" s="250" t="s">
        <v>1</v>
      </c>
      <c r="F309" s="251" t="s">
        <v>414</v>
      </c>
      <c r="G309" s="248"/>
      <c r="H309" s="252">
        <v>6.4800000000000004</v>
      </c>
      <c r="I309" s="253"/>
      <c r="J309" s="248"/>
      <c r="K309" s="248"/>
      <c r="L309" s="254"/>
      <c r="M309" s="255"/>
      <c r="N309" s="256"/>
      <c r="O309" s="256"/>
      <c r="P309" s="256"/>
      <c r="Q309" s="256"/>
      <c r="R309" s="256"/>
      <c r="S309" s="256"/>
      <c r="T309" s="257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58" t="s">
        <v>192</v>
      </c>
      <c r="AU309" s="258" t="s">
        <v>84</v>
      </c>
      <c r="AV309" s="13" t="s">
        <v>84</v>
      </c>
      <c r="AW309" s="13" t="s">
        <v>30</v>
      </c>
      <c r="AX309" s="13" t="s">
        <v>74</v>
      </c>
      <c r="AY309" s="258" t="s">
        <v>137</v>
      </c>
    </row>
    <row r="310" s="14" customFormat="1">
      <c r="A310" s="14"/>
      <c r="B310" s="259"/>
      <c r="C310" s="260"/>
      <c r="D310" s="249" t="s">
        <v>192</v>
      </c>
      <c r="E310" s="261" t="s">
        <v>1</v>
      </c>
      <c r="F310" s="262" t="s">
        <v>202</v>
      </c>
      <c r="G310" s="260"/>
      <c r="H310" s="263">
        <v>110.084</v>
      </c>
      <c r="I310" s="264"/>
      <c r="J310" s="260"/>
      <c r="K310" s="260"/>
      <c r="L310" s="265"/>
      <c r="M310" s="266"/>
      <c r="N310" s="267"/>
      <c r="O310" s="267"/>
      <c r="P310" s="267"/>
      <c r="Q310" s="267"/>
      <c r="R310" s="267"/>
      <c r="S310" s="267"/>
      <c r="T310" s="268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69" t="s">
        <v>192</v>
      </c>
      <c r="AU310" s="269" t="s">
        <v>84</v>
      </c>
      <c r="AV310" s="14" t="s">
        <v>155</v>
      </c>
      <c r="AW310" s="14" t="s">
        <v>30</v>
      </c>
      <c r="AX310" s="14" t="s">
        <v>82</v>
      </c>
      <c r="AY310" s="269" t="s">
        <v>137</v>
      </c>
    </row>
    <row r="311" s="2" customFormat="1" ht="16.5" customHeight="1">
      <c r="A311" s="39"/>
      <c r="B311" s="40"/>
      <c r="C311" s="228" t="s">
        <v>415</v>
      </c>
      <c r="D311" s="228" t="s">
        <v>140</v>
      </c>
      <c r="E311" s="229" t="s">
        <v>416</v>
      </c>
      <c r="F311" s="230" t="s">
        <v>417</v>
      </c>
      <c r="G311" s="231" t="s">
        <v>190</v>
      </c>
      <c r="H311" s="232">
        <v>110.084</v>
      </c>
      <c r="I311" s="233"/>
      <c r="J311" s="234">
        <f>ROUND(I311*H311,2)</f>
        <v>0</v>
      </c>
      <c r="K311" s="235"/>
      <c r="L311" s="45"/>
      <c r="M311" s="236" t="s">
        <v>1</v>
      </c>
      <c r="N311" s="237" t="s">
        <v>39</v>
      </c>
      <c r="O311" s="92"/>
      <c r="P311" s="238">
        <f>O311*H311</f>
        <v>0</v>
      </c>
      <c r="Q311" s="238">
        <v>0</v>
      </c>
      <c r="R311" s="238">
        <f>Q311*H311</f>
        <v>0</v>
      </c>
      <c r="S311" s="238">
        <v>0</v>
      </c>
      <c r="T311" s="239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40" t="s">
        <v>155</v>
      </c>
      <c r="AT311" s="240" t="s">
        <v>140</v>
      </c>
      <c r="AU311" s="240" t="s">
        <v>84</v>
      </c>
      <c r="AY311" s="18" t="s">
        <v>137</v>
      </c>
      <c r="BE311" s="241">
        <f>IF(N311="základní",J311,0)</f>
        <v>0</v>
      </c>
      <c r="BF311" s="241">
        <f>IF(N311="snížená",J311,0)</f>
        <v>0</v>
      </c>
      <c r="BG311" s="241">
        <f>IF(N311="zákl. přenesená",J311,0)</f>
        <v>0</v>
      </c>
      <c r="BH311" s="241">
        <f>IF(N311="sníž. přenesená",J311,0)</f>
        <v>0</v>
      </c>
      <c r="BI311" s="241">
        <f>IF(N311="nulová",J311,0)</f>
        <v>0</v>
      </c>
      <c r="BJ311" s="18" t="s">
        <v>82</v>
      </c>
      <c r="BK311" s="241">
        <f>ROUND(I311*H311,2)</f>
        <v>0</v>
      </c>
      <c r="BL311" s="18" t="s">
        <v>155</v>
      </c>
      <c r="BM311" s="240" t="s">
        <v>418</v>
      </c>
    </row>
    <row r="312" s="13" customFormat="1">
      <c r="A312" s="13"/>
      <c r="B312" s="247"/>
      <c r="C312" s="248"/>
      <c r="D312" s="249" t="s">
        <v>192</v>
      </c>
      <c r="E312" s="250" t="s">
        <v>1</v>
      </c>
      <c r="F312" s="251" t="s">
        <v>412</v>
      </c>
      <c r="G312" s="248"/>
      <c r="H312" s="252">
        <v>88.700000000000003</v>
      </c>
      <c r="I312" s="253"/>
      <c r="J312" s="248"/>
      <c r="K312" s="248"/>
      <c r="L312" s="254"/>
      <c r="M312" s="255"/>
      <c r="N312" s="256"/>
      <c r="O312" s="256"/>
      <c r="P312" s="256"/>
      <c r="Q312" s="256"/>
      <c r="R312" s="256"/>
      <c r="S312" s="256"/>
      <c r="T312" s="257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58" t="s">
        <v>192</v>
      </c>
      <c r="AU312" s="258" t="s">
        <v>84</v>
      </c>
      <c r="AV312" s="13" t="s">
        <v>84</v>
      </c>
      <c r="AW312" s="13" t="s">
        <v>30</v>
      </c>
      <c r="AX312" s="13" t="s">
        <v>74</v>
      </c>
      <c r="AY312" s="258" t="s">
        <v>137</v>
      </c>
    </row>
    <row r="313" s="13" customFormat="1">
      <c r="A313" s="13"/>
      <c r="B313" s="247"/>
      <c r="C313" s="248"/>
      <c r="D313" s="249" t="s">
        <v>192</v>
      </c>
      <c r="E313" s="250" t="s">
        <v>1</v>
      </c>
      <c r="F313" s="251" t="s">
        <v>413</v>
      </c>
      <c r="G313" s="248"/>
      <c r="H313" s="252">
        <v>14.904</v>
      </c>
      <c r="I313" s="253"/>
      <c r="J313" s="248"/>
      <c r="K313" s="248"/>
      <c r="L313" s="254"/>
      <c r="M313" s="255"/>
      <c r="N313" s="256"/>
      <c r="O313" s="256"/>
      <c r="P313" s="256"/>
      <c r="Q313" s="256"/>
      <c r="R313" s="256"/>
      <c r="S313" s="256"/>
      <c r="T313" s="257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8" t="s">
        <v>192</v>
      </c>
      <c r="AU313" s="258" t="s">
        <v>84</v>
      </c>
      <c r="AV313" s="13" t="s">
        <v>84</v>
      </c>
      <c r="AW313" s="13" t="s">
        <v>30</v>
      </c>
      <c r="AX313" s="13" t="s">
        <v>74</v>
      </c>
      <c r="AY313" s="258" t="s">
        <v>137</v>
      </c>
    </row>
    <row r="314" s="13" customFormat="1">
      <c r="A314" s="13"/>
      <c r="B314" s="247"/>
      <c r="C314" s="248"/>
      <c r="D314" s="249" t="s">
        <v>192</v>
      </c>
      <c r="E314" s="250" t="s">
        <v>1</v>
      </c>
      <c r="F314" s="251" t="s">
        <v>414</v>
      </c>
      <c r="G314" s="248"/>
      <c r="H314" s="252">
        <v>6.4800000000000004</v>
      </c>
      <c r="I314" s="253"/>
      <c r="J314" s="248"/>
      <c r="K314" s="248"/>
      <c r="L314" s="254"/>
      <c r="M314" s="255"/>
      <c r="N314" s="256"/>
      <c r="O314" s="256"/>
      <c r="P314" s="256"/>
      <c r="Q314" s="256"/>
      <c r="R314" s="256"/>
      <c r="S314" s="256"/>
      <c r="T314" s="257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8" t="s">
        <v>192</v>
      </c>
      <c r="AU314" s="258" t="s">
        <v>84</v>
      </c>
      <c r="AV314" s="13" t="s">
        <v>84</v>
      </c>
      <c r="AW314" s="13" t="s">
        <v>30</v>
      </c>
      <c r="AX314" s="13" t="s">
        <v>74</v>
      </c>
      <c r="AY314" s="258" t="s">
        <v>137</v>
      </c>
    </row>
    <row r="315" s="14" customFormat="1">
      <c r="A315" s="14"/>
      <c r="B315" s="259"/>
      <c r="C315" s="260"/>
      <c r="D315" s="249" t="s">
        <v>192</v>
      </c>
      <c r="E315" s="261" t="s">
        <v>1</v>
      </c>
      <c r="F315" s="262" t="s">
        <v>202</v>
      </c>
      <c r="G315" s="260"/>
      <c r="H315" s="263">
        <v>110.084</v>
      </c>
      <c r="I315" s="264"/>
      <c r="J315" s="260"/>
      <c r="K315" s="260"/>
      <c r="L315" s="265"/>
      <c r="M315" s="266"/>
      <c r="N315" s="267"/>
      <c r="O315" s="267"/>
      <c r="P315" s="267"/>
      <c r="Q315" s="267"/>
      <c r="R315" s="267"/>
      <c r="S315" s="267"/>
      <c r="T315" s="268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69" t="s">
        <v>192</v>
      </c>
      <c r="AU315" s="269" t="s">
        <v>84</v>
      </c>
      <c r="AV315" s="14" t="s">
        <v>155</v>
      </c>
      <c r="AW315" s="14" t="s">
        <v>30</v>
      </c>
      <c r="AX315" s="14" t="s">
        <v>82</v>
      </c>
      <c r="AY315" s="269" t="s">
        <v>137</v>
      </c>
    </row>
    <row r="316" s="2" customFormat="1" ht="16.5" customHeight="1">
      <c r="A316" s="39"/>
      <c r="B316" s="40"/>
      <c r="C316" s="228" t="s">
        <v>419</v>
      </c>
      <c r="D316" s="228" t="s">
        <v>140</v>
      </c>
      <c r="E316" s="229" t="s">
        <v>420</v>
      </c>
      <c r="F316" s="230" t="s">
        <v>421</v>
      </c>
      <c r="G316" s="231" t="s">
        <v>227</v>
      </c>
      <c r="H316" s="232">
        <v>1.4139999999999999</v>
      </c>
      <c r="I316" s="233"/>
      <c r="J316" s="234">
        <f>ROUND(I316*H316,2)</f>
        <v>0</v>
      </c>
      <c r="K316" s="235"/>
      <c r="L316" s="45"/>
      <c r="M316" s="236" t="s">
        <v>1</v>
      </c>
      <c r="N316" s="237" t="s">
        <v>39</v>
      </c>
      <c r="O316" s="92"/>
      <c r="P316" s="238">
        <f>O316*H316</f>
        <v>0</v>
      </c>
      <c r="Q316" s="238">
        <v>1.05291</v>
      </c>
      <c r="R316" s="238">
        <f>Q316*H316</f>
        <v>1.48881474</v>
      </c>
      <c r="S316" s="238">
        <v>0</v>
      </c>
      <c r="T316" s="239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40" t="s">
        <v>155</v>
      </c>
      <c r="AT316" s="240" t="s">
        <v>140</v>
      </c>
      <c r="AU316" s="240" t="s">
        <v>84</v>
      </c>
      <c r="AY316" s="18" t="s">
        <v>137</v>
      </c>
      <c r="BE316" s="241">
        <f>IF(N316="základní",J316,0)</f>
        <v>0</v>
      </c>
      <c r="BF316" s="241">
        <f>IF(N316="snížená",J316,0)</f>
        <v>0</v>
      </c>
      <c r="BG316" s="241">
        <f>IF(N316="zákl. přenesená",J316,0)</f>
        <v>0</v>
      </c>
      <c r="BH316" s="241">
        <f>IF(N316="sníž. přenesená",J316,0)</f>
        <v>0</v>
      </c>
      <c r="BI316" s="241">
        <f>IF(N316="nulová",J316,0)</f>
        <v>0</v>
      </c>
      <c r="BJ316" s="18" t="s">
        <v>82</v>
      </c>
      <c r="BK316" s="241">
        <f>ROUND(I316*H316,2)</f>
        <v>0</v>
      </c>
      <c r="BL316" s="18" t="s">
        <v>155</v>
      </c>
      <c r="BM316" s="240" t="s">
        <v>422</v>
      </c>
    </row>
    <row r="317" s="2" customFormat="1">
      <c r="A317" s="39"/>
      <c r="B317" s="40"/>
      <c r="C317" s="41"/>
      <c r="D317" s="249" t="s">
        <v>217</v>
      </c>
      <c r="E317" s="41"/>
      <c r="F317" s="280" t="s">
        <v>423</v>
      </c>
      <c r="G317" s="41"/>
      <c r="H317" s="41"/>
      <c r="I317" s="281"/>
      <c r="J317" s="41"/>
      <c r="K317" s="41"/>
      <c r="L317" s="45"/>
      <c r="M317" s="282"/>
      <c r="N317" s="283"/>
      <c r="O317" s="92"/>
      <c r="P317" s="92"/>
      <c r="Q317" s="92"/>
      <c r="R317" s="92"/>
      <c r="S317" s="92"/>
      <c r="T317" s="93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217</v>
      </c>
      <c r="AU317" s="18" t="s">
        <v>84</v>
      </c>
    </row>
    <row r="318" s="13" customFormat="1">
      <c r="A318" s="13"/>
      <c r="B318" s="247"/>
      <c r="C318" s="248"/>
      <c r="D318" s="249" t="s">
        <v>192</v>
      </c>
      <c r="E318" s="250" t="s">
        <v>1</v>
      </c>
      <c r="F318" s="251" t="s">
        <v>424</v>
      </c>
      <c r="G318" s="248"/>
      <c r="H318" s="252">
        <v>1.4139999999999999</v>
      </c>
      <c r="I318" s="253"/>
      <c r="J318" s="248"/>
      <c r="K318" s="248"/>
      <c r="L318" s="254"/>
      <c r="M318" s="255"/>
      <c r="N318" s="256"/>
      <c r="O318" s="256"/>
      <c r="P318" s="256"/>
      <c r="Q318" s="256"/>
      <c r="R318" s="256"/>
      <c r="S318" s="256"/>
      <c r="T318" s="257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58" t="s">
        <v>192</v>
      </c>
      <c r="AU318" s="258" t="s">
        <v>84</v>
      </c>
      <c r="AV318" s="13" t="s">
        <v>84</v>
      </c>
      <c r="AW318" s="13" t="s">
        <v>30</v>
      </c>
      <c r="AX318" s="13" t="s">
        <v>82</v>
      </c>
      <c r="AY318" s="258" t="s">
        <v>137</v>
      </c>
    </row>
    <row r="319" s="12" customFormat="1" ht="22.8" customHeight="1">
      <c r="A319" s="12"/>
      <c r="B319" s="212"/>
      <c r="C319" s="213"/>
      <c r="D319" s="214" t="s">
        <v>73</v>
      </c>
      <c r="E319" s="226" t="s">
        <v>136</v>
      </c>
      <c r="F319" s="226" t="s">
        <v>425</v>
      </c>
      <c r="G319" s="213"/>
      <c r="H319" s="213"/>
      <c r="I319" s="216"/>
      <c r="J319" s="227">
        <f>BK319</f>
        <v>0</v>
      </c>
      <c r="K319" s="213"/>
      <c r="L319" s="218"/>
      <c r="M319" s="219"/>
      <c r="N319" s="220"/>
      <c r="O319" s="220"/>
      <c r="P319" s="221">
        <f>SUM(P320:P326)</f>
        <v>0</v>
      </c>
      <c r="Q319" s="220"/>
      <c r="R319" s="221">
        <f>SUM(R320:R326)</f>
        <v>8.6907600000000009</v>
      </c>
      <c r="S319" s="220"/>
      <c r="T319" s="222">
        <f>SUM(T320:T326)</f>
        <v>0</v>
      </c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R319" s="223" t="s">
        <v>82</v>
      </c>
      <c r="AT319" s="224" t="s">
        <v>73</v>
      </c>
      <c r="AU319" s="224" t="s">
        <v>82</v>
      </c>
      <c r="AY319" s="223" t="s">
        <v>137</v>
      </c>
      <c r="BK319" s="225">
        <f>SUM(BK320:BK326)</f>
        <v>0</v>
      </c>
    </row>
    <row r="320" s="2" customFormat="1" ht="21.75" customHeight="1">
      <c r="A320" s="39"/>
      <c r="B320" s="40"/>
      <c r="C320" s="228" t="s">
        <v>426</v>
      </c>
      <c r="D320" s="228" t="s">
        <v>140</v>
      </c>
      <c r="E320" s="229" t="s">
        <v>427</v>
      </c>
      <c r="F320" s="230" t="s">
        <v>428</v>
      </c>
      <c r="G320" s="231" t="s">
        <v>190</v>
      </c>
      <c r="H320" s="232">
        <v>39</v>
      </c>
      <c r="I320" s="233"/>
      <c r="J320" s="234">
        <f>ROUND(I320*H320,2)</f>
        <v>0</v>
      </c>
      <c r="K320" s="235"/>
      <c r="L320" s="45"/>
      <c r="M320" s="236" t="s">
        <v>1</v>
      </c>
      <c r="N320" s="237" t="s">
        <v>39</v>
      </c>
      <c r="O320" s="92"/>
      <c r="P320" s="238">
        <f>O320*H320</f>
        <v>0</v>
      </c>
      <c r="Q320" s="238">
        <v>0</v>
      </c>
      <c r="R320" s="238">
        <f>Q320*H320</f>
        <v>0</v>
      </c>
      <c r="S320" s="238">
        <v>0</v>
      </c>
      <c r="T320" s="239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40" t="s">
        <v>155</v>
      </c>
      <c r="AT320" s="240" t="s">
        <v>140</v>
      </c>
      <c r="AU320" s="240" t="s">
        <v>84</v>
      </c>
      <c r="AY320" s="18" t="s">
        <v>137</v>
      </c>
      <c r="BE320" s="241">
        <f>IF(N320="základní",J320,0)</f>
        <v>0</v>
      </c>
      <c r="BF320" s="241">
        <f>IF(N320="snížená",J320,0)</f>
        <v>0</v>
      </c>
      <c r="BG320" s="241">
        <f>IF(N320="zákl. přenesená",J320,0)</f>
        <v>0</v>
      </c>
      <c r="BH320" s="241">
        <f>IF(N320="sníž. přenesená",J320,0)</f>
        <v>0</v>
      </c>
      <c r="BI320" s="241">
        <f>IF(N320="nulová",J320,0)</f>
        <v>0</v>
      </c>
      <c r="BJ320" s="18" t="s">
        <v>82</v>
      </c>
      <c r="BK320" s="241">
        <f>ROUND(I320*H320,2)</f>
        <v>0</v>
      </c>
      <c r="BL320" s="18" t="s">
        <v>155</v>
      </c>
      <c r="BM320" s="240" t="s">
        <v>429</v>
      </c>
    </row>
    <row r="321" s="13" customFormat="1">
      <c r="A321" s="13"/>
      <c r="B321" s="247"/>
      <c r="C321" s="248"/>
      <c r="D321" s="249" t="s">
        <v>192</v>
      </c>
      <c r="E321" s="250" t="s">
        <v>1</v>
      </c>
      <c r="F321" s="251" t="s">
        <v>430</v>
      </c>
      <c r="G321" s="248"/>
      <c r="H321" s="252">
        <v>39</v>
      </c>
      <c r="I321" s="253"/>
      <c r="J321" s="248"/>
      <c r="K321" s="248"/>
      <c r="L321" s="254"/>
      <c r="M321" s="255"/>
      <c r="N321" s="256"/>
      <c r="O321" s="256"/>
      <c r="P321" s="256"/>
      <c r="Q321" s="256"/>
      <c r="R321" s="256"/>
      <c r="S321" s="256"/>
      <c r="T321" s="257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58" t="s">
        <v>192</v>
      </c>
      <c r="AU321" s="258" t="s">
        <v>84</v>
      </c>
      <c r="AV321" s="13" t="s">
        <v>84</v>
      </c>
      <c r="AW321" s="13" t="s">
        <v>30</v>
      </c>
      <c r="AX321" s="13" t="s">
        <v>82</v>
      </c>
      <c r="AY321" s="258" t="s">
        <v>137</v>
      </c>
    </row>
    <row r="322" s="2" customFormat="1" ht="24.15" customHeight="1">
      <c r="A322" s="39"/>
      <c r="B322" s="40"/>
      <c r="C322" s="228" t="s">
        <v>431</v>
      </c>
      <c r="D322" s="228" t="s">
        <v>140</v>
      </c>
      <c r="E322" s="229" t="s">
        <v>432</v>
      </c>
      <c r="F322" s="230" t="s">
        <v>433</v>
      </c>
      <c r="G322" s="231" t="s">
        <v>190</v>
      </c>
      <c r="H322" s="232">
        <v>39</v>
      </c>
      <c r="I322" s="233"/>
      <c r="J322" s="234">
        <f>ROUND(I322*H322,2)</f>
        <v>0</v>
      </c>
      <c r="K322" s="235"/>
      <c r="L322" s="45"/>
      <c r="M322" s="236" t="s">
        <v>1</v>
      </c>
      <c r="N322" s="237" t="s">
        <v>39</v>
      </c>
      <c r="O322" s="92"/>
      <c r="P322" s="238">
        <f>O322*H322</f>
        <v>0</v>
      </c>
      <c r="Q322" s="238">
        <v>0.089219999999999994</v>
      </c>
      <c r="R322" s="238">
        <f>Q322*H322</f>
        <v>3.4795799999999999</v>
      </c>
      <c r="S322" s="238">
        <v>0</v>
      </c>
      <c r="T322" s="239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40" t="s">
        <v>155</v>
      </c>
      <c r="AT322" s="240" t="s">
        <v>140</v>
      </c>
      <c r="AU322" s="240" t="s">
        <v>84</v>
      </c>
      <c r="AY322" s="18" t="s">
        <v>137</v>
      </c>
      <c r="BE322" s="241">
        <f>IF(N322="základní",J322,0)</f>
        <v>0</v>
      </c>
      <c r="BF322" s="241">
        <f>IF(N322="snížená",J322,0)</f>
        <v>0</v>
      </c>
      <c r="BG322" s="241">
        <f>IF(N322="zákl. přenesená",J322,0)</f>
        <v>0</v>
      </c>
      <c r="BH322" s="241">
        <f>IF(N322="sníž. přenesená",J322,0)</f>
        <v>0</v>
      </c>
      <c r="BI322" s="241">
        <f>IF(N322="nulová",J322,0)</f>
        <v>0</v>
      </c>
      <c r="BJ322" s="18" t="s">
        <v>82</v>
      </c>
      <c r="BK322" s="241">
        <f>ROUND(I322*H322,2)</f>
        <v>0</v>
      </c>
      <c r="BL322" s="18" t="s">
        <v>155</v>
      </c>
      <c r="BM322" s="240" t="s">
        <v>434</v>
      </c>
    </row>
    <row r="323" s="13" customFormat="1">
      <c r="A323" s="13"/>
      <c r="B323" s="247"/>
      <c r="C323" s="248"/>
      <c r="D323" s="249" t="s">
        <v>192</v>
      </c>
      <c r="E323" s="250" t="s">
        <v>1</v>
      </c>
      <c r="F323" s="251" t="s">
        <v>430</v>
      </c>
      <c r="G323" s="248"/>
      <c r="H323" s="252">
        <v>39</v>
      </c>
      <c r="I323" s="253"/>
      <c r="J323" s="248"/>
      <c r="K323" s="248"/>
      <c r="L323" s="254"/>
      <c r="M323" s="255"/>
      <c r="N323" s="256"/>
      <c r="O323" s="256"/>
      <c r="P323" s="256"/>
      <c r="Q323" s="256"/>
      <c r="R323" s="256"/>
      <c r="S323" s="256"/>
      <c r="T323" s="257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8" t="s">
        <v>192</v>
      </c>
      <c r="AU323" s="258" t="s">
        <v>84</v>
      </c>
      <c r="AV323" s="13" t="s">
        <v>84</v>
      </c>
      <c r="AW323" s="13" t="s">
        <v>30</v>
      </c>
      <c r="AX323" s="13" t="s">
        <v>82</v>
      </c>
      <c r="AY323" s="258" t="s">
        <v>137</v>
      </c>
    </row>
    <row r="324" s="2" customFormat="1" ht="21.75" customHeight="1">
      <c r="A324" s="39"/>
      <c r="B324" s="40"/>
      <c r="C324" s="295" t="s">
        <v>435</v>
      </c>
      <c r="D324" s="295" t="s">
        <v>351</v>
      </c>
      <c r="E324" s="296" t="s">
        <v>436</v>
      </c>
      <c r="F324" s="297" t="s">
        <v>437</v>
      </c>
      <c r="G324" s="298" t="s">
        <v>190</v>
      </c>
      <c r="H324" s="299">
        <v>39.780000000000001</v>
      </c>
      <c r="I324" s="300"/>
      <c r="J324" s="301">
        <f>ROUND(I324*H324,2)</f>
        <v>0</v>
      </c>
      <c r="K324" s="302"/>
      <c r="L324" s="303"/>
      <c r="M324" s="304" t="s">
        <v>1</v>
      </c>
      <c r="N324" s="305" t="s">
        <v>39</v>
      </c>
      <c r="O324" s="92"/>
      <c r="P324" s="238">
        <f>O324*H324</f>
        <v>0</v>
      </c>
      <c r="Q324" s="238">
        <v>0.13100000000000001</v>
      </c>
      <c r="R324" s="238">
        <f>Q324*H324</f>
        <v>5.2111800000000006</v>
      </c>
      <c r="S324" s="238">
        <v>0</v>
      </c>
      <c r="T324" s="239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40" t="s">
        <v>224</v>
      </c>
      <c r="AT324" s="240" t="s">
        <v>351</v>
      </c>
      <c r="AU324" s="240" t="s">
        <v>84</v>
      </c>
      <c r="AY324" s="18" t="s">
        <v>137</v>
      </c>
      <c r="BE324" s="241">
        <f>IF(N324="základní",J324,0)</f>
        <v>0</v>
      </c>
      <c r="BF324" s="241">
        <f>IF(N324="snížená",J324,0)</f>
        <v>0</v>
      </c>
      <c r="BG324" s="241">
        <f>IF(N324="zákl. přenesená",J324,0)</f>
        <v>0</v>
      </c>
      <c r="BH324" s="241">
        <f>IF(N324="sníž. přenesená",J324,0)</f>
        <v>0</v>
      </c>
      <c r="BI324" s="241">
        <f>IF(N324="nulová",J324,0)</f>
        <v>0</v>
      </c>
      <c r="BJ324" s="18" t="s">
        <v>82</v>
      </c>
      <c r="BK324" s="241">
        <f>ROUND(I324*H324,2)</f>
        <v>0</v>
      </c>
      <c r="BL324" s="18" t="s">
        <v>155</v>
      </c>
      <c r="BM324" s="240" t="s">
        <v>438</v>
      </c>
    </row>
    <row r="325" s="13" customFormat="1">
      <c r="A325" s="13"/>
      <c r="B325" s="247"/>
      <c r="C325" s="248"/>
      <c r="D325" s="249" t="s">
        <v>192</v>
      </c>
      <c r="E325" s="250" t="s">
        <v>1</v>
      </c>
      <c r="F325" s="251" t="s">
        <v>430</v>
      </c>
      <c r="G325" s="248"/>
      <c r="H325" s="252">
        <v>39</v>
      </c>
      <c r="I325" s="253"/>
      <c r="J325" s="248"/>
      <c r="K325" s="248"/>
      <c r="L325" s="254"/>
      <c r="M325" s="255"/>
      <c r="N325" s="256"/>
      <c r="O325" s="256"/>
      <c r="P325" s="256"/>
      <c r="Q325" s="256"/>
      <c r="R325" s="256"/>
      <c r="S325" s="256"/>
      <c r="T325" s="257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58" t="s">
        <v>192</v>
      </c>
      <c r="AU325" s="258" t="s">
        <v>84</v>
      </c>
      <c r="AV325" s="13" t="s">
        <v>84</v>
      </c>
      <c r="AW325" s="13" t="s">
        <v>30</v>
      </c>
      <c r="AX325" s="13" t="s">
        <v>82</v>
      </c>
      <c r="AY325" s="258" t="s">
        <v>137</v>
      </c>
    </row>
    <row r="326" s="13" customFormat="1">
      <c r="A326" s="13"/>
      <c r="B326" s="247"/>
      <c r="C326" s="248"/>
      <c r="D326" s="249" t="s">
        <v>192</v>
      </c>
      <c r="E326" s="248"/>
      <c r="F326" s="251" t="s">
        <v>439</v>
      </c>
      <c r="G326" s="248"/>
      <c r="H326" s="252">
        <v>39.780000000000001</v>
      </c>
      <c r="I326" s="253"/>
      <c r="J326" s="248"/>
      <c r="K326" s="248"/>
      <c r="L326" s="254"/>
      <c r="M326" s="255"/>
      <c r="N326" s="256"/>
      <c r="O326" s="256"/>
      <c r="P326" s="256"/>
      <c r="Q326" s="256"/>
      <c r="R326" s="256"/>
      <c r="S326" s="256"/>
      <c r="T326" s="257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58" t="s">
        <v>192</v>
      </c>
      <c r="AU326" s="258" t="s">
        <v>84</v>
      </c>
      <c r="AV326" s="13" t="s">
        <v>84</v>
      </c>
      <c r="AW326" s="13" t="s">
        <v>4</v>
      </c>
      <c r="AX326" s="13" t="s">
        <v>82</v>
      </c>
      <c r="AY326" s="258" t="s">
        <v>137</v>
      </c>
    </row>
    <row r="327" s="12" customFormat="1" ht="22.8" customHeight="1">
      <c r="A327" s="12"/>
      <c r="B327" s="212"/>
      <c r="C327" s="213"/>
      <c r="D327" s="214" t="s">
        <v>73</v>
      </c>
      <c r="E327" s="226" t="s">
        <v>213</v>
      </c>
      <c r="F327" s="226" t="s">
        <v>440</v>
      </c>
      <c r="G327" s="213"/>
      <c r="H327" s="213"/>
      <c r="I327" s="216"/>
      <c r="J327" s="227">
        <f>BK327</f>
        <v>0</v>
      </c>
      <c r="K327" s="213"/>
      <c r="L327" s="218"/>
      <c r="M327" s="219"/>
      <c r="N327" s="220"/>
      <c r="O327" s="220"/>
      <c r="P327" s="221">
        <f>SUM(P328:P461)</f>
        <v>0</v>
      </c>
      <c r="Q327" s="220"/>
      <c r="R327" s="221">
        <f>SUM(R328:R461)</f>
        <v>154.98843161999997</v>
      </c>
      <c r="S327" s="220"/>
      <c r="T327" s="222">
        <f>SUM(T328:T461)</f>
        <v>0</v>
      </c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R327" s="223" t="s">
        <v>82</v>
      </c>
      <c r="AT327" s="224" t="s">
        <v>73</v>
      </c>
      <c r="AU327" s="224" t="s">
        <v>82</v>
      </c>
      <c r="AY327" s="223" t="s">
        <v>137</v>
      </c>
      <c r="BK327" s="225">
        <f>SUM(BK328:BK461)</f>
        <v>0</v>
      </c>
    </row>
    <row r="328" s="2" customFormat="1" ht="24.15" customHeight="1">
      <c r="A328" s="39"/>
      <c r="B328" s="40"/>
      <c r="C328" s="228" t="s">
        <v>441</v>
      </c>
      <c r="D328" s="228" t="s">
        <v>140</v>
      </c>
      <c r="E328" s="229" t="s">
        <v>442</v>
      </c>
      <c r="F328" s="230" t="s">
        <v>443</v>
      </c>
      <c r="G328" s="231" t="s">
        <v>190</v>
      </c>
      <c r="H328" s="232">
        <v>819.76499999999999</v>
      </c>
      <c r="I328" s="233"/>
      <c r="J328" s="234">
        <f>ROUND(I328*H328,2)</f>
        <v>0</v>
      </c>
      <c r="K328" s="235"/>
      <c r="L328" s="45"/>
      <c r="M328" s="236" t="s">
        <v>1</v>
      </c>
      <c r="N328" s="237" t="s">
        <v>39</v>
      </c>
      <c r="O328" s="92"/>
      <c r="P328" s="238">
        <f>O328*H328</f>
        <v>0</v>
      </c>
      <c r="Q328" s="238">
        <v>0.01103</v>
      </c>
      <c r="R328" s="238">
        <f>Q328*H328</f>
        <v>9.0420079500000003</v>
      </c>
      <c r="S328" s="238">
        <v>0</v>
      </c>
      <c r="T328" s="239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40" t="s">
        <v>155</v>
      </c>
      <c r="AT328" s="240" t="s">
        <v>140</v>
      </c>
      <c r="AU328" s="240" t="s">
        <v>84</v>
      </c>
      <c r="AY328" s="18" t="s">
        <v>137</v>
      </c>
      <c r="BE328" s="241">
        <f>IF(N328="základní",J328,0)</f>
        <v>0</v>
      </c>
      <c r="BF328" s="241">
        <f>IF(N328="snížená",J328,0)</f>
        <v>0</v>
      </c>
      <c r="BG328" s="241">
        <f>IF(N328="zákl. přenesená",J328,0)</f>
        <v>0</v>
      </c>
      <c r="BH328" s="241">
        <f>IF(N328="sníž. přenesená",J328,0)</f>
        <v>0</v>
      </c>
      <c r="BI328" s="241">
        <f>IF(N328="nulová",J328,0)</f>
        <v>0</v>
      </c>
      <c r="BJ328" s="18" t="s">
        <v>82</v>
      </c>
      <c r="BK328" s="241">
        <f>ROUND(I328*H328,2)</f>
        <v>0</v>
      </c>
      <c r="BL328" s="18" t="s">
        <v>155</v>
      </c>
      <c r="BM328" s="240" t="s">
        <v>444</v>
      </c>
    </row>
    <row r="329" s="15" customFormat="1">
      <c r="A329" s="15"/>
      <c r="B329" s="270"/>
      <c r="C329" s="271"/>
      <c r="D329" s="249" t="s">
        <v>192</v>
      </c>
      <c r="E329" s="272" t="s">
        <v>1</v>
      </c>
      <c r="F329" s="273" t="s">
        <v>445</v>
      </c>
      <c r="G329" s="271"/>
      <c r="H329" s="272" t="s">
        <v>1</v>
      </c>
      <c r="I329" s="274"/>
      <c r="J329" s="271"/>
      <c r="K329" s="271"/>
      <c r="L329" s="275"/>
      <c r="M329" s="276"/>
      <c r="N329" s="277"/>
      <c r="O329" s="277"/>
      <c r="P329" s="277"/>
      <c r="Q329" s="277"/>
      <c r="R329" s="277"/>
      <c r="S329" s="277"/>
      <c r="T329" s="278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79" t="s">
        <v>192</v>
      </c>
      <c r="AU329" s="279" t="s">
        <v>84</v>
      </c>
      <c r="AV329" s="15" t="s">
        <v>82</v>
      </c>
      <c r="AW329" s="15" t="s">
        <v>30</v>
      </c>
      <c r="AX329" s="15" t="s">
        <v>74</v>
      </c>
      <c r="AY329" s="279" t="s">
        <v>137</v>
      </c>
    </row>
    <row r="330" s="13" customFormat="1">
      <c r="A330" s="13"/>
      <c r="B330" s="247"/>
      <c r="C330" s="248"/>
      <c r="D330" s="249" t="s">
        <v>192</v>
      </c>
      <c r="E330" s="250" t="s">
        <v>1</v>
      </c>
      <c r="F330" s="251" t="s">
        <v>446</v>
      </c>
      <c r="G330" s="248"/>
      <c r="H330" s="252">
        <v>292.56</v>
      </c>
      <c r="I330" s="253"/>
      <c r="J330" s="248"/>
      <c r="K330" s="248"/>
      <c r="L330" s="254"/>
      <c r="M330" s="255"/>
      <c r="N330" s="256"/>
      <c r="O330" s="256"/>
      <c r="P330" s="256"/>
      <c r="Q330" s="256"/>
      <c r="R330" s="256"/>
      <c r="S330" s="256"/>
      <c r="T330" s="257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58" t="s">
        <v>192</v>
      </c>
      <c r="AU330" s="258" t="s">
        <v>84</v>
      </c>
      <c r="AV330" s="13" t="s">
        <v>84</v>
      </c>
      <c r="AW330" s="13" t="s">
        <v>30</v>
      </c>
      <c r="AX330" s="13" t="s">
        <v>74</v>
      </c>
      <c r="AY330" s="258" t="s">
        <v>137</v>
      </c>
    </row>
    <row r="331" s="13" customFormat="1">
      <c r="A331" s="13"/>
      <c r="B331" s="247"/>
      <c r="C331" s="248"/>
      <c r="D331" s="249" t="s">
        <v>192</v>
      </c>
      <c r="E331" s="250" t="s">
        <v>1</v>
      </c>
      <c r="F331" s="251" t="s">
        <v>447</v>
      </c>
      <c r="G331" s="248"/>
      <c r="H331" s="252">
        <v>290.83499999999998</v>
      </c>
      <c r="I331" s="253"/>
      <c r="J331" s="248"/>
      <c r="K331" s="248"/>
      <c r="L331" s="254"/>
      <c r="M331" s="255"/>
      <c r="N331" s="256"/>
      <c r="O331" s="256"/>
      <c r="P331" s="256"/>
      <c r="Q331" s="256"/>
      <c r="R331" s="256"/>
      <c r="S331" s="256"/>
      <c r="T331" s="257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58" t="s">
        <v>192</v>
      </c>
      <c r="AU331" s="258" t="s">
        <v>84</v>
      </c>
      <c r="AV331" s="13" t="s">
        <v>84</v>
      </c>
      <c r="AW331" s="13" t="s">
        <v>30</v>
      </c>
      <c r="AX331" s="13" t="s">
        <v>74</v>
      </c>
      <c r="AY331" s="258" t="s">
        <v>137</v>
      </c>
    </row>
    <row r="332" s="13" customFormat="1">
      <c r="A332" s="13"/>
      <c r="B332" s="247"/>
      <c r="C332" s="248"/>
      <c r="D332" s="249" t="s">
        <v>192</v>
      </c>
      <c r="E332" s="250" t="s">
        <v>1</v>
      </c>
      <c r="F332" s="251" t="s">
        <v>448</v>
      </c>
      <c r="G332" s="248"/>
      <c r="H332" s="252">
        <v>257.37</v>
      </c>
      <c r="I332" s="253"/>
      <c r="J332" s="248"/>
      <c r="K332" s="248"/>
      <c r="L332" s="254"/>
      <c r="M332" s="255"/>
      <c r="N332" s="256"/>
      <c r="O332" s="256"/>
      <c r="P332" s="256"/>
      <c r="Q332" s="256"/>
      <c r="R332" s="256"/>
      <c r="S332" s="256"/>
      <c r="T332" s="257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58" t="s">
        <v>192</v>
      </c>
      <c r="AU332" s="258" t="s">
        <v>84</v>
      </c>
      <c r="AV332" s="13" t="s">
        <v>84</v>
      </c>
      <c r="AW332" s="13" t="s">
        <v>30</v>
      </c>
      <c r="AX332" s="13" t="s">
        <v>74</v>
      </c>
      <c r="AY332" s="258" t="s">
        <v>137</v>
      </c>
    </row>
    <row r="333" s="15" customFormat="1">
      <c r="A333" s="15"/>
      <c r="B333" s="270"/>
      <c r="C333" s="271"/>
      <c r="D333" s="249" t="s">
        <v>192</v>
      </c>
      <c r="E333" s="272" t="s">
        <v>1</v>
      </c>
      <c r="F333" s="273" t="s">
        <v>449</v>
      </c>
      <c r="G333" s="271"/>
      <c r="H333" s="272" t="s">
        <v>1</v>
      </c>
      <c r="I333" s="274"/>
      <c r="J333" s="271"/>
      <c r="K333" s="271"/>
      <c r="L333" s="275"/>
      <c r="M333" s="276"/>
      <c r="N333" s="277"/>
      <c r="O333" s="277"/>
      <c r="P333" s="277"/>
      <c r="Q333" s="277"/>
      <c r="R333" s="277"/>
      <c r="S333" s="277"/>
      <c r="T333" s="278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79" t="s">
        <v>192</v>
      </c>
      <c r="AU333" s="279" t="s">
        <v>84</v>
      </c>
      <c r="AV333" s="15" t="s">
        <v>82</v>
      </c>
      <c r="AW333" s="15" t="s">
        <v>30</v>
      </c>
      <c r="AX333" s="15" t="s">
        <v>74</v>
      </c>
      <c r="AY333" s="279" t="s">
        <v>137</v>
      </c>
    </row>
    <row r="334" s="13" customFormat="1">
      <c r="A334" s="13"/>
      <c r="B334" s="247"/>
      <c r="C334" s="248"/>
      <c r="D334" s="249" t="s">
        <v>192</v>
      </c>
      <c r="E334" s="250" t="s">
        <v>1</v>
      </c>
      <c r="F334" s="251" t="s">
        <v>450</v>
      </c>
      <c r="G334" s="248"/>
      <c r="H334" s="252">
        <v>-110</v>
      </c>
      <c r="I334" s="253"/>
      <c r="J334" s="248"/>
      <c r="K334" s="248"/>
      <c r="L334" s="254"/>
      <c r="M334" s="255"/>
      <c r="N334" s="256"/>
      <c r="O334" s="256"/>
      <c r="P334" s="256"/>
      <c r="Q334" s="256"/>
      <c r="R334" s="256"/>
      <c r="S334" s="256"/>
      <c r="T334" s="257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8" t="s">
        <v>192</v>
      </c>
      <c r="AU334" s="258" t="s">
        <v>84</v>
      </c>
      <c r="AV334" s="13" t="s">
        <v>84</v>
      </c>
      <c r="AW334" s="13" t="s">
        <v>30</v>
      </c>
      <c r="AX334" s="13" t="s">
        <v>74</v>
      </c>
      <c r="AY334" s="258" t="s">
        <v>137</v>
      </c>
    </row>
    <row r="335" s="15" customFormat="1">
      <c r="A335" s="15"/>
      <c r="B335" s="270"/>
      <c r="C335" s="271"/>
      <c r="D335" s="249" t="s">
        <v>192</v>
      </c>
      <c r="E335" s="272" t="s">
        <v>1</v>
      </c>
      <c r="F335" s="273" t="s">
        <v>451</v>
      </c>
      <c r="G335" s="271"/>
      <c r="H335" s="272" t="s">
        <v>1</v>
      </c>
      <c r="I335" s="274"/>
      <c r="J335" s="271"/>
      <c r="K335" s="271"/>
      <c r="L335" s="275"/>
      <c r="M335" s="276"/>
      <c r="N335" s="277"/>
      <c r="O335" s="277"/>
      <c r="P335" s="277"/>
      <c r="Q335" s="277"/>
      <c r="R335" s="277"/>
      <c r="S335" s="277"/>
      <c r="T335" s="278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279" t="s">
        <v>192</v>
      </c>
      <c r="AU335" s="279" t="s">
        <v>84</v>
      </c>
      <c r="AV335" s="15" t="s">
        <v>82</v>
      </c>
      <c r="AW335" s="15" t="s">
        <v>30</v>
      </c>
      <c r="AX335" s="15" t="s">
        <v>74</v>
      </c>
      <c r="AY335" s="279" t="s">
        <v>137</v>
      </c>
    </row>
    <row r="336" s="13" customFormat="1">
      <c r="A336" s="13"/>
      <c r="B336" s="247"/>
      <c r="C336" s="248"/>
      <c r="D336" s="249" t="s">
        <v>192</v>
      </c>
      <c r="E336" s="250" t="s">
        <v>1</v>
      </c>
      <c r="F336" s="251" t="s">
        <v>452</v>
      </c>
      <c r="G336" s="248"/>
      <c r="H336" s="252">
        <v>89</v>
      </c>
      <c r="I336" s="253"/>
      <c r="J336" s="248"/>
      <c r="K336" s="248"/>
      <c r="L336" s="254"/>
      <c r="M336" s="255"/>
      <c r="N336" s="256"/>
      <c r="O336" s="256"/>
      <c r="P336" s="256"/>
      <c r="Q336" s="256"/>
      <c r="R336" s="256"/>
      <c r="S336" s="256"/>
      <c r="T336" s="257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58" t="s">
        <v>192</v>
      </c>
      <c r="AU336" s="258" t="s">
        <v>84</v>
      </c>
      <c r="AV336" s="13" t="s">
        <v>84</v>
      </c>
      <c r="AW336" s="13" t="s">
        <v>30</v>
      </c>
      <c r="AX336" s="13" t="s">
        <v>74</v>
      </c>
      <c r="AY336" s="258" t="s">
        <v>137</v>
      </c>
    </row>
    <row r="337" s="14" customFormat="1">
      <c r="A337" s="14"/>
      <c r="B337" s="259"/>
      <c r="C337" s="260"/>
      <c r="D337" s="249" t="s">
        <v>192</v>
      </c>
      <c r="E337" s="261" t="s">
        <v>1</v>
      </c>
      <c r="F337" s="262" t="s">
        <v>202</v>
      </c>
      <c r="G337" s="260"/>
      <c r="H337" s="263">
        <v>819.76499999999999</v>
      </c>
      <c r="I337" s="264"/>
      <c r="J337" s="260"/>
      <c r="K337" s="260"/>
      <c r="L337" s="265"/>
      <c r="M337" s="266"/>
      <c r="N337" s="267"/>
      <c r="O337" s="267"/>
      <c r="P337" s="267"/>
      <c r="Q337" s="267"/>
      <c r="R337" s="267"/>
      <c r="S337" s="267"/>
      <c r="T337" s="268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69" t="s">
        <v>192</v>
      </c>
      <c r="AU337" s="269" t="s">
        <v>84</v>
      </c>
      <c r="AV337" s="14" t="s">
        <v>155</v>
      </c>
      <c r="AW337" s="14" t="s">
        <v>30</v>
      </c>
      <c r="AX337" s="14" t="s">
        <v>82</v>
      </c>
      <c r="AY337" s="269" t="s">
        <v>137</v>
      </c>
    </row>
    <row r="338" s="2" customFormat="1" ht="16.5" customHeight="1">
      <c r="A338" s="39"/>
      <c r="B338" s="40"/>
      <c r="C338" s="228" t="s">
        <v>453</v>
      </c>
      <c r="D338" s="228" t="s">
        <v>140</v>
      </c>
      <c r="E338" s="229" t="s">
        <v>454</v>
      </c>
      <c r="F338" s="230" t="s">
        <v>455</v>
      </c>
      <c r="G338" s="231" t="s">
        <v>190</v>
      </c>
      <c r="H338" s="232">
        <v>58.197000000000003</v>
      </c>
      <c r="I338" s="233"/>
      <c r="J338" s="234">
        <f>ROUND(I338*H338,2)</f>
        <v>0</v>
      </c>
      <c r="K338" s="235"/>
      <c r="L338" s="45"/>
      <c r="M338" s="236" t="s">
        <v>1</v>
      </c>
      <c r="N338" s="237" t="s">
        <v>39</v>
      </c>
      <c r="O338" s="92"/>
      <c r="P338" s="238">
        <f>O338*H338</f>
        <v>0</v>
      </c>
      <c r="Q338" s="238">
        <v>0.016760000000000001</v>
      </c>
      <c r="R338" s="238">
        <f>Q338*H338</f>
        <v>0.97538172000000012</v>
      </c>
      <c r="S338" s="238">
        <v>0</v>
      </c>
      <c r="T338" s="239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40" t="s">
        <v>155</v>
      </c>
      <c r="AT338" s="240" t="s">
        <v>140</v>
      </c>
      <c r="AU338" s="240" t="s">
        <v>84</v>
      </c>
      <c r="AY338" s="18" t="s">
        <v>137</v>
      </c>
      <c r="BE338" s="241">
        <f>IF(N338="základní",J338,0)</f>
        <v>0</v>
      </c>
      <c r="BF338" s="241">
        <f>IF(N338="snížená",J338,0)</f>
        <v>0</v>
      </c>
      <c r="BG338" s="241">
        <f>IF(N338="zákl. přenesená",J338,0)</f>
        <v>0</v>
      </c>
      <c r="BH338" s="241">
        <f>IF(N338="sníž. přenesená",J338,0)</f>
        <v>0</v>
      </c>
      <c r="BI338" s="241">
        <f>IF(N338="nulová",J338,0)</f>
        <v>0</v>
      </c>
      <c r="BJ338" s="18" t="s">
        <v>82</v>
      </c>
      <c r="BK338" s="241">
        <f>ROUND(I338*H338,2)</f>
        <v>0</v>
      </c>
      <c r="BL338" s="18" t="s">
        <v>155</v>
      </c>
      <c r="BM338" s="240" t="s">
        <v>456</v>
      </c>
    </row>
    <row r="339" s="15" customFormat="1">
      <c r="A339" s="15"/>
      <c r="B339" s="270"/>
      <c r="C339" s="271"/>
      <c r="D339" s="249" t="s">
        <v>192</v>
      </c>
      <c r="E339" s="272" t="s">
        <v>1</v>
      </c>
      <c r="F339" s="273" t="s">
        <v>445</v>
      </c>
      <c r="G339" s="271"/>
      <c r="H339" s="272" t="s">
        <v>1</v>
      </c>
      <c r="I339" s="274"/>
      <c r="J339" s="271"/>
      <c r="K339" s="271"/>
      <c r="L339" s="275"/>
      <c r="M339" s="276"/>
      <c r="N339" s="277"/>
      <c r="O339" s="277"/>
      <c r="P339" s="277"/>
      <c r="Q339" s="277"/>
      <c r="R339" s="277"/>
      <c r="S339" s="277"/>
      <c r="T339" s="278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79" t="s">
        <v>192</v>
      </c>
      <c r="AU339" s="279" t="s">
        <v>84</v>
      </c>
      <c r="AV339" s="15" t="s">
        <v>82</v>
      </c>
      <c r="AW339" s="15" t="s">
        <v>30</v>
      </c>
      <c r="AX339" s="15" t="s">
        <v>74</v>
      </c>
      <c r="AY339" s="279" t="s">
        <v>137</v>
      </c>
    </row>
    <row r="340" s="13" customFormat="1">
      <c r="A340" s="13"/>
      <c r="B340" s="247"/>
      <c r="C340" s="248"/>
      <c r="D340" s="249" t="s">
        <v>192</v>
      </c>
      <c r="E340" s="250" t="s">
        <v>1</v>
      </c>
      <c r="F340" s="251" t="s">
        <v>457</v>
      </c>
      <c r="G340" s="248"/>
      <c r="H340" s="252">
        <v>12.6</v>
      </c>
      <c r="I340" s="253"/>
      <c r="J340" s="248"/>
      <c r="K340" s="248"/>
      <c r="L340" s="254"/>
      <c r="M340" s="255"/>
      <c r="N340" s="256"/>
      <c r="O340" s="256"/>
      <c r="P340" s="256"/>
      <c r="Q340" s="256"/>
      <c r="R340" s="256"/>
      <c r="S340" s="256"/>
      <c r="T340" s="257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58" t="s">
        <v>192</v>
      </c>
      <c r="AU340" s="258" t="s">
        <v>84</v>
      </c>
      <c r="AV340" s="13" t="s">
        <v>84</v>
      </c>
      <c r="AW340" s="13" t="s">
        <v>30</v>
      </c>
      <c r="AX340" s="13" t="s">
        <v>74</v>
      </c>
      <c r="AY340" s="258" t="s">
        <v>137</v>
      </c>
    </row>
    <row r="341" s="13" customFormat="1">
      <c r="A341" s="13"/>
      <c r="B341" s="247"/>
      <c r="C341" s="248"/>
      <c r="D341" s="249" t="s">
        <v>192</v>
      </c>
      <c r="E341" s="250" t="s">
        <v>1</v>
      </c>
      <c r="F341" s="251" t="s">
        <v>458</v>
      </c>
      <c r="G341" s="248"/>
      <c r="H341" s="252">
        <v>8.6400000000000006</v>
      </c>
      <c r="I341" s="253"/>
      <c r="J341" s="248"/>
      <c r="K341" s="248"/>
      <c r="L341" s="254"/>
      <c r="M341" s="255"/>
      <c r="N341" s="256"/>
      <c r="O341" s="256"/>
      <c r="P341" s="256"/>
      <c r="Q341" s="256"/>
      <c r="R341" s="256"/>
      <c r="S341" s="256"/>
      <c r="T341" s="257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58" t="s">
        <v>192</v>
      </c>
      <c r="AU341" s="258" t="s">
        <v>84</v>
      </c>
      <c r="AV341" s="13" t="s">
        <v>84</v>
      </c>
      <c r="AW341" s="13" t="s">
        <v>30</v>
      </c>
      <c r="AX341" s="13" t="s">
        <v>74</v>
      </c>
      <c r="AY341" s="258" t="s">
        <v>137</v>
      </c>
    </row>
    <row r="342" s="13" customFormat="1">
      <c r="A342" s="13"/>
      <c r="B342" s="247"/>
      <c r="C342" s="248"/>
      <c r="D342" s="249" t="s">
        <v>192</v>
      </c>
      <c r="E342" s="250" t="s">
        <v>1</v>
      </c>
      <c r="F342" s="251" t="s">
        <v>459</v>
      </c>
      <c r="G342" s="248"/>
      <c r="H342" s="252">
        <v>7.4699999999999998</v>
      </c>
      <c r="I342" s="253"/>
      <c r="J342" s="248"/>
      <c r="K342" s="248"/>
      <c r="L342" s="254"/>
      <c r="M342" s="255"/>
      <c r="N342" s="256"/>
      <c r="O342" s="256"/>
      <c r="P342" s="256"/>
      <c r="Q342" s="256"/>
      <c r="R342" s="256"/>
      <c r="S342" s="256"/>
      <c r="T342" s="257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58" t="s">
        <v>192</v>
      </c>
      <c r="AU342" s="258" t="s">
        <v>84</v>
      </c>
      <c r="AV342" s="13" t="s">
        <v>84</v>
      </c>
      <c r="AW342" s="13" t="s">
        <v>30</v>
      </c>
      <c r="AX342" s="13" t="s">
        <v>74</v>
      </c>
      <c r="AY342" s="258" t="s">
        <v>137</v>
      </c>
    </row>
    <row r="343" s="13" customFormat="1">
      <c r="A343" s="13"/>
      <c r="B343" s="247"/>
      <c r="C343" s="248"/>
      <c r="D343" s="249" t="s">
        <v>192</v>
      </c>
      <c r="E343" s="250" t="s">
        <v>1</v>
      </c>
      <c r="F343" s="251" t="s">
        <v>460</v>
      </c>
      <c r="G343" s="248"/>
      <c r="H343" s="252">
        <v>4.3200000000000003</v>
      </c>
      <c r="I343" s="253"/>
      <c r="J343" s="248"/>
      <c r="K343" s="248"/>
      <c r="L343" s="254"/>
      <c r="M343" s="255"/>
      <c r="N343" s="256"/>
      <c r="O343" s="256"/>
      <c r="P343" s="256"/>
      <c r="Q343" s="256"/>
      <c r="R343" s="256"/>
      <c r="S343" s="256"/>
      <c r="T343" s="257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58" t="s">
        <v>192</v>
      </c>
      <c r="AU343" s="258" t="s">
        <v>84</v>
      </c>
      <c r="AV343" s="13" t="s">
        <v>84</v>
      </c>
      <c r="AW343" s="13" t="s">
        <v>30</v>
      </c>
      <c r="AX343" s="13" t="s">
        <v>74</v>
      </c>
      <c r="AY343" s="258" t="s">
        <v>137</v>
      </c>
    </row>
    <row r="344" s="13" customFormat="1">
      <c r="A344" s="13"/>
      <c r="B344" s="247"/>
      <c r="C344" s="248"/>
      <c r="D344" s="249" t="s">
        <v>192</v>
      </c>
      <c r="E344" s="250" t="s">
        <v>1</v>
      </c>
      <c r="F344" s="251" t="s">
        <v>461</v>
      </c>
      <c r="G344" s="248"/>
      <c r="H344" s="252">
        <v>6.75</v>
      </c>
      <c r="I344" s="253"/>
      <c r="J344" s="248"/>
      <c r="K344" s="248"/>
      <c r="L344" s="254"/>
      <c r="M344" s="255"/>
      <c r="N344" s="256"/>
      <c r="O344" s="256"/>
      <c r="P344" s="256"/>
      <c r="Q344" s="256"/>
      <c r="R344" s="256"/>
      <c r="S344" s="256"/>
      <c r="T344" s="257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58" t="s">
        <v>192</v>
      </c>
      <c r="AU344" s="258" t="s">
        <v>84</v>
      </c>
      <c r="AV344" s="13" t="s">
        <v>84</v>
      </c>
      <c r="AW344" s="13" t="s">
        <v>30</v>
      </c>
      <c r="AX344" s="13" t="s">
        <v>74</v>
      </c>
      <c r="AY344" s="258" t="s">
        <v>137</v>
      </c>
    </row>
    <row r="345" s="13" customFormat="1">
      <c r="A345" s="13"/>
      <c r="B345" s="247"/>
      <c r="C345" s="248"/>
      <c r="D345" s="249" t="s">
        <v>192</v>
      </c>
      <c r="E345" s="250" t="s">
        <v>1</v>
      </c>
      <c r="F345" s="251" t="s">
        <v>462</v>
      </c>
      <c r="G345" s="248"/>
      <c r="H345" s="252">
        <v>6.9299999999999997</v>
      </c>
      <c r="I345" s="253"/>
      <c r="J345" s="248"/>
      <c r="K345" s="248"/>
      <c r="L345" s="254"/>
      <c r="M345" s="255"/>
      <c r="N345" s="256"/>
      <c r="O345" s="256"/>
      <c r="P345" s="256"/>
      <c r="Q345" s="256"/>
      <c r="R345" s="256"/>
      <c r="S345" s="256"/>
      <c r="T345" s="257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58" t="s">
        <v>192</v>
      </c>
      <c r="AU345" s="258" t="s">
        <v>84</v>
      </c>
      <c r="AV345" s="13" t="s">
        <v>84</v>
      </c>
      <c r="AW345" s="13" t="s">
        <v>30</v>
      </c>
      <c r="AX345" s="13" t="s">
        <v>74</v>
      </c>
      <c r="AY345" s="258" t="s">
        <v>137</v>
      </c>
    </row>
    <row r="346" s="13" customFormat="1">
      <c r="A346" s="13"/>
      <c r="B346" s="247"/>
      <c r="C346" s="248"/>
      <c r="D346" s="249" t="s">
        <v>192</v>
      </c>
      <c r="E346" s="250" t="s">
        <v>1</v>
      </c>
      <c r="F346" s="251" t="s">
        <v>463</v>
      </c>
      <c r="G346" s="248"/>
      <c r="H346" s="252">
        <v>4.5679999999999996</v>
      </c>
      <c r="I346" s="253"/>
      <c r="J346" s="248"/>
      <c r="K346" s="248"/>
      <c r="L346" s="254"/>
      <c r="M346" s="255"/>
      <c r="N346" s="256"/>
      <c r="O346" s="256"/>
      <c r="P346" s="256"/>
      <c r="Q346" s="256"/>
      <c r="R346" s="256"/>
      <c r="S346" s="256"/>
      <c r="T346" s="257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58" t="s">
        <v>192</v>
      </c>
      <c r="AU346" s="258" t="s">
        <v>84</v>
      </c>
      <c r="AV346" s="13" t="s">
        <v>84</v>
      </c>
      <c r="AW346" s="13" t="s">
        <v>30</v>
      </c>
      <c r="AX346" s="13" t="s">
        <v>74</v>
      </c>
      <c r="AY346" s="258" t="s">
        <v>137</v>
      </c>
    </row>
    <row r="347" s="13" customFormat="1">
      <c r="A347" s="13"/>
      <c r="B347" s="247"/>
      <c r="C347" s="248"/>
      <c r="D347" s="249" t="s">
        <v>192</v>
      </c>
      <c r="E347" s="250" t="s">
        <v>1</v>
      </c>
      <c r="F347" s="251" t="s">
        <v>464</v>
      </c>
      <c r="G347" s="248"/>
      <c r="H347" s="252">
        <v>3.7799999999999998</v>
      </c>
      <c r="I347" s="253"/>
      <c r="J347" s="248"/>
      <c r="K347" s="248"/>
      <c r="L347" s="254"/>
      <c r="M347" s="255"/>
      <c r="N347" s="256"/>
      <c r="O347" s="256"/>
      <c r="P347" s="256"/>
      <c r="Q347" s="256"/>
      <c r="R347" s="256"/>
      <c r="S347" s="256"/>
      <c r="T347" s="257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58" t="s">
        <v>192</v>
      </c>
      <c r="AU347" s="258" t="s">
        <v>84</v>
      </c>
      <c r="AV347" s="13" t="s">
        <v>84</v>
      </c>
      <c r="AW347" s="13" t="s">
        <v>30</v>
      </c>
      <c r="AX347" s="13" t="s">
        <v>74</v>
      </c>
      <c r="AY347" s="258" t="s">
        <v>137</v>
      </c>
    </row>
    <row r="348" s="16" customFormat="1">
      <c r="A348" s="16"/>
      <c r="B348" s="284"/>
      <c r="C348" s="285"/>
      <c r="D348" s="249" t="s">
        <v>192</v>
      </c>
      <c r="E348" s="286" t="s">
        <v>1</v>
      </c>
      <c r="F348" s="287" t="s">
        <v>294</v>
      </c>
      <c r="G348" s="285"/>
      <c r="H348" s="288">
        <v>55.058</v>
      </c>
      <c r="I348" s="289"/>
      <c r="J348" s="285"/>
      <c r="K348" s="285"/>
      <c r="L348" s="290"/>
      <c r="M348" s="291"/>
      <c r="N348" s="292"/>
      <c r="O348" s="292"/>
      <c r="P348" s="292"/>
      <c r="Q348" s="292"/>
      <c r="R348" s="292"/>
      <c r="S348" s="292"/>
      <c r="T348" s="293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T348" s="294" t="s">
        <v>192</v>
      </c>
      <c r="AU348" s="294" t="s">
        <v>84</v>
      </c>
      <c r="AV348" s="16" t="s">
        <v>149</v>
      </c>
      <c r="AW348" s="16" t="s">
        <v>30</v>
      </c>
      <c r="AX348" s="16" t="s">
        <v>74</v>
      </c>
      <c r="AY348" s="294" t="s">
        <v>137</v>
      </c>
    </row>
    <row r="349" s="15" customFormat="1">
      <c r="A349" s="15"/>
      <c r="B349" s="270"/>
      <c r="C349" s="271"/>
      <c r="D349" s="249" t="s">
        <v>192</v>
      </c>
      <c r="E349" s="272" t="s">
        <v>1</v>
      </c>
      <c r="F349" s="273" t="s">
        <v>451</v>
      </c>
      <c r="G349" s="271"/>
      <c r="H349" s="272" t="s">
        <v>1</v>
      </c>
      <c r="I349" s="274"/>
      <c r="J349" s="271"/>
      <c r="K349" s="271"/>
      <c r="L349" s="275"/>
      <c r="M349" s="276"/>
      <c r="N349" s="277"/>
      <c r="O349" s="277"/>
      <c r="P349" s="277"/>
      <c r="Q349" s="277"/>
      <c r="R349" s="277"/>
      <c r="S349" s="277"/>
      <c r="T349" s="278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T349" s="279" t="s">
        <v>192</v>
      </c>
      <c r="AU349" s="279" t="s">
        <v>84</v>
      </c>
      <c r="AV349" s="15" t="s">
        <v>82</v>
      </c>
      <c r="AW349" s="15" t="s">
        <v>30</v>
      </c>
      <c r="AX349" s="15" t="s">
        <v>74</v>
      </c>
      <c r="AY349" s="279" t="s">
        <v>137</v>
      </c>
    </row>
    <row r="350" s="13" customFormat="1">
      <c r="A350" s="13"/>
      <c r="B350" s="247"/>
      <c r="C350" s="248"/>
      <c r="D350" s="249" t="s">
        <v>192</v>
      </c>
      <c r="E350" s="250" t="s">
        <v>1</v>
      </c>
      <c r="F350" s="251" t="s">
        <v>465</v>
      </c>
      <c r="G350" s="248"/>
      <c r="H350" s="252">
        <v>3.1389999999999998</v>
      </c>
      <c r="I350" s="253"/>
      <c r="J350" s="248"/>
      <c r="K350" s="248"/>
      <c r="L350" s="254"/>
      <c r="M350" s="255"/>
      <c r="N350" s="256"/>
      <c r="O350" s="256"/>
      <c r="P350" s="256"/>
      <c r="Q350" s="256"/>
      <c r="R350" s="256"/>
      <c r="S350" s="256"/>
      <c r="T350" s="257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58" t="s">
        <v>192</v>
      </c>
      <c r="AU350" s="258" t="s">
        <v>84</v>
      </c>
      <c r="AV350" s="13" t="s">
        <v>84</v>
      </c>
      <c r="AW350" s="13" t="s">
        <v>30</v>
      </c>
      <c r="AX350" s="13" t="s">
        <v>74</v>
      </c>
      <c r="AY350" s="258" t="s">
        <v>137</v>
      </c>
    </row>
    <row r="351" s="14" customFormat="1">
      <c r="A351" s="14"/>
      <c r="B351" s="259"/>
      <c r="C351" s="260"/>
      <c r="D351" s="249" t="s">
        <v>192</v>
      </c>
      <c r="E351" s="261" t="s">
        <v>1</v>
      </c>
      <c r="F351" s="262" t="s">
        <v>202</v>
      </c>
      <c r="G351" s="260"/>
      <c r="H351" s="263">
        <v>58.197000000000003</v>
      </c>
      <c r="I351" s="264"/>
      <c r="J351" s="260"/>
      <c r="K351" s="260"/>
      <c r="L351" s="265"/>
      <c r="M351" s="266"/>
      <c r="N351" s="267"/>
      <c r="O351" s="267"/>
      <c r="P351" s="267"/>
      <c r="Q351" s="267"/>
      <c r="R351" s="267"/>
      <c r="S351" s="267"/>
      <c r="T351" s="268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69" t="s">
        <v>192</v>
      </c>
      <c r="AU351" s="269" t="s">
        <v>84</v>
      </c>
      <c r="AV351" s="14" t="s">
        <v>155</v>
      </c>
      <c r="AW351" s="14" t="s">
        <v>30</v>
      </c>
      <c r="AX351" s="14" t="s">
        <v>82</v>
      </c>
      <c r="AY351" s="269" t="s">
        <v>137</v>
      </c>
    </row>
    <row r="352" s="2" customFormat="1" ht="24.15" customHeight="1">
      <c r="A352" s="39"/>
      <c r="B352" s="40"/>
      <c r="C352" s="228" t="s">
        <v>466</v>
      </c>
      <c r="D352" s="228" t="s">
        <v>140</v>
      </c>
      <c r="E352" s="229" t="s">
        <v>467</v>
      </c>
      <c r="F352" s="230" t="s">
        <v>468</v>
      </c>
      <c r="G352" s="231" t="s">
        <v>190</v>
      </c>
      <c r="H352" s="232">
        <v>58</v>
      </c>
      <c r="I352" s="233"/>
      <c r="J352" s="234">
        <f>ROUND(I352*H352,2)</f>
        <v>0</v>
      </c>
      <c r="K352" s="235"/>
      <c r="L352" s="45"/>
      <c r="M352" s="236" t="s">
        <v>1</v>
      </c>
      <c r="N352" s="237" t="s">
        <v>39</v>
      </c>
      <c r="O352" s="92"/>
      <c r="P352" s="238">
        <f>O352*H352</f>
        <v>0</v>
      </c>
      <c r="Q352" s="238">
        <v>0.12493</v>
      </c>
      <c r="R352" s="238">
        <f>Q352*H352</f>
        <v>7.24594</v>
      </c>
      <c r="S352" s="238">
        <v>0</v>
      </c>
      <c r="T352" s="239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40" t="s">
        <v>155</v>
      </c>
      <c r="AT352" s="240" t="s">
        <v>140</v>
      </c>
      <c r="AU352" s="240" t="s">
        <v>84</v>
      </c>
      <c r="AY352" s="18" t="s">
        <v>137</v>
      </c>
      <c r="BE352" s="241">
        <f>IF(N352="základní",J352,0)</f>
        <v>0</v>
      </c>
      <c r="BF352" s="241">
        <f>IF(N352="snížená",J352,0)</f>
        <v>0</v>
      </c>
      <c r="BG352" s="241">
        <f>IF(N352="zákl. přenesená",J352,0)</f>
        <v>0</v>
      </c>
      <c r="BH352" s="241">
        <f>IF(N352="sníž. přenesená",J352,0)</f>
        <v>0</v>
      </c>
      <c r="BI352" s="241">
        <f>IF(N352="nulová",J352,0)</f>
        <v>0</v>
      </c>
      <c r="BJ352" s="18" t="s">
        <v>82</v>
      </c>
      <c r="BK352" s="241">
        <f>ROUND(I352*H352,2)</f>
        <v>0</v>
      </c>
      <c r="BL352" s="18" t="s">
        <v>155</v>
      </c>
      <c r="BM352" s="240" t="s">
        <v>469</v>
      </c>
    </row>
    <row r="353" s="15" customFormat="1">
      <c r="A353" s="15"/>
      <c r="B353" s="270"/>
      <c r="C353" s="271"/>
      <c r="D353" s="249" t="s">
        <v>192</v>
      </c>
      <c r="E353" s="272" t="s">
        <v>1</v>
      </c>
      <c r="F353" s="273" t="s">
        <v>470</v>
      </c>
      <c r="G353" s="271"/>
      <c r="H353" s="272" t="s">
        <v>1</v>
      </c>
      <c r="I353" s="274"/>
      <c r="J353" s="271"/>
      <c r="K353" s="271"/>
      <c r="L353" s="275"/>
      <c r="M353" s="276"/>
      <c r="N353" s="277"/>
      <c r="O353" s="277"/>
      <c r="P353" s="277"/>
      <c r="Q353" s="277"/>
      <c r="R353" s="277"/>
      <c r="S353" s="277"/>
      <c r="T353" s="278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T353" s="279" t="s">
        <v>192</v>
      </c>
      <c r="AU353" s="279" t="s">
        <v>84</v>
      </c>
      <c r="AV353" s="15" t="s">
        <v>82</v>
      </c>
      <c r="AW353" s="15" t="s">
        <v>30</v>
      </c>
      <c r="AX353" s="15" t="s">
        <v>74</v>
      </c>
      <c r="AY353" s="279" t="s">
        <v>137</v>
      </c>
    </row>
    <row r="354" s="13" customFormat="1">
      <c r="A354" s="13"/>
      <c r="B354" s="247"/>
      <c r="C354" s="248"/>
      <c r="D354" s="249" t="s">
        <v>192</v>
      </c>
      <c r="E354" s="250" t="s">
        <v>1</v>
      </c>
      <c r="F354" s="251" t="s">
        <v>471</v>
      </c>
      <c r="G354" s="248"/>
      <c r="H354" s="252">
        <v>58</v>
      </c>
      <c r="I354" s="253"/>
      <c r="J354" s="248"/>
      <c r="K354" s="248"/>
      <c r="L354" s="254"/>
      <c r="M354" s="255"/>
      <c r="N354" s="256"/>
      <c r="O354" s="256"/>
      <c r="P354" s="256"/>
      <c r="Q354" s="256"/>
      <c r="R354" s="256"/>
      <c r="S354" s="256"/>
      <c r="T354" s="257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58" t="s">
        <v>192</v>
      </c>
      <c r="AU354" s="258" t="s">
        <v>84</v>
      </c>
      <c r="AV354" s="13" t="s">
        <v>84</v>
      </c>
      <c r="AW354" s="13" t="s">
        <v>30</v>
      </c>
      <c r="AX354" s="13" t="s">
        <v>74</v>
      </c>
      <c r="AY354" s="258" t="s">
        <v>137</v>
      </c>
    </row>
    <row r="355" s="14" customFormat="1">
      <c r="A355" s="14"/>
      <c r="B355" s="259"/>
      <c r="C355" s="260"/>
      <c r="D355" s="249" t="s">
        <v>192</v>
      </c>
      <c r="E355" s="261" t="s">
        <v>1</v>
      </c>
      <c r="F355" s="262" t="s">
        <v>202</v>
      </c>
      <c r="G355" s="260"/>
      <c r="H355" s="263">
        <v>58</v>
      </c>
      <c r="I355" s="264"/>
      <c r="J355" s="260"/>
      <c r="K355" s="260"/>
      <c r="L355" s="265"/>
      <c r="M355" s="266"/>
      <c r="N355" s="267"/>
      <c r="O355" s="267"/>
      <c r="P355" s="267"/>
      <c r="Q355" s="267"/>
      <c r="R355" s="267"/>
      <c r="S355" s="267"/>
      <c r="T355" s="268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69" t="s">
        <v>192</v>
      </c>
      <c r="AU355" s="269" t="s">
        <v>84</v>
      </c>
      <c r="AV355" s="14" t="s">
        <v>155</v>
      </c>
      <c r="AW355" s="14" t="s">
        <v>30</v>
      </c>
      <c r="AX355" s="14" t="s">
        <v>82</v>
      </c>
      <c r="AY355" s="269" t="s">
        <v>137</v>
      </c>
    </row>
    <row r="356" s="2" customFormat="1" ht="24.15" customHeight="1">
      <c r="A356" s="39"/>
      <c r="B356" s="40"/>
      <c r="C356" s="228" t="s">
        <v>472</v>
      </c>
      <c r="D356" s="228" t="s">
        <v>140</v>
      </c>
      <c r="E356" s="229" t="s">
        <v>473</v>
      </c>
      <c r="F356" s="230" t="s">
        <v>474</v>
      </c>
      <c r="G356" s="231" t="s">
        <v>190</v>
      </c>
      <c r="H356" s="232">
        <v>536.70699999999999</v>
      </c>
      <c r="I356" s="233"/>
      <c r="J356" s="234">
        <f>ROUND(I356*H356,2)</f>
        <v>0</v>
      </c>
      <c r="K356" s="235"/>
      <c r="L356" s="45"/>
      <c r="M356" s="236" t="s">
        <v>1</v>
      </c>
      <c r="N356" s="237" t="s">
        <v>39</v>
      </c>
      <c r="O356" s="92"/>
      <c r="P356" s="238">
        <f>O356*H356</f>
        <v>0</v>
      </c>
      <c r="Q356" s="238">
        <v>0.0026900000000000001</v>
      </c>
      <c r="R356" s="238">
        <f>Q356*H356</f>
        <v>1.44374183</v>
      </c>
      <c r="S356" s="238">
        <v>0</v>
      </c>
      <c r="T356" s="239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40" t="s">
        <v>155</v>
      </c>
      <c r="AT356" s="240" t="s">
        <v>140</v>
      </c>
      <c r="AU356" s="240" t="s">
        <v>84</v>
      </c>
      <c r="AY356" s="18" t="s">
        <v>137</v>
      </c>
      <c r="BE356" s="241">
        <f>IF(N356="základní",J356,0)</f>
        <v>0</v>
      </c>
      <c r="BF356" s="241">
        <f>IF(N356="snížená",J356,0)</f>
        <v>0</v>
      </c>
      <c r="BG356" s="241">
        <f>IF(N356="zákl. přenesená",J356,0)</f>
        <v>0</v>
      </c>
      <c r="BH356" s="241">
        <f>IF(N356="sníž. přenesená",J356,0)</f>
        <v>0</v>
      </c>
      <c r="BI356" s="241">
        <f>IF(N356="nulová",J356,0)</f>
        <v>0</v>
      </c>
      <c r="BJ356" s="18" t="s">
        <v>82</v>
      </c>
      <c r="BK356" s="241">
        <f>ROUND(I356*H356,2)</f>
        <v>0</v>
      </c>
      <c r="BL356" s="18" t="s">
        <v>155</v>
      </c>
      <c r="BM356" s="240" t="s">
        <v>475</v>
      </c>
    </row>
    <row r="357" s="13" customFormat="1">
      <c r="A357" s="13"/>
      <c r="B357" s="247"/>
      <c r="C357" s="248"/>
      <c r="D357" s="249" t="s">
        <v>192</v>
      </c>
      <c r="E357" s="250" t="s">
        <v>1</v>
      </c>
      <c r="F357" s="251" t="s">
        <v>476</v>
      </c>
      <c r="G357" s="248"/>
      <c r="H357" s="252">
        <v>470.07999999999998</v>
      </c>
      <c r="I357" s="253"/>
      <c r="J357" s="248"/>
      <c r="K357" s="248"/>
      <c r="L357" s="254"/>
      <c r="M357" s="255"/>
      <c r="N357" s="256"/>
      <c r="O357" s="256"/>
      <c r="P357" s="256"/>
      <c r="Q357" s="256"/>
      <c r="R357" s="256"/>
      <c r="S357" s="256"/>
      <c r="T357" s="257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58" t="s">
        <v>192</v>
      </c>
      <c r="AU357" s="258" t="s">
        <v>84</v>
      </c>
      <c r="AV357" s="13" t="s">
        <v>84</v>
      </c>
      <c r="AW357" s="13" t="s">
        <v>30</v>
      </c>
      <c r="AX357" s="13" t="s">
        <v>74</v>
      </c>
      <c r="AY357" s="258" t="s">
        <v>137</v>
      </c>
    </row>
    <row r="358" s="13" customFormat="1">
      <c r="A358" s="13"/>
      <c r="B358" s="247"/>
      <c r="C358" s="248"/>
      <c r="D358" s="249" t="s">
        <v>192</v>
      </c>
      <c r="E358" s="250" t="s">
        <v>1</v>
      </c>
      <c r="F358" s="251" t="s">
        <v>477</v>
      </c>
      <c r="G358" s="248"/>
      <c r="H358" s="252">
        <v>63.700000000000003</v>
      </c>
      <c r="I358" s="253"/>
      <c r="J358" s="248"/>
      <c r="K358" s="248"/>
      <c r="L358" s="254"/>
      <c r="M358" s="255"/>
      <c r="N358" s="256"/>
      <c r="O358" s="256"/>
      <c r="P358" s="256"/>
      <c r="Q358" s="256"/>
      <c r="R358" s="256"/>
      <c r="S358" s="256"/>
      <c r="T358" s="257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58" t="s">
        <v>192</v>
      </c>
      <c r="AU358" s="258" t="s">
        <v>84</v>
      </c>
      <c r="AV358" s="13" t="s">
        <v>84</v>
      </c>
      <c r="AW358" s="13" t="s">
        <v>30</v>
      </c>
      <c r="AX358" s="13" t="s">
        <v>74</v>
      </c>
      <c r="AY358" s="258" t="s">
        <v>137</v>
      </c>
    </row>
    <row r="359" s="13" customFormat="1">
      <c r="A359" s="13"/>
      <c r="B359" s="247"/>
      <c r="C359" s="248"/>
      <c r="D359" s="249" t="s">
        <v>192</v>
      </c>
      <c r="E359" s="250" t="s">
        <v>1</v>
      </c>
      <c r="F359" s="251" t="s">
        <v>478</v>
      </c>
      <c r="G359" s="248"/>
      <c r="H359" s="252">
        <v>33.695999999999998</v>
      </c>
      <c r="I359" s="253"/>
      <c r="J359" s="248"/>
      <c r="K359" s="248"/>
      <c r="L359" s="254"/>
      <c r="M359" s="255"/>
      <c r="N359" s="256"/>
      <c r="O359" s="256"/>
      <c r="P359" s="256"/>
      <c r="Q359" s="256"/>
      <c r="R359" s="256"/>
      <c r="S359" s="256"/>
      <c r="T359" s="257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58" t="s">
        <v>192</v>
      </c>
      <c r="AU359" s="258" t="s">
        <v>84</v>
      </c>
      <c r="AV359" s="13" t="s">
        <v>84</v>
      </c>
      <c r="AW359" s="13" t="s">
        <v>30</v>
      </c>
      <c r="AX359" s="13" t="s">
        <v>74</v>
      </c>
      <c r="AY359" s="258" t="s">
        <v>137</v>
      </c>
    </row>
    <row r="360" s="13" customFormat="1">
      <c r="A360" s="13"/>
      <c r="B360" s="247"/>
      <c r="C360" s="248"/>
      <c r="D360" s="249" t="s">
        <v>192</v>
      </c>
      <c r="E360" s="250" t="s">
        <v>1</v>
      </c>
      <c r="F360" s="251" t="s">
        <v>479</v>
      </c>
      <c r="G360" s="248"/>
      <c r="H360" s="252">
        <v>12.949999999999999</v>
      </c>
      <c r="I360" s="253"/>
      <c r="J360" s="248"/>
      <c r="K360" s="248"/>
      <c r="L360" s="254"/>
      <c r="M360" s="255"/>
      <c r="N360" s="256"/>
      <c r="O360" s="256"/>
      <c r="P360" s="256"/>
      <c r="Q360" s="256"/>
      <c r="R360" s="256"/>
      <c r="S360" s="256"/>
      <c r="T360" s="257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58" t="s">
        <v>192</v>
      </c>
      <c r="AU360" s="258" t="s">
        <v>84</v>
      </c>
      <c r="AV360" s="13" t="s">
        <v>84</v>
      </c>
      <c r="AW360" s="13" t="s">
        <v>30</v>
      </c>
      <c r="AX360" s="13" t="s">
        <v>74</v>
      </c>
      <c r="AY360" s="258" t="s">
        <v>137</v>
      </c>
    </row>
    <row r="361" s="13" customFormat="1">
      <c r="A361" s="13"/>
      <c r="B361" s="247"/>
      <c r="C361" s="248"/>
      <c r="D361" s="249" t="s">
        <v>192</v>
      </c>
      <c r="E361" s="250" t="s">
        <v>1</v>
      </c>
      <c r="F361" s="251" t="s">
        <v>480</v>
      </c>
      <c r="G361" s="248"/>
      <c r="H361" s="252">
        <v>27</v>
      </c>
      <c r="I361" s="253"/>
      <c r="J361" s="248"/>
      <c r="K361" s="248"/>
      <c r="L361" s="254"/>
      <c r="M361" s="255"/>
      <c r="N361" s="256"/>
      <c r="O361" s="256"/>
      <c r="P361" s="256"/>
      <c r="Q361" s="256"/>
      <c r="R361" s="256"/>
      <c r="S361" s="256"/>
      <c r="T361" s="257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58" t="s">
        <v>192</v>
      </c>
      <c r="AU361" s="258" t="s">
        <v>84</v>
      </c>
      <c r="AV361" s="13" t="s">
        <v>84</v>
      </c>
      <c r="AW361" s="13" t="s">
        <v>30</v>
      </c>
      <c r="AX361" s="13" t="s">
        <v>74</v>
      </c>
      <c r="AY361" s="258" t="s">
        <v>137</v>
      </c>
    </row>
    <row r="362" s="16" customFormat="1">
      <c r="A362" s="16"/>
      <c r="B362" s="284"/>
      <c r="C362" s="285"/>
      <c r="D362" s="249" t="s">
        <v>192</v>
      </c>
      <c r="E362" s="286" t="s">
        <v>1</v>
      </c>
      <c r="F362" s="287" t="s">
        <v>294</v>
      </c>
      <c r="G362" s="285"/>
      <c r="H362" s="288">
        <v>607.42600000000004</v>
      </c>
      <c r="I362" s="289"/>
      <c r="J362" s="285"/>
      <c r="K362" s="285"/>
      <c r="L362" s="290"/>
      <c r="M362" s="291"/>
      <c r="N362" s="292"/>
      <c r="O362" s="292"/>
      <c r="P362" s="292"/>
      <c r="Q362" s="292"/>
      <c r="R362" s="292"/>
      <c r="S362" s="292"/>
      <c r="T362" s="293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T362" s="294" t="s">
        <v>192</v>
      </c>
      <c r="AU362" s="294" t="s">
        <v>84</v>
      </c>
      <c r="AV362" s="16" t="s">
        <v>149</v>
      </c>
      <c r="AW362" s="16" t="s">
        <v>30</v>
      </c>
      <c r="AX362" s="16" t="s">
        <v>74</v>
      </c>
      <c r="AY362" s="294" t="s">
        <v>137</v>
      </c>
    </row>
    <row r="363" s="15" customFormat="1">
      <c r="A363" s="15"/>
      <c r="B363" s="270"/>
      <c r="C363" s="271"/>
      <c r="D363" s="249" t="s">
        <v>192</v>
      </c>
      <c r="E363" s="272" t="s">
        <v>1</v>
      </c>
      <c r="F363" s="273" t="s">
        <v>449</v>
      </c>
      <c r="G363" s="271"/>
      <c r="H363" s="272" t="s">
        <v>1</v>
      </c>
      <c r="I363" s="274"/>
      <c r="J363" s="271"/>
      <c r="K363" s="271"/>
      <c r="L363" s="275"/>
      <c r="M363" s="276"/>
      <c r="N363" s="277"/>
      <c r="O363" s="277"/>
      <c r="P363" s="277"/>
      <c r="Q363" s="277"/>
      <c r="R363" s="277"/>
      <c r="S363" s="277"/>
      <c r="T363" s="278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T363" s="279" t="s">
        <v>192</v>
      </c>
      <c r="AU363" s="279" t="s">
        <v>84</v>
      </c>
      <c r="AV363" s="15" t="s">
        <v>82</v>
      </c>
      <c r="AW363" s="15" t="s">
        <v>30</v>
      </c>
      <c r="AX363" s="15" t="s">
        <v>74</v>
      </c>
      <c r="AY363" s="279" t="s">
        <v>137</v>
      </c>
    </row>
    <row r="364" s="13" customFormat="1">
      <c r="A364" s="13"/>
      <c r="B364" s="247"/>
      <c r="C364" s="248"/>
      <c r="D364" s="249" t="s">
        <v>192</v>
      </c>
      <c r="E364" s="250" t="s">
        <v>1</v>
      </c>
      <c r="F364" s="251" t="s">
        <v>481</v>
      </c>
      <c r="G364" s="248"/>
      <c r="H364" s="252">
        <v>-9.9199999999999999</v>
      </c>
      <c r="I364" s="253"/>
      <c r="J364" s="248"/>
      <c r="K364" s="248"/>
      <c r="L364" s="254"/>
      <c r="M364" s="255"/>
      <c r="N364" s="256"/>
      <c r="O364" s="256"/>
      <c r="P364" s="256"/>
      <c r="Q364" s="256"/>
      <c r="R364" s="256"/>
      <c r="S364" s="256"/>
      <c r="T364" s="257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58" t="s">
        <v>192</v>
      </c>
      <c r="AU364" s="258" t="s">
        <v>84</v>
      </c>
      <c r="AV364" s="13" t="s">
        <v>84</v>
      </c>
      <c r="AW364" s="13" t="s">
        <v>30</v>
      </c>
      <c r="AX364" s="13" t="s">
        <v>74</v>
      </c>
      <c r="AY364" s="258" t="s">
        <v>137</v>
      </c>
    </row>
    <row r="365" s="13" customFormat="1">
      <c r="A365" s="13"/>
      <c r="B365" s="247"/>
      <c r="C365" s="248"/>
      <c r="D365" s="249" t="s">
        <v>192</v>
      </c>
      <c r="E365" s="250" t="s">
        <v>1</v>
      </c>
      <c r="F365" s="251" t="s">
        <v>482</v>
      </c>
      <c r="G365" s="248"/>
      <c r="H365" s="252">
        <v>-9.3000000000000007</v>
      </c>
      <c r="I365" s="253"/>
      <c r="J365" s="248"/>
      <c r="K365" s="248"/>
      <c r="L365" s="254"/>
      <c r="M365" s="255"/>
      <c r="N365" s="256"/>
      <c r="O365" s="256"/>
      <c r="P365" s="256"/>
      <c r="Q365" s="256"/>
      <c r="R365" s="256"/>
      <c r="S365" s="256"/>
      <c r="T365" s="257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58" t="s">
        <v>192</v>
      </c>
      <c r="AU365" s="258" t="s">
        <v>84</v>
      </c>
      <c r="AV365" s="13" t="s">
        <v>84</v>
      </c>
      <c r="AW365" s="13" t="s">
        <v>30</v>
      </c>
      <c r="AX365" s="13" t="s">
        <v>74</v>
      </c>
      <c r="AY365" s="258" t="s">
        <v>137</v>
      </c>
    </row>
    <row r="366" s="13" customFormat="1">
      <c r="A366" s="13"/>
      <c r="B366" s="247"/>
      <c r="C366" s="248"/>
      <c r="D366" s="249" t="s">
        <v>192</v>
      </c>
      <c r="E366" s="250" t="s">
        <v>1</v>
      </c>
      <c r="F366" s="251" t="s">
        <v>483</v>
      </c>
      <c r="G366" s="248"/>
      <c r="H366" s="252">
        <v>-6.5099999999999998</v>
      </c>
      <c r="I366" s="253"/>
      <c r="J366" s="248"/>
      <c r="K366" s="248"/>
      <c r="L366" s="254"/>
      <c r="M366" s="255"/>
      <c r="N366" s="256"/>
      <c r="O366" s="256"/>
      <c r="P366" s="256"/>
      <c r="Q366" s="256"/>
      <c r="R366" s="256"/>
      <c r="S366" s="256"/>
      <c r="T366" s="257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58" t="s">
        <v>192</v>
      </c>
      <c r="AU366" s="258" t="s">
        <v>84</v>
      </c>
      <c r="AV366" s="13" t="s">
        <v>84</v>
      </c>
      <c r="AW366" s="13" t="s">
        <v>30</v>
      </c>
      <c r="AX366" s="13" t="s">
        <v>74</v>
      </c>
      <c r="AY366" s="258" t="s">
        <v>137</v>
      </c>
    </row>
    <row r="367" s="13" customFormat="1">
      <c r="A367" s="13"/>
      <c r="B367" s="247"/>
      <c r="C367" s="248"/>
      <c r="D367" s="249" t="s">
        <v>192</v>
      </c>
      <c r="E367" s="250" t="s">
        <v>1</v>
      </c>
      <c r="F367" s="251" t="s">
        <v>484</v>
      </c>
      <c r="G367" s="248"/>
      <c r="H367" s="252">
        <v>-9.3000000000000007</v>
      </c>
      <c r="I367" s="253"/>
      <c r="J367" s="248"/>
      <c r="K367" s="248"/>
      <c r="L367" s="254"/>
      <c r="M367" s="255"/>
      <c r="N367" s="256"/>
      <c r="O367" s="256"/>
      <c r="P367" s="256"/>
      <c r="Q367" s="256"/>
      <c r="R367" s="256"/>
      <c r="S367" s="256"/>
      <c r="T367" s="257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58" t="s">
        <v>192</v>
      </c>
      <c r="AU367" s="258" t="s">
        <v>84</v>
      </c>
      <c r="AV367" s="13" t="s">
        <v>84</v>
      </c>
      <c r="AW367" s="13" t="s">
        <v>30</v>
      </c>
      <c r="AX367" s="13" t="s">
        <v>74</v>
      </c>
      <c r="AY367" s="258" t="s">
        <v>137</v>
      </c>
    </row>
    <row r="368" s="13" customFormat="1">
      <c r="A368" s="13"/>
      <c r="B368" s="247"/>
      <c r="C368" s="248"/>
      <c r="D368" s="249" t="s">
        <v>192</v>
      </c>
      <c r="E368" s="250" t="s">
        <v>1</v>
      </c>
      <c r="F368" s="251" t="s">
        <v>485</v>
      </c>
      <c r="G368" s="248"/>
      <c r="H368" s="252">
        <v>-12.244999999999999</v>
      </c>
      <c r="I368" s="253"/>
      <c r="J368" s="248"/>
      <c r="K368" s="248"/>
      <c r="L368" s="254"/>
      <c r="M368" s="255"/>
      <c r="N368" s="256"/>
      <c r="O368" s="256"/>
      <c r="P368" s="256"/>
      <c r="Q368" s="256"/>
      <c r="R368" s="256"/>
      <c r="S368" s="256"/>
      <c r="T368" s="257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58" t="s">
        <v>192</v>
      </c>
      <c r="AU368" s="258" t="s">
        <v>84</v>
      </c>
      <c r="AV368" s="13" t="s">
        <v>84</v>
      </c>
      <c r="AW368" s="13" t="s">
        <v>30</v>
      </c>
      <c r="AX368" s="13" t="s">
        <v>74</v>
      </c>
      <c r="AY368" s="258" t="s">
        <v>137</v>
      </c>
    </row>
    <row r="369" s="13" customFormat="1">
      <c r="A369" s="13"/>
      <c r="B369" s="247"/>
      <c r="C369" s="248"/>
      <c r="D369" s="249" t="s">
        <v>192</v>
      </c>
      <c r="E369" s="250" t="s">
        <v>1</v>
      </c>
      <c r="F369" s="251" t="s">
        <v>486</v>
      </c>
      <c r="G369" s="248"/>
      <c r="H369" s="252">
        <v>-21.079999999999998</v>
      </c>
      <c r="I369" s="253"/>
      <c r="J369" s="248"/>
      <c r="K369" s="248"/>
      <c r="L369" s="254"/>
      <c r="M369" s="255"/>
      <c r="N369" s="256"/>
      <c r="O369" s="256"/>
      <c r="P369" s="256"/>
      <c r="Q369" s="256"/>
      <c r="R369" s="256"/>
      <c r="S369" s="256"/>
      <c r="T369" s="257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58" t="s">
        <v>192</v>
      </c>
      <c r="AU369" s="258" t="s">
        <v>84</v>
      </c>
      <c r="AV369" s="13" t="s">
        <v>84</v>
      </c>
      <c r="AW369" s="13" t="s">
        <v>30</v>
      </c>
      <c r="AX369" s="13" t="s">
        <v>74</v>
      </c>
      <c r="AY369" s="258" t="s">
        <v>137</v>
      </c>
    </row>
    <row r="370" s="13" customFormat="1">
      <c r="A370" s="13"/>
      <c r="B370" s="247"/>
      <c r="C370" s="248"/>
      <c r="D370" s="249" t="s">
        <v>192</v>
      </c>
      <c r="E370" s="250" t="s">
        <v>1</v>
      </c>
      <c r="F370" s="251" t="s">
        <v>487</v>
      </c>
      <c r="G370" s="248"/>
      <c r="H370" s="252">
        <v>-2.3639999999999999</v>
      </c>
      <c r="I370" s="253"/>
      <c r="J370" s="248"/>
      <c r="K370" s="248"/>
      <c r="L370" s="254"/>
      <c r="M370" s="255"/>
      <c r="N370" s="256"/>
      <c r="O370" s="256"/>
      <c r="P370" s="256"/>
      <c r="Q370" s="256"/>
      <c r="R370" s="256"/>
      <c r="S370" s="256"/>
      <c r="T370" s="257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58" t="s">
        <v>192</v>
      </c>
      <c r="AU370" s="258" t="s">
        <v>84</v>
      </c>
      <c r="AV370" s="13" t="s">
        <v>84</v>
      </c>
      <c r="AW370" s="13" t="s">
        <v>30</v>
      </c>
      <c r="AX370" s="13" t="s">
        <v>74</v>
      </c>
      <c r="AY370" s="258" t="s">
        <v>137</v>
      </c>
    </row>
    <row r="371" s="16" customFormat="1">
      <c r="A371" s="16"/>
      <c r="B371" s="284"/>
      <c r="C371" s="285"/>
      <c r="D371" s="249" t="s">
        <v>192</v>
      </c>
      <c r="E371" s="286" t="s">
        <v>1</v>
      </c>
      <c r="F371" s="287" t="s">
        <v>294</v>
      </c>
      <c r="G371" s="285"/>
      <c r="H371" s="288">
        <v>-70.718999999999994</v>
      </c>
      <c r="I371" s="289"/>
      <c r="J371" s="285"/>
      <c r="K371" s="285"/>
      <c r="L371" s="290"/>
      <c r="M371" s="291"/>
      <c r="N371" s="292"/>
      <c r="O371" s="292"/>
      <c r="P371" s="292"/>
      <c r="Q371" s="292"/>
      <c r="R371" s="292"/>
      <c r="S371" s="292"/>
      <c r="T371" s="293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T371" s="294" t="s">
        <v>192</v>
      </c>
      <c r="AU371" s="294" t="s">
        <v>84</v>
      </c>
      <c r="AV371" s="16" t="s">
        <v>149</v>
      </c>
      <c r="AW371" s="16" t="s">
        <v>30</v>
      </c>
      <c r="AX371" s="16" t="s">
        <v>74</v>
      </c>
      <c r="AY371" s="294" t="s">
        <v>137</v>
      </c>
    </row>
    <row r="372" s="14" customFormat="1">
      <c r="A372" s="14"/>
      <c r="B372" s="259"/>
      <c r="C372" s="260"/>
      <c r="D372" s="249" t="s">
        <v>192</v>
      </c>
      <c r="E372" s="261" t="s">
        <v>1</v>
      </c>
      <c r="F372" s="262" t="s">
        <v>202</v>
      </c>
      <c r="G372" s="260"/>
      <c r="H372" s="263">
        <v>536.70699999999999</v>
      </c>
      <c r="I372" s="264"/>
      <c r="J372" s="260"/>
      <c r="K372" s="260"/>
      <c r="L372" s="265"/>
      <c r="M372" s="266"/>
      <c r="N372" s="267"/>
      <c r="O372" s="267"/>
      <c r="P372" s="267"/>
      <c r="Q372" s="267"/>
      <c r="R372" s="267"/>
      <c r="S372" s="267"/>
      <c r="T372" s="268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69" t="s">
        <v>192</v>
      </c>
      <c r="AU372" s="269" t="s">
        <v>84</v>
      </c>
      <c r="AV372" s="14" t="s">
        <v>155</v>
      </c>
      <c r="AW372" s="14" t="s">
        <v>30</v>
      </c>
      <c r="AX372" s="14" t="s">
        <v>82</v>
      </c>
      <c r="AY372" s="269" t="s">
        <v>137</v>
      </c>
    </row>
    <row r="373" s="2" customFormat="1" ht="16.5" customHeight="1">
      <c r="A373" s="39"/>
      <c r="B373" s="40"/>
      <c r="C373" s="295" t="s">
        <v>488</v>
      </c>
      <c r="D373" s="295" t="s">
        <v>351</v>
      </c>
      <c r="E373" s="296" t="s">
        <v>489</v>
      </c>
      <c r="F373" s="297" t="s">
        <v>490</v>
      </c>
      <c r="G373" s="298" t="s">
        <v>190</v>
      </c>
      <c r="H373" s="299">
        <v>563.54200000000003</v>
      </c>
      <c r="I373" s="300"/>
      <c r="J373" s="301">
        <f>ROUND(I373*H373,2)</f>
        <v>0</v>
      </c>
      <c r="K373" s="302"/>
      <c r="L373" s="303"/>
      <c r="M373" s="304" t="s">
        <v>1</v>
      </c>
      <c r="N373" s="305" t="s">
        <v>39</v>
      </c>
      <c r="O373" s="92"/>
      <c r="P373" s="238">
        <f>O373*H373</f>
        <v>0</v>
      </c>
      <c r="Q373" s="238">
        <v>0</v>
      </c>
      <c r="R373" s="238">
        <f>Q373*H373</f>
        <v>0</v>
      </c>
      <c r="S373" s="238">
        <v>0</v>
      </c>
      <c r="T373" s="239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40" t="s">
        <v>224</v>
      </c>
      <c r="AT373" s="240" t="s">
        <v>351</v>
      </c>
      <c r="AU373" s="240" t="s">
        <v>84</v>
      </c>
      <c r="AY373" s="18" t="s">
        <v>137</v>
      </c>
      <c r="BE373" s="241">
        <f>IF(N373="základní",J373,0)</f>
        <v>0</v>
      </c>
      <c r="BF373" s="241">
        <f>IF(N373="snížená",J373,0)</f>
        <v>0</v>
      </c>
      <c r="BG373" s="241">
        <f>IF(N373="zákl. přenesená",J373,0)</f>
        <v>0</v>
      </c>
      <c r="BH373" s="241">
        <f>IF(N373="sníž. přenesená",J373,0)</f>
        <v>0</v>
      </c>
      <c r="BI373" s="241">
        <f>IF(N373="nulová",J373,0)</f>
        <v>0</v>
      </c>
      <c r="BJ373" s="18" t="s">
        <v>82</v>
      </c>
      <c r="BK373" s="241">
        <f>ROUND(I373*H373,2)</f>
        <v>0</v>
      </c>
      <c r="BL373" s="18" t="s">
        <v>155</v>
      </c>
      <c r="BM373" s="240" t="s">
        <v>491</v>
      </c>
    </row>
    <row r="374" s="13" customFormat="1">
      <c r="A374" s="13"/>
      <c r="B374" s="247"/>
      <c r="C374" s="248"/>
      <c r="D374" s="249" t="s">
        <v>192</v>
      </c>
      <c r="E374" s="250" t="s">
        <v>1</v>
      </c>
      <c r="F374" s="251" t="s">
        <v>476</v>
      </c>
      <c r="G374" s="248"/>
      <c r="H374" s="252">
        <v>470.07999999999998</v>
      </c>
      <c r="I374" s="253"/>
      <c r="J374" s="248"/>
      <c r="K374" s="248"/>
      <c r="L374" s="254"/>
      <c r="M374" s="255"/>
      <c r="N374" s="256"/>
      <c r="O374" s="256"/>
      <c r="P374" s="256"/>
      <c r="Q374" s="256"/>
      <c r="R374" s="256"/>
      <c r="S374" s="256"/>
      <c r="T374" s="257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58" t="s">
        <v>192</v>
      </c>
      <c r="AU374" s="258" t="s">
        <v>84</v>
      </c>
      <c r="AV374" s="13" t="s">
        <v>84</v>
      </c>
      <c r="AW374" s="13" t="s">
        <v>30</v>
      </c>
      <c r="AX374" s="13" t="s">
        <v>74</v>
      </c>
      <c r="AY374" s="258" t="s">
        <v>137</v>
      </c>
    </row>
    <row r="375" s="13" customFormat="1">
      <c r="A375" s="13"/>
      <c r="B375" s="247"/>
      <c r="C375" s="248"/>
      <c r="D375" s="249" t="s">
        <v>192</v>
      </c>
      <c r="E375" s="250" t="s">
        <v>1</v>
      </c>
      <c r="F375" s="251" t="s">
        <v>477</v>
      </c>
      <c r="G375" s="248"/>
      <c r="H375" s="252">
        <v>63.700000000000003</v>
      </c>
      <c r="I375" s="253"/>
      <c r="J375" s="248"/>
      <c r="K375" s="248"/>
      <c r="L375" s="254"/>
      <c r="M375" s="255"/>
      <c r="N375" s="256"/>
      <c r="O375" s="256"/>
      <c r="P375" s="256"/>
      <c r="Q375" s="256"/>
      <c r="R375" s="256"/>
      <c r="S375" s="256"/>
      <c r="T375" s="257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58" t="s">
        <v>192</v>
      </c>
      <c r="AU375" s="258" t="s">
        <v>84</v>
      </c>
      <c r="AV375" s="13" t="s">
        <v>84</v>
      </c>
      <c r="AW375" s="13" t="s">
        <v>30</v>
      </c>
      <c r="AX375" s="13" t="s">
        <v>74</v>
      </c>
      <c r="AY375" s="258" t="s">
        <v>137</v>
      </c>
    </row>
    <row r="376" s="13" customFormat="1">
      <c r="A376" s="13"/>
      <c r="B376" s="247"/>
      <c r="C376" s="248"/>
      <c r="D376" s="249" t="s">
        <v>192</v>
      </c>
      <c r="E376" s="250" t="s">
        <v>1</v>
      </c>
      <c r="F376" s="251" t="s">
        <v>478</v>
      </c>
      <c r="G376" s="248"/>
      <c r="H376" s="252">
        <v>33.695999999999998</v>
      </c>
      <c r="I376" s="253"/>
      <c r="J376" s="248"/>
      <c r="K376" s="248"/>
      <c r="L376" s="254"/>
      <c r="M376" s="255"/>
      <c r="N376" s="256"/>
      <c r="O376" s="256"/>
      <c r="P376" s="256"/>
      <c r="Q376" s="256"/>
      <c r="R376" s="256"/>
      <c r="S376" s="256"/>
      <c r="T376" s="257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58" t="s">
        <v>192</v>
      </c>
      <c r="AU376" s="258" t="s">
        <v>84</v>
      </c>
      <c r="AV376" s="13" t="s">
        <v>84</v>
      </c>
      <c r="AW376" s="13" t="s">
        <v>30</v>
      </c>
      <c r="AX376" s="13" t="s">
        <v>74</v>
      </c>
      <c r="AY376" s="258" t="s">
        <v>137</v>
      </c>
    </row>
    <row r="377" s="13" customFormat="1">
      <c r="A377" s="13"/>
      <c r="B377" s="247"/>
      <c r="C377" s="248"/>
      <c r="D377" s="249" t="s">
        <v>192</v>
      </c>
      <c r="E377" s="250" t="s">
        <v>1</v>
      </c>
      <c r="F377" s="251" t="s">
        <v>479</v>
      </c>
      <c r="G377" s="248"/>
      <c r="H377" s="252">
        <v>12.949999999999999</v>
      </c>
      <c r="I377" s="253"/>
      <c r="J377" s="248"/>
      <c r="K377" s="248"/>
      <c r="L377" s="254"/>
      <c r="M377" s="255"/>
      <c r="N377" s="256"/>
      <c r="O377" s="256"/>
      <c r="P377" s="256"/>
      <c r="Q377" s="256"/>
      <c r="R377" s="256"/>
      <c r="S377" s="256"/>
      <c r="T377" s="257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58" t="s">
        <v>192</v>
      </c>
      <c r="AU377" s="258" t="s">
        <v>84</v>
      </c>
      <c r="AV377" s="13" t="s">
        <v>84</v>
      </c>
      <c r="AW377" s="13" t="s">
        <v>30</v>
      </c>
      <c r="AX377" s="13" t="s">
        <v>74</v>
      </c>
      <c r="AY377" s="258" t="s">
        <v>137</v>
      </c>
    </row>
    <row r="378" s="13" customFormat="1">
      <c r="A378" s="13"/>
      <c r="B378" s="247"/>
      <c r="C378" s="248"/>
      <c r="D378" s="249" t="s">
        <v>192</v>
      </c>
      <c r="E378" s="250" t="s">
        <v>1</v>
      </c>
      <c r="F378" s="251" t="s">
        <v>480</v>
      </c>
      <c r="G378" s="248"/>
      <c r="H378" s="252">
        <v>27</v>
      </c>
      <c r="I378" s="253"/>
      <c r="J378" s="248"/>
      <c r="K378" s="248"/>
      <c r="L378" s="254"/>
      <c r="M378" s="255"/>
      <c r="N378" s="256"/>
      <c r="O378" s="256"/>
      <c r="P378" s="256"/>
      <c r="Q378" s="256"/>
      <c r="R378" s="256"/>
      <c r="S378" s="256"/>
      <c r="T378" s="257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58" t="s">
        <v>192</v>
      </c>
      <c r="AU378" s="258" t="s">
        <v>84</v>
      </c>
      <c r="AV378" s="13" t="s">
        <v>84</v>
      </c>
      <c r="AW378" s="13" t="s">
        <v>30</v>
      </c>
      <c r="AX378" s="13" t="s">
        <v>74</v>
      </c>
      <c r="AY378" s="258" t="s">
        <v>137</v>
      </c>
    </row>
    <row r="379" s="16" customFormat="1">
      <c r="A379" s="16"/>
      <c r="B379" s="284"/>
      <c r="C379" s="285"/>
      <c r="D379" s="249" t="s">
        <v>192</v>
      </c>
      <c r="E379" s="286" t="s">
        <v>1</v>
      </c>
      <c r="F379" s="287" t="s">
        <v>294</v>
      </c>
      <c r="G379" s="285"/>
      <c r="H379" s="288">
        <v>607.42600000000004</v>
      </c>
      <c r="I379" s="289"/>
      <c r="J379" s="285"/>
      <c r="K379" s="285"/>
      <c r="L379" s="290"/>
      <c r="M379" s="291"/>
      <c r="N379" s="292"/>
      <c r="O379" s="292"/>
      <c r="P379" s="292"/>
      <c r="Q379" s="292"/>
      <c r="R379" s="292"/>
      <c r="S379" s="292"/>
      <c r="T379" s="293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T379" s="294" t="s">
        <v>192</v>
      </c>
      <c r="AU379" s="294" t="s">
        <v>84</v>
      </c>
      <c r="AV379" s="16" t="s">
        <v>149</v>
      </c>
      <c r="AW379" s="16" t="s">
        <v>30</v>
      </c>
      <c r="AX379" s="16" t="s">
        <v>74</v>
      </c>
      <c r="AY379" s="294" t="s">
        <v>137</v>
      </c>
    </row>
    <row r="380" s="15" customFormat="1">
      <c r="A380" s="15"/>
      <c r="B380" s="270"/>
      <c r="C380" s="271"/>
      <c r="D380" s="249" t="s">
        <v>192</v>
      </c>
      <c r="E380" s="272" t="s">
        <v>1</v>
      </c>
      <c r="F380" s="273" t="s">
        <v>449</v>
      </c>
      <c r="G380" s="271"/>
      <c r="H380" s="272" t="s">
        <v>1</v>
      </c>
      <c r="I380" s="274"/>
      <c r="J380" s="271"/>
      <c r="K380" s="271"/>
      <c r="L380" s="275"/>
      <c r="M380" s="276"/>
      <c r="N380" s="277"/>
      <c r="O380" s="277"/>
      <c r="P380" s="277"/>
      <c r="Q380" s="277"/>
      <c r="R380" s="277"/>
      <c r="S380" s="277"/>
      <c r="T380" s="278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T380" s="279" t="s">
        <v>192</v>
      </c>
      <c r="AU380" s="279" t="s">
        <v>84</v>
      </c>
      <c r="AV380" s="15" t="s">
        <v>82</v>
      </c>
      <c r="AW380" s="15" t="s">
        <v>30</v>
      </c>
      <c r="AX380" s="15" t="s">
        <v>74</v>
      </c>
      <c r="AY380" s="279" t="s">
        <v>137</v>
      </c>
    </row>
    <row r="381" s="13" customFormat="1">
      <c r="A381" s="13"/>
      <c r="B381" s="247"/>
      <c r="C381" s="248"/>
      <c r="D381" s="249" t="s">
        <v>192</v>
      </c>
      <c r="E381" s="250" t="s">
        <v>1</v>
      </c>
      <c r="F381" s="251" t="s">
        <v>481</v>
      </c>
      <c r="G381" s="248"/>
      <c r="H381" s="252">
        <v>-9.9199999999999999</v>
      </c>
      <c r="I381" s="253"/>
      <c r="J381" s="248"/>
      <c r="K381" s="248"/>
      <c r="L381" s="254"/>
      <c r="M381" s="255"/>
      <c r="N381" s="256"/>
      <c r="O381" s="256"/>
      <c r="P381" s="256"/>
      <c r="Q381" s="256"/>
      <c r="R381" s="256"/>
      <c r="S381" s="256"/>
      <c r="T381" s="257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58" t="s">
        <v>192</v>
      </c>
      <c r="AU381" s="258" t="s">
        <v>84</v>
      </c>
      <c r="AV381" s="13" t="s">
        <v>84</v>
      </c>
      <c r="AW381" s="13" t="s">
        <v>30</v>
      </c>
      <c r="AX381" s="13" t="s">
        <v>74</v>
      </c>
      <c r="AY381" s="258" t="s">
        <v>137</v>
      </c>
    </row>
    <row r="382" s="13" customFormat="1">
      <c r="A382" s="13"/>
      <c r="B382" s="247"/>
      <c r="C382" s="248"/>
      <c r="D382" s="249" t="s">
        <v>192</v>
      </c>
      <c r="E382" s="250" t="s">
        <v>1</v>
      </c>
      <c r="F382" s="251" t="s">
        <v>482</v>
      </c>
      <c r="G382" s="248"/>
      <c r="H382" s="252">
        <v>-9.3000000000000007</v>
      </c>
      <c r="I382" s="253"/>
      <c r="J382" s="248"/>
      <c r="K382" s="248"/>
      <c r="L382" s="254"/>
      <c r="M382" s="255"/>
      <c r="N382" s="256"/>
      <c r="O382" s="256"/>
      <c r="P382" s="256"/>
      <c r="Q382" s="256"/>
      <c r="R382" s="256"/>
      <c r="S382" s="256"/>
      <c r="T382" s="257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58" t="s">
        <v>192</v>
      </c>
      <c r="AU382" s="258" t="s">
        <v>84</v>
      </c>
      <c r="AV382" s="13" t="s">
        <v>84</v>
      </c>
      <c r="AW382" s="13" t="s">
        <v>30</v>
      </c>
      <c r="AX382" s="13" t="s">
        <v>74</v>
      </c>
      <c r="AY382" s="258" t="s">
        <v>137</v>
      </c>
    </row>
    <row r="383" s="13" customFormat="1">
      <c r="A383" s="13"/>
      <c r="B383" s="247"/>
      <c r="C383" s="248"/>
      <c r="D383" s="249" t="s">
        <v>192</v>
      </c>
      <c r="E383" s="250" t="s">
        <v>1</v>
      </c>
      <c r="F383" s="251" t="s">
        <v>483</v>
      </c>
      <c r="G383" s="248"/>
      <c r="H383" s="252">
        <v>-6.5099999999999998</v>
      </c>
      <c r="I383" s="253"/>
      <c r="J383" s="248"/>
      <c r="K383" s="248"/>
      <c r="L383" s="254"/>
      <c r="M383" s="255"/>
      <c r="N383" s="256"/>
      <c r="O383" s="256"/>
      <c r="P383" s="256"/>
      <c r="Q383" s="256"/>
      <c r="R383" s="256"/>
      <c r="S383" s="256"/>
      <c r="T383" s="257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58" t="s">
        <v>192</v>
      </c>
      <c r="AU383" s="258" t="s">
        <v>84</v>
      </c>
      <c r="AV383" s="13" t="s">
        <v>84</v>
      </c>
      <c r="AW383" s="13" t="s">
        <v>30</v>
      </c>
      <c r="AX383" s="13" t="s">
        <v>74</v>
      </c>
      <c r="AY383" s="258" t="s">
        <v>137</v>
      </c>
    </row>
    <row r="384" s="13" customFormat="1">
      <c r="A384" s="13"/>
      <c r="B384" s="247"/>
      <c r="C384" s="248"/>
      <c r="D384" s="249" t="s">
        <v>192</v>
      </c>
      <c r="E384" s="250" t="s">
        <v>1</v>
      </c>
      <c r="F384" s="251" t="s">
        <v>484</v>
      </c>
      <c r="G384" s="248"/>
      <c r="H384" s="252">
        <v>-9.3000000000000007</v>
      </c>
      <c r="I384" s="253"/>
      <c r="J384" s="248"/>
      <c r="K384" s="248"/>
      <c r="L384" s="254"/>
      <c r="M384" s="255"/>
      <c r="N384" s="256"/>
      <c r="O384" s="256"/>
      <c r="P384" s="256"/>
      <c r="Q384" s="256"/>
      <c r="R384" s="256"/>
      <c r="S384" s="256"/>
      <c r="T384" s="257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58" t="s">
        <v>192</v>
      </c>
      <c r="AU384" s="258" t="s">
        <v>84</v>
      </c>
      <c r="AV384" s="13" t="s">
        <v>84</v>
      </c>
      <c r="AW384" s="13" t="s">
        <v>30</v>
      </c>
      <c r="AX384" s="13" t="s">
        <v>74</v>
      </c>
      <c r="AY384" s="258" t="s">
        <v>137</v>
      </c>
    </row>
    <row r="385" s="13" customFormat="1">
      <c r="A385" s="13"/>
      <c r="B385" s="247"/>
      <c r="C385" s="248"/>
      <c r="D385" s="249" t="s">
        <v>192</v>
      </c>
      <c r="E385" s="250" t="s">
        <v>1</v>
      </c>
      <c r="F385" s="251" t="s">
        <v>485</v>
      </c>
      <c r="G385" s="248"/>
      <c r="H385" s="252">
        <v>-12.244999999999999</v>
      </c>
      <c r="I385" s="253"/>
      <c r="J385" s="248"/>
      <c r="K385" s="248"/>
      <c r="L385" s="254"/>
      <c r="M385" s="255"/>
      <c r="N385" s="256"/>
      <c r="O385" s="256"/>
      <c r="P385" s="256"/>
      <c r="Q385" s="256"/>
      <c r="R385" s="256"/>
      <c r="S385" s="256"/>
      <c r="T385" s="257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58" t="s">
        <v>192</v>
      </c>
      <c r="AU385" s="258" t="s">
        <v>84</v>
      </c>
      <c r="AV385" s="13" t="s">
        <v>84</v>
      </c>
      <c r="AW385" s="13" t="s">
        <v>30</v>
      </c>
      <c r="AX385" s="13" t="s">
        <v>74</v>
      </c>
      <c r="AY385" s="258" t="s">
        <v>137</v>
      </c>
    </row>
    <row r="386" s="13" customFormat="1">
      <c r="A386" s="13"/>
      <c r="B386" s="247"/>
      <c r="C386" s="248"/>
      <c r="D386" s="249" t="s">
        <v>192</v>
      </c>
      <c r="E386" s="250" t="s">
        <v>1</v>
      </c>
      <c r="F386" s="251" t="s">
        <v>486</v>
      </c>
      <c r="G386" s="248"/>
      <c r="H386" s="252">
        <v>-21.079999999999998</v>
      </c>
      <c r="I386" s="253"/>
      <c r="J386" s="248"/>
      <c r="K386" s="248"/>
      <c r="L386" s="254"/>
      <c r="M386" s="255"/>
      <c r="N386" s="256"/>
      <c r="O386" s="256"/>
      <c r="P386" s="256"/>
      <c r="Q386" s="256"/>
      <c r="R386" s="256"/>
      <c r="S386" s="256"/>
      <c r="T386" s="257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58" t="s">
        <v>192</v>
      </c>
      <c r="AU386" s="258" t="s">
        <v>84</v>
      </c>
      <c r="AV386" s="13" t="s">
        <v>84</v>
      </c>
      <c r="AW386" s="13" t="s">
        <v>30</v>
      </c>
      <c r="AX386" s="13" t="s">
        <v>74</v>
      </c>
      <c r="AY386" s="258" t="s">
        <v>137</v>
      </c>
    </row>
    <row r="387" s="13" customFormat="1">
      <c r="A387" s="13"/>
      <c r="B387" s="247"/>
      <c r="C387" s="248"/>
      <c r="D387" s="249" t="s">
        <v>192</v>
      </c>
      <c r="E387" s="250" t="s">
        <v>1</v>
      </c>
      <c r="F387" s="251" t="s">
        <v>487</v>
      </c>
      <c r="G387" s="248"/>
      <c r="H387" s="252">
        <v>-2.3639999999999999</v>
      </c>
      <c r="I387" s="253"/>
      <c r="J387" s="248"/>
      <c r="K387" s="248"/>
      <c r="L387" s="254"/>
      <c r="M387" s="255"/>
      <c r="N387" s="256"/>
      <c r="O387" s="256"/>
      <c r="P387" s="256"/>
      <c r="Q387" s="256"/>
      <c r="R387" s="256"/>
      <c r="S387" s="256"/>
      <c r="T387" s="257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58" t="s">
        <v>192</v>
      </c>
      <c r="AU387" s="258" t="s">
        <v>84</v>
      </c>
      <c r="AV387" s="13" t="s">
        <v>84</v>
      </c>
      <c r="AW387" s="13" t="s">
        <v>30</v>
      </c>
      <c r="AX387" s="13" t="s">
        <v>74</v>
      </c>
      <c r="AY387" s="258" t="s">
        <v>137</v>
      </c>
    </row>
    <row r="388" s="16" customFormat="1">
      <c r="A388" s="16"/>
      <c r="B388" s="284"/>
      <c r="C388" s="285"/>
      <c r="D388" s="249" t="s">
        <v>192</v>
      </c>
      <c r="E388" s="286" t="s">
        <v>1</v>
      </c>
      <c r="F388" s="287" t="s">
        <v>294</v>
      </c>
      <c r="G388" s="285"/>
      <c r="H388" s="288">
        <v>-70.718999999999994</v>
      </c>
      <c r="I388" s="289"/>
      <c r="J388" s="285"/>
      <c r="K388" s="285"/>
      <c r="L388" s="290"/>
      <c r="M388" s="291"/>
      <c r="N388" s="292"/>
      <c r="O388" s="292"/>
      <c r="P388" s="292"/>
      <c r="Q388" s="292"/>
      <c r="R388" s="292"/>
      <c r="S388" s="292"/>
      <c r="T388" s="293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T388" s="294" t="s">
        <v>192</v>
      </c>
      <c r="AU388" s="294" t="s">
        <v>84</v>
      </c>
      <c r="AV388" s="16" t="s">
        <v>149</v>
      </c>
      <c r="AW388" s="16" t="s">
        <v>30</v>
      </c>
      <c r="AX388" s="16" t="s">
        <v>74</v>
      </c>
      <c r="AY388" s="294" t="s">
        <v>137</v>
      </c>
    </row>
    <row r="389" s="14" customFormat="1">
      <c r="A389" s="14"/>
      <c r="B389" s="259"/>
      <c r="C389" s="260"/>
      <c r="D389" s="249" t="s">
        <v>192</v>
      </c>
      <c r="E389" s="261" t="s">
        <v>1</v>
      </c>
      <c r="F389" s="262" t="s">
        <v>202</v>
      </c>
      <c r="G389" s="260"/>
      <c r="H389" s="263">
        <v>536.70699999999999</v>
      </c>
      <c r="I389" s="264"/>
      <c r="J389" s="260"/>
      <c r="K389" s="260"/>
      <c r="L389" s="265"/>
      <c r="M389" s="266"/>
      <c r="N389" s="267"/>
      <c r="O389" s="267"/>
      <c r="P389" s="267"/>
      <c r="Q389" s="267"/>
      <c r="R389" s="267"/>
      <c r="S389" s="267"/>
      <c r="T389" s="268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69" t="s">
        <v>192</v>
      </c>
      <c r="AU389" s="269" t="s">
        <v>84</v>
      </c>
      <c r="AV389" s="14" t="s">
        <v>155</v>
      </c>
      <c r="AW389" s="14" t="s">
        <v>30</v>
      </c>
      <c r="AX389" s="14" t="s">
        <v>82</v>
      </c>
      <c r="AY389" s="269" t="s">
        <v>137</v>
      </c>
    </row>
    <row r="390" s="13" customFormat="1">
      <c r="A390" s="13"/>
      <c r="B390" s="247"/>
      <c r="C390" s="248"/>
      <c r="D390" s="249" t="s">
        <v>192</v>
      </c>
      <c r="E390" s="248"/>
      <c r="F390" s="251" t="s">
        <v>492</v>
      </c>
      <c r="G390" s="248"/>
      <c r="H390" s="252">
        <v>563.54200000000003</v>
      </c>
      <c r="I390" s="253"/>
      <c r="J390" s="248"/>
      <c r="K390" s="248"/>
      <c r="L390" s="254"/>
      <c r="M390" s="255"/>
      <c r="N390" s="256"/>
      <c r="O390" s="256"/>
      <c r="P390" s="256"/>
      <c r="Q390" s="256"/>
      <c r="R390" s="256"/>
      <c r="S390" s="256"/>
      <c r="T390" s="257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58" t="s">
        <v>192</v>
      </c>
      <c r="AU390" s="258" t="s">
        <v>84</v>
      </c>
      <c r="AV390" s="13" t="s">
        <v>84</v>
      </c>
      <c r="AW390" s="13" t="s">
        <v>4</v>
      </c>
      <c r="AX390" s="13" t="s">
        <v>82</v>
      </c>
      <c r="AY390" s="258" t="s">
        <v>137</v>
      </c>
    </row>
    <row r="391" s="2" customFormat="1" ht="24.15" customHeight="1">
      <c r="A391" s="39"/>
      <c r="B391" s="40"/>
      <c r="C391" s="228" t="s">
        <v>493</v>
      </c>
      <c r="D391" s="228" t="s">
        <v>140</v>
      </c>
      <c r="E391" s="229" t="s">
        <v>494</v>
      </c>
      <c r="F391" s="230" t="s">
        <v>495</v>
      </c>
      <c r="G391" s="231" t="s">
        <v>190</v>
      </c>
      <c r="H391" s="232">
        <v>536.70699999999999</v>
      </c>
      <c r="I391" s="233"/>
      <c r="J391" s="234">
        <f>ROUND(I391*H391,2)</f>
        <v>0</v>
      </c>
      <c r="K391" s="235"/>
      <c r="L391" s="45"/>
      <c r="M391" s="236" t="s">
        <v>1</v>
      </c>
      <c r="N391" s="237" t="s">
        <v>39</v>
      </c>
      <c r="O391" s="92"/>
      <c r="P391" s="238">
        <f>O391*H391</f>
        <v>0</v>
      </c>
      <c r="Q391" s="238">
        <v>0.020500000000000001</v>
      </c>
      <c r="R391" s="238">
        <f>Q391*H391</f>
        <v>11.0024935</v>
      </c>
      <c r="S391" s="238">
        <v>0</v>
      </c>
      <c r="T391" s="239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40" t="s">
        <v>155</v>
      </c>
      <c r="AT391" s="240" t="s">
        <v>140</v>
      </c>
      <c r="AU391" s="240" t="s">
        <v>84</v>
      </c>
      <c r="AY391" s="18" t="s">
        <v>137</v>
      </c>
      <c r="BE391" s="241">
        <f>IF(N391="základní",J391,0)</f>
        <v>0</v>
      </c>
      <c r="BF391" s="241">
        <f>IF(N391="snížená",J391,0)</f>
        <v>0</v>
      </c>
      <c r="BG391" s="241">
        <f>IF(N391="zákl. přenesená",J391,0)</f>
        <v>0</v>
      </c>
      <c r="BH391" s="241">
        <f>IF(N391="sníž. přenesená",J391,0)</f>
        <v>0</v>
      </c>
      <c r="BI391" s="241">
        <f>IF(N391="nulová",J391,0)</f>
        <v>0</v>
      </c>
      <c r="BJ391" s="18" t="s">
        <v>82</v>
      </c>
      <c r="BK391" s="241">
        <f>ROUND(I391*H391,2)</f>
        <v>0</v>
      </c>
      <c r="BL391" s="18" t="s">
        <v>155</v>
      </c>
      <c r="BM391" s="240" t="s">
        <v>496</v>
      </c>
    </row>
    <row r="392" s="13" customFormat="1">
      <c r="A392" s="13"/>
      <c r="B392" s="247"/>
      <c r="C392" s="248"/>
      <c r="D392" s="249" t="s">
        <v>192</v>
      </c>
      <c r="E392" s="250" t="s">
        <v>1</v>
      </c>
      <c r="F392" s="251" t="s">
        <v>476</v>
      </c>
      <c r="G392" s="248"/>
      <c r="H392" s="252">
        <v>470.07999999999998</v>
      </c>
      <c r="I392" s="253"/>
      <c r="J392" s="248"/>
      <c r="K392" s="248"/>
      <c r="L392" s="254"/>
      <c r="M392" s="255"/>
      <c r="N392" s="256"/>
      <c r="O392" s="256"/>
      <c r="P392" s="256"/>
      <c r="Q392" s="256"/>
      <c r="R392" s="256"/>
      <c r="S392" s="256"/>
      <c r="T392" s="257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58" t="s">
        <v>192</v>
      </c>
      <c r="AU392" s="258" t="s">
        <v>84</v>
      </c>
      <c r="AV392" s="13" t="s">
        <v>84</v>
      </c>
      <c r="AW392" s="13" t="s">
        <v>30</v>
      </c>
      <c r="AX392" s="13" t="s">
        <v>74</v>
      </c>
      <c r="AY392" s="258" t="s">
        <v>137</v>
      </c>
    </row>
    <row r="393" s="13" customFormat="1">
      <c r="A393" s="13"/>
      <c r="B393" s="247"/>
      <c r="C393" s="248"/>
      <c r="D393" s="249" t="s">
        <v>192</v>
      </c>
      <c r="E393" s="250" t="s">
        <v>1</v>
      </c>
      <c r="F393" s="251" t="s">
        <v>477</v>
      </c>
      <c r="G393" s="248"/>
      <c r="H393" s="252">
        <v>63.700000000000003</v>
      </c>
      <c r="I393" s="253"/>
      <c r="J393" s="248"/>
      <c r="K393" s="248"/>
      <c r="L393" s="254"/>
      <c r="M393" s="255"/>
      <c r="N393" s="256"/>
      <c r="O393" s="256"/>
      <c r="P393" s="256"/>
      <c r="Q393" s="256"/>
      <c r="R393" s="256"/>
      <c r="S393" s="256"/>
      <c r="T393" s="257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58" t="s">
        <v>192</v>
      </c>
      <c r="AU393" s="258" t="s">
        <v>84</v>
      </c>
      <c r="AV393" s="13" t="s">
        <v>84</v>
      </c>
      <c r="AW393" s="13" t="s">
        <v>30</v>
      </c>
      <c r="AX393" s="13" t="s">
        <v>74</v>
      </c>
      <c r="AY393" s="258" t="s">
        <v>137</v>
      </c>
    </row>
    <row r="394" s="13" customFormat="1">
      <c r="A394" s="13"/>
      <c r="B394" s="247"/>
      <c r="C394" s="248"/>
      <c r="D394" s="249" t="s">
        <v>192</v>
      </c>
      <c r="E394" s="250" t="s">
        <v>1</v>
      </c>
      <c r="F394" s="251" t="s">
        <v>478</v>
      </c>
      <c r="G394" s="248"/>
      <c r="H394" s="252">
        <v>33.695999999999998</v>
      </c>
      <c r="I394" s="253"/>
      <c r="J394" s="248"/>
      <c r="K394" s="248"/>
      <c r="L394" s="254"/>
      <c r="M394" s="255"/>
      <c r="N394" s="256"/>
      <c r="O394" s="256"/>
      <c r="P394" s="256"/>
      <c r="Q394" s="256"/>
      <c r="R394" s="256"/>
      <c r="S394" s="256"/>
      <c r="T394" s="257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58" t="s">
        <v>192</v>
      </c>
      <c r="AU394" s="258" t="s">
        <v>84</v>
      </c>
      <c r="AV394" s="13" t="s">
        <v>84</v>
      </c>
      <c r="AW394" s="13" t="s">
        <v>30</v>
      </c>
      <c r="AX394" s="13" t="s">
        <v>74</v>
      </c>
      <c r="AY394" s="258" t="s">
        <v>137</v>
      </c>
    </row>
    <row r="395" s="13" customFormat="1">
      <c r="A395" s="13"/>
      <c r="B395" s="247"/>
      <c r="C395" s="248"/>
      <c r="D395" s="249" t="s">
        <v>192</v>
      </c>
      <c r="E395" s="250" t="s">
        <v>1</v>
      </c>
      <c r="F395" s="251" t="s">
        <v>479</v>
      </c>
      <c r="G395" s="248"/>
      <c r="H395" s="252">
        <v>12.949999999999999</v>
      </c>
      <c r="I395" s="253"/>
      <c r="J395" s="248"/>
      <c r="K395" s="248"/>
      <c r="L395" s="254"/>
      <c r="M395" s="255"/>
      <c r="N395" s="256"/>
      <c r="O395" s="256"/>
      <c r="P395" s="256"/>
      <c r="Q395" s="256"/>
      <c r="R395" s="256"/>
      <c r="S395" s="256"/>
      <c r="T395" s="257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58" t="s">
        <v>192</v>
      </c>
      <c r="AU395" s="258" t="s">
        <v>84</v>
      </c>
      <c r="AV395" s="13" t="s">
        <v>84</v>
      </c>
      <c r="AW395" s="13" t="s">
        <v>30</v>
      </c>
      <c r="AX395" s="13" t="s">
        <v>74</v>
      </c>
      <c r="AY395" s="258" t="s">
        <v>137</v>
      </c>
    </row>
    <row r="396" s="13" customFormat="1">
      <c r="A396" s="13"/>
      <c r="B396" s="247"/>
      <c r="C396" s="248"/>
      <c r="D396" s="249" t="s">
        <v>192</v>
      </c>
      <c r="E396" s="250" t="s">
        <v>1</v>
      </c>
      <c r="F396" s="251" t="s">
        <v>480</v>
      </c>
      <c r="G396" s="248"/>
      <c r="H396" s="252">
        <v>27</v>
      </c>
      <c r="I396" s="253"/>
      <c r="J396" s="248"/>
      <c r="K396" s="248"/>
      <c r="L396" s="254"/>
      <c r="M396" s="255"/>
      <c r="N396" s="256"/>
      <c r="O396" s="256"/>
      <c r="P396" s="256"/>
      <c r="Q396" s="256"/>
      <c r="R396" s="256"/>
      <c r="S396" s="256"/>
      <c r="T396" s="257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58" t="s">
        <v>192</v>
      </c>
      <c r="AU396" s="258" t="s">
        <v>84</v>
      </c>
      <c r="AV396" s="13" t="s">
        <v>84</v>
      </c>
      <c r="AW396" s="13" t="s">
        <v>30</v>
      </c>
      <c r="AX396" s="13" t="s">
        <v>74</v>
      </c>
      <c r="AY396" s="258" t="s">
        <v>137</v>
      </c>
    </row>
    <row r="397" s="16" customFormat="1">
      <c r="A397" s="16"/>
      <c r="B397" s="284"/>
      <c r="C397" s="285"/>
      <c r="D397" s="249" t="s">
        <v>192</v>
      </c>
      <c r="E397" s="286" t="s">
        <v>1</v>
      </c>
      <c r="F397" s="287" t="s">
        <v>294</v>
      </c>
      <c r="G397" s="285"/>
      <c r="H397" s="288">
        <v>607.42600000000004</v>
      </c>
      <c r="I397" s="289"/>
      <c r="J397" s="285"/>
      <c r="K397" s="285"/>
      <c r="L397" s="290"/>
      <c r="M397" s="291"/>
      <c r="N397" s="292"/>
      <c r="O397" s="292"/>
      <c r="P397" s="292"/>
      <c r="Q397" s="292"/>
      <c r="R397" s="292"/>
      <c r="S397" s="292"/>
      <c r="T397" s="293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T397" s="294" t="s">
        <v>192</v>
      </c>
      <c r="AU397" s="294" t="s">
        <v>84</v>
      </c>
      <c r="AV397" s="16" t="s">
        <v>149</v>
      </c>
      <c r="AW397" s="16" t="s">
        <v>30</v>
      </c>
      <c r="AX397" s="16" t="s">
        <v>74</v>
      </c>
      <c r="AY397" s="294" t="s">
        <v>137</v>
      </c>
    </row>
    <row r="398" s="15" customFormat="1">
      <c r="A398" s="15"/>
      <c r="B398" s="270"/>
      <c r="C398" s="271"/>
      <c r="D398" s="249" t="s">
        <v>192</v>
      </c>
      <c r="E398" s="272" t="s">
        <v>1</v>
      </c>
      <c r="F398" s="273" t="s">
        <v>449</v>
      </c>
      <c r="G398" s="271"/>
      <c r="H398" s="272" t="s">
        <v>1</v>
      </c>
      <c r="I398" s="274"/>
      <c r="J398" s="271"/>
      <c r="K398" s="271"/>
      <c r="L398" s="275"/>
      <c r="M398" s="276"/>
      <c r="N398" s="277"/>
      <c r="O398" s="277"/>
      <c r="P398" s="277"/>
      <c r="Q398" s="277"/>
      <c r="R398" s="277"/>
      <c r="S398" s="277"/>
      <c r="T398" s="278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T398" s="279" t="s">
        <v>192</v>
      </c>
      <c r="AU398" s="279" t="s">
        <v>84</v>
      </c>
      <c r="AV398" s="15" t="s">
        <v>82</v>
      </c>
      <c r="AW398" s="15" t="s">
        <v>30</v>
      </c>
      <c r="AX398" s="15" t="s">
        <v>74</v>
      </c>
      <c r="AY398" s="279" t="s">
        <v>137</v>
      </c>
    </row>
    <row r="399" s="13" customFormat="1">
      <c r="A399" s="13"/>
      <c r="B399" s="247"/>
      <c r="C399" s="248"/>
      <c r="D399" s="249" t="s">
        <v>192</v>
      </c>
      <c r="E399" s="250" t="s">
        <v>1</v>
      </c>
      <c r="F399" s="251" t="s">
        <v>481</v>
      </c>
      <c r="G399" s="248"/>
      <c r="H399" s="252">
        <v>-9.9199999999999999</v>
      </c>
      <c r="I399" s="253"/>
      <c r="J399" s="248"/>
      <c r="K399" s="248"/>
      <c r="L399" s="254"/>
      <c r="M399" s="255"/>
      <c r="N399" s="256"/>
      <c r="O399" s="256"/>
      <c r="P399" s="256"/>
      <c r="Q399" s="256"/>
      <c r="R399" s="256"/>
      <c r="S399" s="256"/>
      <c r="T399" s="257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58" t="s">
        <v>192</v>
      </c>
      <c r="AU399" s="258" t="s">
        <v>84</v>
      </c>
      <c r="AV399" s="13" t="s">
        <v>84</v>
      </c>
      <c r="AW399" s="13" t="s">
        <v>30</v>
      </c>
      <c r="AX399" s="13" t="s">
        <v>74</v>
      </c>
      <c r="AY399" s="258" t="s">
        <v>137</v>
      </c>
    </row>
    <row r="400" s="13" customFormat="1">
      <c r="A400" s="13"/>
      <c r="B400" s="247"/>
      <c r="C400" s="248"/>
      <c r="D400" s="249" t="s">
        <v>192</v>
      </c>
      <c r="E400" s="250" t="s">
        <v>1</v>
      </c>
      <c r="F400" s="251" t="s">
        <v>482</v>
      </c>
      <c r="G400" s="248"/>
      <c r="H400" s="252">
        <v>-9.3000000000000007</v>
      </c>
      <c r="I400" s="253"/>
      <c r="J400" s="248"/>
      <c r="K400" s="248"/>
      <c r="L400" s="254"/>
      <c r="M400" s="255"/>
      <c r="N400" s="256"/>
      <c r="O400" s="256"/>
      <c r="P400" s="256"/>
      <c r="Q400" s="256"/>
      <c r="R400" s="256"/>
      <c r="S400" s="256"/>
      <c r="T400" s="257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58" t="s">
        <v>192</v>
      </c>
      <c r="AU400" s="258" t="s">
        <v>84</v>
      </c>
      <c r="AV400" s="13" t="s">
        <v>84</v>
      </c>
      <c r="AW400" s="13" t="s">
        <v>30</v>
      </c>
      <c r="AX400" s="13" t="s">
        <v>74</v>
      </c>
      <c r="AY400" s="258" t="s">
        <v>137</v>
      </c>
    </row>
    <row r="401" s="13" customFormat="1">
      <c r="A401" s="13"/>
      <c r="B401" s="247"/>
      <c r="C401" s="248"/>
      <c r="D401" s="249" t="s">
        <v>192</v>
      </c>
      <c r="E401" s="250" t="s">
        <v>1</v>
      </c>
      <c r="F401" s="251" t="s">
        <v>483</v>
      </c>
      <c r="G401" s="248"/>
      <c r="H401" s="252">
        <v>-6.5099999999999998</v>
      </c>
      <c r="I401" s="253"/>
      <c r="J401" s="248"/>
      <c r="K401" s="248"/>
      <c r="L401" s="254"/>
      <c r="M401" s="255"/>
      <c r="N401" s="256"/>
      <c r="O401" s="256"/>
      <c r="P401" s="256"/>
      <c r="Q401" s="256"/>
      <c r="R401" s="256"/>
      <c r="S401" s="256"/>
      <c r="T401" s="257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58" t="s">
        <v>192</v>
      </c>
      <c r="AU401" s="258" t="s">
        <v>84</v>
      </c>
      <c r="AV401" s="13" t="s">
        <v>84</v>
      </c>
      <c r="AW401" s="13" t="s">
        <v>30</v>
      </c>
      <c r="AX401" s="13" t="s">
        <v>74</v>
      </c>
      <c r="AY401" s="258" t="s">
        <v>137</v>
      </c>
    </row>
    <row r="402" s="13" customFormat="1">
      <c r="A402" s="13"/>
      <c r="B402" s="247"/>
      <c r="C402" s="248"/>
      <c r="D402" s="249" t="s">
        <v>192</v>
      </c>
      <c r="E402" s="250" t="s">
        <v>1</v>
      </c>
      <c r="F402" s="251" t="s">
        <v>484</v>
      </c>
      <c r="G402" s="248"/>
      <c r="H402" s="252">
        <v>-9.3000000000000007</v>
      </c>
      <c r="I402" s="253"/>
      <c r="J402" s="248"/>
      <c r="K402" s="248"/>
      <c r="L402" s="254"/>
      <c r="M402" s="255"/>
      <c r="N402" s="256"/>
      <c r="O402" s="256"/>
      <c r="P402" s="256"/>
      <c r="Q402" s="256"/>
      <c r="R402" s="256"/>
      <c r="S402" s="256"/>
      <c r="T402" s="257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58" t="s">
        <v>192</v>
      </c>
      <c r="AU402" s="258" t="s">
        <v>84</v>
      </c>
      <c r="AV402" s="13" t="s">
        <v>84</v>
      </c>
      <c r="AW402" s="13" t="s">
        <v>30</v>
      </c>
      <c r="AX402" s="13" t="s">
        <v>74</v>
      </c>
      <c r="AY402" s="258" t="s">
        <v>137</v>
      </c>
    </row>
    <row r="403" s="13" customFormat="1">
      <c r="A403" s="13"/>
      <c r="B403" s="247"/>
      <c r="C403" s="248"/>
      <c r="D403" s="249" t="s">
        <v>192</v>
      </c>
      <c r="E403" s="250" t="s">
        <v>1</v>
      </c>
      <c r="F403" s="251" t="s">
        <v>485</v>
      </c>
      <c r="G403" s="248"/>
      <c r="H403" s="252">
        <v>-12.244999999999999</v>
      </c>
      <c r="I403" s="253"/>
      <c r="J403" s="248"/>
      <c r="K403" s="248"/>
      <c r="L403" s="254"/>
      <c r="M403" s="255"/>
      <c r="N403" s="256"/>
      <c r="O403" s="256"/>
      <c r="P403" s="256"/>
      <c r="Q403" s="256"/>
      <c r="R403" s="256"/>
      <c r="S403" s="256"/>
      <c r="T403" s="257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58" t="s">
        <v>192</v>
      </c>
      <c r="AU403" s="258" t="s">
        <v>84</v>
      </c>
      <c r="AV403" s="13" t="s">
        <v>84</v>
      </c>
      <c r="AW403" s="13" t="s">
        <v>30</v>
      </c>
      <c r="AX403" s="13" t="s">
        <v>74</v>
      </c>
      <c r="AY403" s="258" t="s">
        <v>137</v>
      </c>
    </row>
    <row r="404" s="13" customFormat="1">
      <c r="A404" s="13"/>
      <c r="B404" s="247"/>
      <c r="C404" s="248"/>
      <c r="D404" s="249" t="s">
        <v>192</v>
      </c>
      <c r="E404" s="250" t="s">
        <v>1</v>
      </c>
      <c r="F404" s="251" t="s">
        <v>486</v>
      </c>
      <c r="G404" s="248"/>
      <c r="H404" s="252">
        <v>-21.079999999999998</v>
      </c>
      <c r="I404" s="253"/>
      <c r="J404" s="248"/>
      <c r="K404" s="248"/>
      <c r="L404" s="254"/>
      <c r="M404" s="255"/>
      <c r="N404" s="256"/>
      <c r="O404" s="256"/>
      <c r="P404" s="256"/>
      <c r="Q404" s="256"/>
      <c r="R404" s="256"/>
      <c r="S404" s="256"/>
      <c r="T404" s="257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58" t="s">
        <v>192</v>
      </c>
      <c r="AU404" s="258" t="s">
        <v>84</v>
      </c>
      <c r="AV404" s="13" t="s">
        <v>84</v>
      </c>
      <c r="AW404" s="13" t="s">
        <v>30</v>
      </c>
      <c r="AX404" s="13" t="s">
        <v>74</v>
      </c>
      <c r="AY404" s="258" t="s">
        <v>137</v>
      </c>
    </row>
    <row r="405" s="13" customFormat="1">
      <c r="A405" s="13"/>
      <c r="B405" s="247"/>
      <c r="C405" s="248"/>
      <c r="D405" s="249" t="s">
        <v>192</v>
      </c>
      <c r="E405" s="250" t="s">
        <v>1</v>
      </c>
      <c r="F405" s="251" t="s">
        <v>487</v>
      </c>
      <c r="G405" s="248"/>
      <c r="H405" s="252">
        <v>-2.3639999999999999</v>
      </c>
      <c r="I405" s="253"/>
      <c r="J405" s="248"/>
      <c r="K405" s="248"/>
      <c r="L405" s="254"/>
      <c r="M405" s="255"/>
      <c r="N405" s="256"/>
      <c r="O405" s="256"/>
      <c r="P405" s="256"/>
      <c r="Q405" s="256"/>
      <c r="R405" s="256"/>
      <c r="S405" s="256"/>
      <c r="T405" s="257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58" t="s">
        <v>192</v>
      </c>
      <c r="AU405" s="258" t="s">
        <v>84</v>
      </c>
      <c r="AV405" s="13" t="s">
        <v>84</v>
      </c>
      <c r="AW405" s="13" t="s">
        <v>30</v>
      </c>
      <c r="AX405" s="13" t="s">
        <v>74</v>
      </c>
      <c r="AY405" s="258" t="s">
        <v>137</v>
      </c>
    </row>
    <row r="406" s="16" customFormat="1">
      <c r="A406" s="16"/>
      <c r="B406" s="284"/>
      <c r="C406" s="285"/>
      <c r="D406" s="249" t="s">
        <v>192</v>
      </c>
      <c r="E406" s="286" t="s">
        <v>1</v>
      </c>
      <c r="F406" s="287" t="s">
        <v>294</v>
      </c>
      <c r="G406" s="285"/>
      <c r="H406" s="288">
        <v>-70.718999999999994</v>
      </c>
      <c r="I406" s="289"/>
      <c r="J406" s="285"/>
      <c r="K406" s="285"/>
      <c r="L406" s="290"/>
      <c r="M406" s="291"/>
      <c r="N406" s="292"/>
      <c r="O406" s="292"/>
      <c r="P406" s="292"/>
      <c r="Q406" s="292"/>
      <c r="R406" s="292"/>
      <c r="S406" s="292"/>
      <c r="T406" s="293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T406" s="294" t="s">
        <v>192</v>
      </c>
      <c r="AU406" s="294" t="s">
        <v>84</v>
      </c>
      <c r="AV406" s="16" t="s">
        <v>149</v>
      </c>
      <c r="AW406" s="16" t="s">
        <v>30</v>
      </c>
      <c r="AX406" s="16" t="s">
        <v>74</v>
      </c>
      <c r="AY406" s="294" t="s">
        <v>137</v>
      </c>
    </row>
    <row r="407" s="14" customFormat="1">
      <c r="A407" s="14"/>
      <c r="B407" s="259"/>
      <c r="C407" s="260"/>
      <c r="D407" s="249" t="s">
        <v>192</v>
      </c>
      <c r="E407" s="261" t="s">
        <v>1</v>
      </c>
      <c r="F407" s="262" t="s">
        <v>202</v>
      </c>
      <c r="G407" s="260"/>
      <c r="H407" s="263">
        <v>536.70699999999999</v>
      </c>
      <c r="I407" s="264"/>
      <c r="J407" s="260"/>
      <c r="K407" s="260"/>
      <c r="L407" s="265"/>
      <c r="M407" s="266"/>
      <c r="N407" s="267"/>
      <c r="O407" s="267"/>
      <c r="P407" s="267"/>
      <c r="Q407" s="267"/>
      <c r="R407" s="267"/>
      <c r="S407" s="267"/>
      <c r="T407" s="268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69" t="s">
        <v>192</v>
      </c>
      <c r="AU407" s="269" t="s">
        <v>84</v>
      </c>
      <c r="AV407" s="14" t="s">
        <v>155</v>
      </c>
      <c r="AW407" s="14" t="s">
        <v>30</v>
      </c>
      <c r="AX407" s="14" t="s">
        <v>82</v>
      </c>
      <c r="AY407" s="269" t="s">
        <v>137</v>
      </c>
    </row>
    <row r="408" s="2" customFormat="1" ht="24.15" customHeight="1">
      <c r="A408" s="39"/>
      <c r="B408" s="40"/>
      <c r="C408" s="228" t="s">
        <v>497</v>
      </c>
      <c r="D408" s="228" t="s">
        <v>140</v>
      </c>
      <c r="E408" s="229" t="s">
        <v>498</v>
      </c>
      <c r="F408" s="230" t="s">
        <v>499</v>
      </c>
      <c r="G408" s="231" t="s">
        <v>190</v>
      </c>
      <c r="H408" s="232">
        <v>536.70699999999999</v>
      </c>
      <c r="I408" s="233"/>
      <c r="J408" s="234">
        <f>ROUND(I408*H408,2)</f>
        <v>0</v>
      </c>
      <c r="K408" s="235"/>
      <c r="L408" s="45"/>
      <c r="M408" s="236" t="s">
        <v>1</v>
      </c>
      <c r="N408" s="237" t="s">
        <v>39</v>
      </c>
      <c r="O408" s="92"/>
      <c r="P408" s="238">
        <f>O408*H408</f>
        <v>0</v>
      </c>
      <c r="Q408" s="238">
        <v>0.01146</v>
      </c>
      <c r="R408" s="238">
        <f>Q408*H408</f>
        <v>6.1506622200000001</v>
      </c>
      <c r="S408" s="238">
        <v>0</v>
      </c>
      <c r="T408" s="239">
        <f>S408*H408</f>
        <v>0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40" t="s">
        <v>155</v>
      </c>
      <c r="AT408" s="240" t="s">
        <v>140</v>
      </c>
      <c r="AU408" s="240" t="s">
        <v>84</v>
      </c>
      <c r="AY408" s="18" t="s">
        <v>137</v>
      </c>
      <c r="BE408" s="241">
        <f>IF(N408="základní",J408,0)</f>
        <v>0</v>
      </c>
      <c r="BF408" s="241">
        <f>IF(N408="snížená",J408,0)</f>
        <v>0</v>
      </c>
      <c r="BG408" s="241">
        <f>IF(N408="zákl. přenesená",J408,0)</f>
        <v>0</v>
      </c>
      <c r="BH408" s="241">
        <f>IF(N408="sníž. přenesená",J408,0)</f>
        <v>0</v>
      </c>
      <c r="BI408" s="241">
        <f>IF(N408="nulová",J408,0)</f>
        <v>0</v>
      </c>
      <c r="BJ408" s="18" t="s">
        <v>82</v>
      </c>
      <c r="BK408" s="241">
        <f>ROUND(I408*H408,2)</f>
        <v>0</v>
      </c>
      <c r="BL408" s="18" t="s">
        <v>155</v>
      </c>
      <c r="BM408" s="240" t="s">
        <v>500</v>
      </c>
    </row>
    <row r="409" s="2" customFormat="1">
      <c r="A409" s="39"/>
      <c r="B409" s="40"/>
      <c r="C409" s="41"/>
      <c r="D409" s="249" t="s">
        <v>217</v>
      </c>
      <c r="E409" s="41"/>
      <c r="F409" s="280" t="s">
        <v>501</v>
      </c>
      <c r="G409" s="41"/>
      <c r="H409" s="41"/>
      <c r="I409" s="281"/>
      <c r="J409" s="41"/>
      <c r="K409" s="41"/>
      <c r="L409" s="45"/>
      <c r="M409" s="282"/>
      <c r="N409" s="283"/>
      <c r="O409" s="92"/>
      <c r="P409" s="92"/>
      <c r="Q409" s="92"/>
      <c r="R409" s="92"/>
      <c r="S409" s="92"/>
      <c r="T409" s="93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T409" s="18" t="s">
        <v>217</v>
      </c>
      <c r="AU409" s="18" t="s">
        <v>84</v>
      </c>
    </row>
    <row r="410" s="13" customFormat="1">
      <c r="A410" s="13"/>
      <c r="B410" s="247"/>
      <c r="C410" s="248"/>
      <c r="D410" s="249" t="s">
        <v>192</v>
      </c>
      <c r="E410" s="250" t="s">
        <v>1</v>
      </c>
      <c r="F410" s="251" t="s">
        <v>476</v>
      </c>
      <c r="G410" s="248"/>
      <c r="H410" s="252">
        <v>470.07999999999998</v>
      </c>
      <c r="I410" s="253"/>
      <c r="J410" s="248"/>
      <c r="K410" s="248"/>
      <c r="L410" s="254"/>
      <c r="M410" s="255"/>
      <c r="N410" s="256"/>
      <c r="O410" s="256"/>
      <c r="P410" s="256"/>
      <c r="Q410" s="256"/>
      <c r="R410" s="256"/>
      <c r="S410" s="256"/>
      <c r="T410" s="257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58" t="s">
        <v>192</v>
      </c>
      <c r="AU410" s="258" t="s">
        <v>84</v>
      </c>
      <c r="AV410" s="13" t="s">
        <v>84</v>
      </c>
      <c r="AW410" s="13" t="s">
        <v>30</v>
      </c>
      <c r="AX410" s="13" t="s">
        <v>74</v>
      </c>
      <c r="AY410" s="258" t="s">
        <v>137</v>
      </c>
    </row>
    <row r="411" s="13" customFormat="1">
      <c r="A411" s="13"/>
      <c r="B411" s="247"/>
      <c r="C411" s="248"/>
      <c r="D411" s="249" t="s">
        <v>192</v>
      </c>
      <c r="E411" s="250" t="s">
        <v>1</v>
      </c>
      <c r="F411" s="251" t="s">
        <v>477</v>
      </c>
      <c r="G411" s="248"/>
      <c r="H411" s="252">
        <v>63.700000000000003</v>
      </c>
      <c r="I411" s="253"/>
      <c r="J411" s="248"/>
      <c r="K411" s="248"/>
      <c r="L411" s="254"/>
      <c r="M411" s="255"/>
      <c r="N411" s="256"/>
      <c r="O411" s="256"/>
      <c r="P411" s="256"/>
      <c r="Q411" s="256"/>
      <c r="R411" s="256"/>
      <c r="S411" s="256"/>
      <c r="T411" s="257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58" t="s">
        <v>192</v>
      </c>
      <c r="AU411" s="258" t="s">
        <v>84</v>
      </c>
      <c r="AV411" s="13" t="s">
        <v>84</v>
      </c>
      <c r="AW411" s="13" t="s">
        <v>30</v>
      </c>
      <c r="AX411" s="13" t="s">
        <v>74</v>
      </c>
      <c r="AY411" s="258" t="s">
        <v>137</v>
      </c>
    </row>
    <row r="412" s="13" customFormat="1">
      <c r="A412" s="13"/>
      <c r="B412" s="247"/>
      <c r="C412" s="248"/>
      <c r="D412" s="249" t="s">
        <v>192</v>
      </c>
      <c r="E412" s="250" t="s">
        <v>1</v>
      </c>
      <c r="F412" s="251" t="s">
        <v>478</v>
      </c>
      <c r="G412" s="248"/>
      <c r="H412" s="252">
        <v>33.695999999999998</v>
      </c>
      <c r="I412" s="253"/>
      <c r="J412" s="248"/>
      <c r="K412" s="248"/>
      <c r="L412" s="254"/>
      <c r="M412" s="255"/>
      <c r="N412" s="256"/>
      <c r="O412" s="256"/>
      <c r="P412" s="256"/>
      <c r="Q412" s="256"/>
      <c r="R412" s="256"/>
      <c r="S412" s="256"/>
      <c r="T412" s="257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58" t="s">
        <v>192</v>
      </c>
      <c r="AU412" s="258" t="s">
        <v>84</v>
      </c>
      <c r="AV412" s="13" t="s">
        <v>84</v>
      </c>
      <c r="AW412" s="13" t="s">
        <v>30</v>
      </c>
      <c r="AX412" s="13" t="s">
        <v>74</v>
      </c>
      <c r="AY412" s="258" t="s">
        <v>137</v>
      </c>
    </row>
    <row r="413" s="13" customFormat="1">
      <c r="A413" s="13"/>
      <c r="B413" s="247"/>
      <c r="C413" s="248"/>
      <c r="D413" s="249" t="s">
        <v>192</v>
      </c>
      <c r="E413" s="250" t="s">
        <v>1</v>
      </c>
      <c r="F413" s="251" t="s">
        <v>479</v>
      </c>
      <c r="G413" s="248"/>
      <c r="H413" s="252">
        <v>12.949999999999999</v>
      </c>
      <c r="I413" s="253"/>
      <c r="J413" s="248"/>
      <c r="K413" s="248"/>
      <c r="L413" s="254"/>
      <c r="M413" s="255"/>
      <c r="N413" s="256"/>
      <c r="O413" s="256"/>
      <c r="P413" s="256"/>
      <c r="Q413" s="256"/>
      <c r="R413" s="256"/>
      <c r="S413" s="256"/>
      <c r="T413" s="257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58" t="s">
        <v>192</v>
      </c>
      <c r="AU413" s="258" t="s">
        <v>84</v>
      </c>
      <c r="AV413" s="13" t="s">
        <v>84</v>
      </c>
      <c r="AW413" s="13" t="s">
        <v>30</v>
      </c>
      <c r="AX413" s="13" t="s">
        <v>74</v>
      </c>
      <c r="AY413" s="258" t="s">
        <v>137</v>
      </c>
    </row>
    <row r="414" s="13" customFormat="1">
      <c r="A414" s="13"/>
      <c r="B414" s="247"/>
      <c r="C414" s="248"/>
      <c r="D414" s="249" t="s">
        <v>192</v>
      </c>
      <c r="E414" s="250" t="s">
        <v>1</v>
      </c>
      <c r="F414" s="251" t="s">
        <v>480</v>
      </c>
      <c r="G414" s="248"/>
      <c r="H414" s="252">
        <v>27</v>
      </c>
      <c r="I414" s="253"/>
      <c r="J414" s="248"/>
      <c r="K414" s="248"/>
      <c r="L414" s="254"/>
      <c r="M414" s="255"/>
      <c r="N414" s="256"/>
      <c r="O414" s="256"/>
      <c r="P414" s="256"/>
      <c r="Q414" s="256"/>
      <c r="R414" s="256"/>
      <c r="S414" s="256"/>
      <c r="T414" s="257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58" t="s">
        <v>192</v>
      </c>
      <c r="AU414" s="258" t="s">
        <v>84</v>
      </c>
      <c r="AV414" s="13" t="s">
        <v>84</v>
      </c>
      <c r="AW414" s="13" t="s">
        <v>30</v>
      </c>
      <c r="AX414" s="13" t="s">
        <v>74</v>
      </c>
      <c r="AY414" s="258" t="s">
        <v>137</v>
      </c>
    </row>
    <row r="415" s="16" customFormat="1">
      <c r="A415" s="16"/>
      <c r="B415" s="284"/>
      <c r="C415" s="285"/>
      <c r="D415" s="249" t="s">
        <v>192</v>
      </c>
      <c r="E415" s="286" t="s">
        <v>1</v>
      </c>
      <c r="F415" s="287" t="s">
        <v>294</v>
      </c>
      <c r="G415" s="285"/>
      <c r="H415" s="288">
        <v>607.42600000000004</v>
      </c>
      <c r="I415" s="289"/>
      <c r="J415" s="285"/>
      <c r="K415" s="285"/>
      <c r="L415" s="290"/>
      <c r="M415" s="291"/>
      <c r="N415" s="292"/>
      <c r="O415" s="292"/>
      <c r="P415" s="292"/>
      <c r="Q415" s="292"/>
      <c r="R415" s="292"/>
      <c r="S415" s="292"/>
      <c r="T415" s="293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T415" s="294" t="s">
        <v>192</v>
      </c>
      <c r="AU415" s="294" t="s">
        <v>84</v>
      </c>
      <c r="AV415" s="16" t="s">
        <v>149</v>
      </c>
      <c r="AW415" s="16" t="s">
        <v>30</v>
      </c>
      <c r="AX415" s="16" t="s">
        <v>74</v>
      </c>
      <c r="AY415" s="294" t="s">
        <v>137</v>
      </c>
    </row>
    <row r="416" s="15" customFormat="1">
      <c r="A416" s="15"/>
      <c r="B416" s="270"/>
      <c r="C416" s="271"/>
      <c r="D416" s="249" t="s">
        <v>192</v>
      </c>
      <c r="E416" s="272" t="s">
        <v>1</v>
      </c>
      <c r="F416" s="273" t="s">
        <v>449</v>
      </c>
      <c r="G416" s="271"/>
      <c r="H416" s="272" t="s">
        <v>1</v>
      </c>
      <c r="I416" s="274"/>
      <c r="J416" s="271"/>
      <c r="K416" s="271"/>
      <c r="L416" s="275"/>
      <c r="M416" s="276"/>
      <c r="N416" s="277"/>
      <c r="O416" s="277"/>
      <c r="P416" s="277"/>
      <c r="Q416" s="277"/>
      <c r="R416" s="277"/>
      <c r="S416" s="277"/>
      <c r="T416" s="278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T416" s="279" t="s">
        <v>192</v>
      </c>
      <c r="AU416" s="279" t="s">
        <v>84</v>
      </c>
      <c r="AV416" s="15" t="s">
        <v>82</v>
      </c>
      <c r="AW416" s="15" t="s">
        <v>30</v>
      </c>
      <c r="AX416" s="15" t="s">
        <v>74</v>
      </c>
      <c r="AY416" s="279" t="s">
        <v>137</v>
      </c>
    </row>
    <row r="417" s="13" customFormat="1">
      <c r="A417" s="13"/>
      <c r="B417" s="247"/>
      <c r="C417" s="248"/>
      <c r="D417" s="249" t="s">
        <v>192</v>
      </c>
      <c r="E417" s="250" t="s">
        <v>1</v>
      </c>
      <c r="F417" s="251" t="s">
        <v>481</v>
      </c>
      <c r="G417" s="248"/>
      <c r="H417" s="252">
        <v>-9.9199999999999999</v>
      </c>
      <c r="I417" s="253"/>
      <c r="J417" s="248"/>
      <c r="K417" s="248"/>
      <c r="L417" s="254"/>
      <c r="M417" s="255"/>
      <c r="N417" s="256"/>
      <c r="O417" s="256"/>
      <c r="P417" s="256"/>
      <c r="Q417" s="256"/>
      <c r="R417" s="256"/>
      <c r="S417" s="256"/>
      <c r="T417" s="257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58" t="s">
        <v>192</v>
      </c>
      <c r="AU417" s="258" t="s">
        <v>84</v>
      </c>
      <c r="AV417" s="13" t="s">
        <v>84</v>
      </c>
      <c r="AW417" s="13" t="s">
        <v>30</v>
      </c>
      <c r="AX417" s="13" t="s">
        <v>74</v>
      </c>
      <c r="AY417" s="258" t="s">
        <v>137</v>
      </c>
    </row>
    <row r="418" s="13" customFormat="1">
      <c r="A418" s="13"/>
      <c r="B418" s="247"/>
      <c r="C418" s="248"/>
      <c r="D418" s="249" t="s">
        <v>192</v>
      </c>
      <c r="E418" s="250" t="s">
        <v>1</v>
      </c>
      <c r="F418" s="251" t="s">
        <v>482</v>
      </c>
      <c r="G418" s="248"/>
      <c r="H418" s="252">
        <v>-9.3000000000000007</v>
      </c>
      <c r="I418" s="253"/>
      <c r="J418" s="248"/>
      <c r="K418" s="248"/>
      <c r="L418" s="254"/>
      <c r="M418" s="255"/>
      <c r="N418" s="256"/>
      <c r="O418" s="256"/>
      <c r="P418" s="256"/>
      <c r="Q418" s="256"/>
      <c r="R418" s="256"/>
      <c r="S418" s="256"/>
      <c r="T418" s="257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58" t="s">
        <v>192</v>
      </c>
      <c r="AU418" s="258" t="s">
        <v>84</v>
      </c>
      <c r="AV418" s="13" t="s">
        <v>84</v>
      </c>
      <c r="AW418" s="13" t="s">
        <v>30</v>
      </c>
      <c r="AX418" s="13" t="s">
        <v>74</v>
      </c>
      <c r="AY418" s="258" t="s">
        <v>137</v>
      </c>
    </row>
    <row r="419" s="13" customFormat="1">
      <c r="A419" s="13"/>
      <c r="B419" s="247"/>
      <c r="C419" s="248"/>
      <c r="D419" s="249" t="s">
        <v>192</v>
      </c>
      <c r="E419" s="250" t="s">
        <v>1</v>
      </c>
      <c r="F419" s="251" t="s">
        <v>483</v>
      </c>
      <c r="G419" s="248"/>
      <c r="H419" s="252">
        <v>-6.5099999999999998</v>
      </c>
      <c r="I419" s="253"/>
      <c r="J419" s="248"/>
      <c r="K419" s="248"/>
      <c r="L419" s="254"/>
      <c r="M419" s="255"/>
      <c r="N419" s="256"/>
      <c r="O419" s="256"/>
      <c r="P419" s="256"/>
      <c r="Q419" s="256"/>
      <c r="R419" s="256"/>
      <c r="S419" s="256"/>
      <c r="T419" s="257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58" t="s">
        <v>192</v>
      </c>
      <c r="AU419" s="258" t="s">
        <v>84</v>
      </c>
      <c r="AV419" s="13" t="s">
        <v>84</v>
      </c>
      <c r="AW419" s="13" t="s">
        <v>30</v>
      </c>
      <c r="AX419" s="13" t="s">
        <v>74</v>
      </c>
      <c r="AY419" s="258" t="s">
        <v>137</v>
      </c>
    </row>
    <row r="420" s="13" customFormat="1">
      <c r="A420" s="13"/>
      <c r="B420" s="247"/>
      <c r="C420" s="248"/>
      <c r="D420" s="249" t="s">
        <v>192</v>
      </c>
      <c r="E420" s="250" t="s">
        <v>1</v>
      </c>
      <c r="F420" s="251" t="s">
        <v>484</v>
      </c>
      <c r="G420" s="248"/>
      <c r="H420" s="252">
        <v>-9.3000000000000007</v>
      </c>
      <c r="I420" s="253"/>
      <c r="J420" s="248"/>
      <c r="K420" s="248"/>
      <c r="L420" s="254"/>
      <c r="M420" s="255"/>
      <c r="N420" s="256"/>
      <c r="O420" s="256"/>
      <c r="P420" s="256"/>
      <c r="Q420" s="256"/>
      <c r="R420" s="256"/>
      <c r="S420" s="256"/>
      <c r="T420" s="257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58" t="s">
        <v>192</v>
      </c>
      <c r="AU420" s="258" t="s">
        <v>84</v>
      </c>
      <c r="AV420" s="13" t="s">
        <v>84</v>
      </c>
      <c r="AW420" s="13" t="s">
        <v>30</v>
      </c>
      <c r="AX420" s="13" t="s">
        <v>74</v>
      </c>
      <c r="AY420" s="258" t="s">
        <v>137</v>
      </c>
    </row>
    <row r="421" s="13" customFormat="1">
      <c r="A421" s="13"/>
      <c r="B421" s="247"/>
      <c r="C421" s="248"/>
      <c r="D421" s="249" t="s">
        <v>192</v>
      </c>
      <c r="E421" s="250" t="s">
        <v>1</v>
      </c>
      <c r="F421" s="251" t="s">
        <v>485</v>
      </c>
      <c r="G421" s="248"/>
      <c r="H421" s="252">
        <v>-12.244999999999999</v>
      </c>
      <c r="I421" s="253"/>
      <c r="J421" s="248"/>
      <c r="K421" s="248"/>
      <c r="L421" s="254"/>
      <c r="M421" s="255"/>
      <c r="N421" s="256"/>
      <c r="O421" s="256"/>
      <c r="P421" s="256"/>
      <c r="Q421" s="256"/>
      <c r="R421" s="256"/>
      <c r="S421" s="256"/>
      <c r="T421" s="257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58" t="s">
        <v>192</v>
      </c>
      <c r="AU421" s="258" t="s">
        <v>84</v>
      </c>
      <c r="AV421" s="13" t="s">
        <v>84</v>
      </c>
      <c r="AW421" s="13" t="s">
        <v>30</v>
      </c>
      <c r="AX421" s="13" t="s">
        <v>74</v>
      </c>
      <c r="AY421" s="258" t="s">
        <v>137</v>
      </c>
    </row>
    <row r="422" s="13" customFormat="1">
      <c r="A422" s="13"/>
      <c r="B422" s="247"/>
      <c r="C422" s="248"/>
      <c r="D422" s="249" t="s">
        <v>192</v>
      </c>
      <c r="E422" s="250" t="s">
        <v>1</v>
      </c>
      <c r="F422" s="251" t="s">
        <v>486</v>
      </c>
      <c r="G422" s="248"/>
      <c r="H422" s="252">
        <v>-21.079999999999998</v>
      </c>
      <c r="I422" s="253"/>
      <c r="J422" s="248"/>
      <c r="K422" s="248"/>
      <c r="L422" s="254"/>
      <c r="M422" s="255"/>
      <c r="N422" s="256"/>
      <c r="O422" s="256"/>
      <c r="P422" s="256"/>
      <c r="Q422" s="256"/>
      <c r="R422" s="256"/>
      <c r="S422" s="256"/>
      <c r="T422" s="257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58" t="s">
        <v>192</v>
      </c>
      <c r="AU422" s="258" t="s">
        <v>84</v>
      </c>
      <c r="AV422" s="13" t="s">
        <v>84</v>
      </c>
      <c r="AW422" s="13" t="s">
        <v>30</v>
      </c>
      <c r="AX422" s="13" t="s">
        <v>74</v>
      </c>
      <c r="AY422" s="258" t="s">
        <v>137</v>
      </c>
    </row>
    <row r="423" s="13" customFormat="1">
      <c r="A423" s="13"/>
      <c r="B423" s="247"/>
      <c r="C423" s="248"/>
      <c r="D423" s="249" t="s">
        <v>192</v>
      </c>
      <c r="E423" s="250" t="s">
        <v>1</v>
      </c>
      <c r="F423" s="251" t="s">
        <v>487</v>
      </c>
      <c r="G423" s="248"/>
      <c r="H423" s="252">
        <v>-2.3639999999999999</v>
      </c>
      <c r="I423" s="253"/>
      <c r="J423" s="248"/>
      <c r="K423" s="248"/>
      <c r="L423" s="254"/>
      <c r="M423" s="255"/>
      <c r="N423" s="256"/>
      <c r="O423" s="256"/>
      <c r="P423" s="256"/>
      <c r="Q423" s="256"/>
      <c r="R423" s="256"/>
      <c r="S423" s="256"/>
      <c r="T423" s="257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58" t="s">
        <v>192</v>
      </c>
      <c r="AU423" s="258" t="s">
        <v>84</v>
      </c>
      <c r="AV423" s="13" t="s">
        <v>84</v>
      </c>
      <c r="AW423" s="13" t="s">
        <v>30</v>
      </c>
      <c r="AX423" s="13" t="s">
        <v>74</v>
      </c>
      <c r="AY423" s="258" t="s">
        <v>137</v>
      </c>
    </row>
    <row r="424" s="16" customFormat="1">
      <c r="A424" s="16"/>
      <c r="B424" s="284"/>
      <c r="C424" s="285"/>
      <c r="D424" s="249" t="s">
        <v>192</v>
      </c>
      <c r="E424" s="286" t="s">
        <v>1</v>
      </c>
      <c r="F424" s="287" t="s">
        <v>294</v>
      </c>
      <c r="G424" s="285"/>
      <c r="H424" s="288">
        <v>-70.718999999999994</v>
      </c>
      <c r="I424" s="289"/>
      <c r="J424" s="285"/>
      <c r="K424" s="285"/>
      <c r="L424" s="290"/>
      <c r="M424" s="291"/>
      <c r="N424" s="292"/>
      <c r="O424" s="292"/>
      <c r="P424" s="292"/>
      <c r="Q424" s="292"/>
      <c r="R424" s="292"/>
      <c r="S424" s="292"/>
      <c r="T424" s="293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T424" s="294" t="s">
        <v>192</v>
      </c>
      <c r="AU424" s="294" t="s">
        <v>84</v>
      </c>
      <c r="AV424" s="16" t="s">
        <v>149</v>
      </c>
      <c r="AW424" s="16" t="s">
        <v>30</v>
      </c>
      <c r="AX424" s="16" t="s">
        <v>74</v>
      </c>
      <c r="AY424" s="294" t="s">
        <v>137</v>
      </c>
    </row>
    <row r="425" s="14" customFormat="1">
      <c r="A425" s="14"/>
      <c r="B425" s="259"/>
      <c r="C425" s="260"/>
      <c r="D425" s="249" t="s">
        <v>192</v>
      </c>
      <c r="E425" s="261" t="s">
        <v>1</v>
      </c>
      <c r="F425" s="262" t="s">
        <v>202</v>
      </c>
      <c r="G425" s="260"/>
      <c r="H425" s="263">
        <v>536.70699999999999</v>
      </c>
      <c r="I425" s="264"/>
      <c r="J425" s="260"/>
      <c r="K425" s="260"/>
      <c r="L425" s="265"/>
      <c r="M425" s="266"/>
      <c r="N425" s="267"/>
      <c r="O425" s="267"/>
      <c r="P425" s="267"/>
      <c r="Q425" s="267"/>
      <c r="R425" s="267"/>
      <c r="S425" s="267"/>
      <c r="T425" s="268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69" t="s">
        <v>192</v>
      </c>
      <c r="AU425" s="269" t="s">
        <v>84</v>
      </c>
      <c r="AV425" s="14" t="s">
        <v>155</v>
      </c>
      <c r="AW425" s="14" t="s">
        <v>30</v>
      </c>
      <c r="AX425" s="14" t="s">
        <v>82</v>
      </c>
      <c r="AY425" s="269" t="s">
        <v>137</v>
      </c>
    </row>
    <row r="426" s="2" customFormat="1" ht="33" customHeight="1">
      <c r="A426" s="39"/>
      <c r="B426" s="40"/>
      <c r="C426" s="228" t="s">
        <v>502</v>
      </c>
      <c r="D426" s="228" t="s">
        <v>140</v>
      </c>
      <c r="E426" s="229" t="s">
        <v>503</v>
      </c>
      <c r="F426" s="230" t="s">
        <v>504</v>
      </c>
      <c r="G426" s="231" t="s">
        <v>199</v>
      </c>
      <c r="H426" s="232">
        <v>27.899999999999999</v>
      </c>
      <c r="I426" s="233"/>
      <c r="J426" s="234">
        <f>ROUND(I426*H426,2)</f>
        <v>0</v>
      </c>
      <c r="K426" s="235"/>
      <c r="L426" s="45"/>
      <c r="M426" s="236" t="s">
        <v>1</v>
      </c>
      <c r="N426" s="237" t="s">
        <v>39</v>
      </c>
      <c r="O426" s="92"/>
      <c r="P426" s="238">
        <f>O426*H426</f>
        <v>0</v>
      </c>
      <c r="Q426" s="238">
        <v>2.5018699999999998</v>
      </c>
      <c r="R426" s="238">
        <f>Q426*H426</f>
        <v>69.802172999999996</v>
      </c>
      <c r="S426" s="238">
        <v>0</v>
      </c>
      <c r="T426" s="239">
        <f>S426*H426</f>
        <v>0</v>
      </c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R426" s="240" t="s">
        <v>155</v>
      </c>
      <c r="AT426" s="240" t="s">
        <v>140</v>
      </c>
      <c r="AU426" s="240" t="s">
        <v>84</v>
      </c>
      <c r="AY426" s="18" t="s">
        <v>137</v>
      </c>
      <c r="BE426" s="241">
        <f>IF(N426="základní",J426,0)</f>
        <v>0</v>
      </c>
      <c r="BF426" s="241">
        <f>IF(N426="snížená",J426,0)</f>
        <v>0</v>
      </c>
      <c r="BG426" s="241">
        <f>IF(N426="zákl. přenesená",J426,0)</f>
        <v>0</v>
      </c>
      <c r="BH426" s="241">
        <f>IF(N426="sníž. přenesená",J426,0)</f>
        <v>0</v>
      </c>
      <c r="BI426" s="241">
        <f>IF(N426="nulová",J426,0)</f>
        <v>0</v>
      </c>
      <c r="BJ426" s="18" t="s">
        <v>82</v>
      </c>
      <c r="BK426" s="241">
        <f>ROUND(I426*H426,2)</f>
        <v>0</v>
      </c>
      <c r="BL426" s="18" t="s">
        <v>155</v>
      </c>
      <c r="BM426" s="240" t="s">
        <v>505</v>
      </c>
    </row>
    <row r="427" s="13" customFormat="1">
      <c r="A427" s="13"/>
      <c r="B427" s="247"/>
      <c r="C427" s="248"/>
      <c r="D427" s="249" t="s">
        <v>192</v>
      </c>
      <c r="E427" s="250" t="s">
        <v>1</v>
      </c>
      <c r="F427" s="251" t="s">
        <v>246</v>
      </c>
      <c r="G427" s="248"/>
      <c r="H427" s="252">
        <v>27.899999999999999</v>
      </c>
      <c r="I427" s="253"/>
      <c r="J427" s="248"/>
      <c r="K427" s="248"/>
      <c r="L427" s="254"/>
      <c r="M427" s="255"/>
      <c r="N427" s="256"/>
      <c r="O427" s="256"/>
      <c r="P427" s="256"/>
      <c r="Q427" s="256"/>
      <c r="R427" s="256"/>
      <c r="S427" s="256"/>
      <c r="T427" s="257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58" t="s">
        <v>192</v>
      </c>
      <c r="AU427" s="258" t="s">
        <v>84</v>
      </c>
      <c r="AV427" s="13" t="s">
        <v>84</v>
      </c>
      <c r="AW427" s="13" t="s">
        <v>30</v>
      </c>
      <c r="AX427" s="13" t="s">
        <v>74</v>
      </c>
      <c r="AY427" s="258" t="s">
        <v>137</v>
      </c>
    </row>
    <row r="428" s="14" customFormat="1">
      <c r="A428" s="14"/>
      <c r="B428" s="259"/>
      <c r="C428" s="260"/>
      <c r="D428" s="249" t="s">
        <v>192</v>
      </c>
      <c r="E428" s="261" t="s">
        <v>1</v>
      </c>
      <c r="F428" s="262" t="s">
        <v>202</v>
      </c>
      <c r="G428" s="260"/>
      <c r="H428" s="263">
        <v>27.899999999999999</v>
      </c>
      <c r="I428" s="264"/>
      <c r="J428" s="260"/>
      <c r="K428" s="260"/>
      <c r="L428" s="265"/>
      <c r="M428" s="266"/>
      <c r="N428" s="267"/>
      <c r="O428" s="267"/>
      <c r="P428" s="267"/>
      <c r="Q428" s="267"/>
      <c r="R428" s="267"/>
      <c r="S428" s="267"/>
      <c r="T428" s="268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69" t="s">
        <v>192</v>
      </c>
      <c r="AU428" s="269" t="s">
        <v>84</v>
      </c>
      <c r="AV428" s="14" t="s">
        <v>155</v>
      </c>
      <c r="AW428" s="14" t="s">
        <v>30</v>
      </c>
      <c r="AX428" s="14" t="s">
        <v>82</v>
      </c>
      <c r="AY428" s="269" t="s">
        <v>137</v>
      </c>
    </row>
    <row r="429" s="2" customFormat="1" ht="16.5" customHeight="1">
      <c r="A429" s="39"/>
      <c r="B429" s="40"/>
      <c r="C429" s="228" t="s">
        <v>506</v>
      </c>
      <c r="D429" s="228" t="s">
        <v>140</v>
      </c>
      <c r="E429" s="229" t="s">
        <v>507</v>
      </c>
      <c r="F429" s="230" t="s">
        <v>508</v>
      </c>
      <c r="G429" s="231" t="s">
        <v>227</v>
      </c>
      <c r="H429" s="232">
        <v>3.2200000000000002</v>
      </c>
      <c r="I429" s="233"/>
      <c r="J429" s="234">
        <f>ROUND(I429*H429,2)</f>
        <v>0</v>
      </c>
      <c r="K429" s="235"/>
      <c r="L429" s="45"/>
      <c r="M429" s="236" t="s">
        <v>1</v>
      </c>
      <c r="N429" s="237" t="s">
        <v>39</v>
      </c>
      <c r="O429" s="92"/>
      <c r="P429" s="238">
        <f>O429*H429</f>
        <v>0</v>
      </c>
      <c r="Q429" s="238">
        <v>1.06277</v>
      </c>
      <c r="R429" s="238">
        <f>Q429*H429</f>
        <v>3.4221194000000001</v>
      </c>
      <c r="S429" s="238">
        <v>0</v>
      </c>
      <c r="T429" s="239">
        <f>S429*H429</f>
        <v>0</v>
      </c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R429" s="240" t="s">
        <v>155</v>
      </c>
      <c r="AT429" s="240" t="s">
        <v>140</v>
      </c>
      <c r="AU429" s="240" t="s">
        <v>84</v>
      </c>
      <c r="AY429" s="18" t="s">
        <v>137</v>
      </c>
      <c r="BE429" s="241">
        <f>IF(N429="základní",J429,0)</f>
        <v>0</v>
      </c>
      <c r="BF429" s="241">
        <f>IF(N429="snížená",J429,0)</f>
        <v>0</v>
      </c>
      <c r="BG429" s="241">
        <f>IF(N429="zákl. přenesená",J429,0)</f>
        <v>0</v>
      </c>
      <c r="BH429" s="241">
        <f>IF(N429="sníž. přenesená",J429,0)</f>
        <v>0</v>
      </c>
      <c r="BI429" s="241">
        <f>IF(N429="nulová",J429,0)</f>
        <v>0</v>
      </c>
      <c r="BJ429" s="18" t="s">
        <v>82</v>
      </c>
      <c r="BK429" s="241">
        <f>ROUND(I429*H429,2)</f>
        <v>0</v>
      </c>
      <c r="BL429" s="18" t="s">
        <v>155</v>
      </c>
      <c r="BM429" s="240" t="s">
        <v>509</v>
      </c>
    </row>
    <row r="430" s="13" customFormat="1">
      <c r="A430" s="13"/>
      <c r="B430" s="247"/>
      <c r="C430" s="248"/>
      <c r="D430" s="249" t="s">
        <v>192</v>
      </c>
      <c r="E430" s="250" t="s">
        <v>1</v>
      </c>
      <c r="F430" s="251" t="s">
        <v>510</v>
      </c>
      <c r="G430" s="248"/>
      <c r="H430" s="252">
        <v>1.6100000000000001</v>
      </c>
      <c r="I430" s="253"/>
      <c r="J430" s="248"/>
      <c r="K430" s="248"/>
      <c r="L430" s="254"/>
      <c r="M430" s="255"/>
      <c r="N430" s="256"/>
      <c r="O430" s="256"/>
      <c r="P430" s="256"/>
      <c r="Q430" s="256"/>
      <c r="R430" s="256"/>
      <c r="S430" s="256"/>
      <c r="T430" s="257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58" t="s">
        <v>192</v>
      </c>
      <c r="AU430" s="258" t="s">
        <v>84</v>
      </c>
      <c r="AV430" s="13" t="s">
        <v>84</v>
      </c>
      <c r="AW430" s="13" t="s">
        <v>30</v>
      </c>
      <c r="AX430" s="13" t="s">
        <v>74</v>
      </c>
      <c r="AY430" s="258" t="s">
        <v>137</v>
      </c>
    </row>
    <row r="431" s="13" customFormat="1">
      <c r="A431" s="13"/>
      <c r="B431" s="247"/>
      <c r="C431" s="248"/>
      <c r="D431" s="249" t="s">
        <v>192</v>
      </c>
      <c r="E431" s="250" t="s">
        <v>1</v>
      </c>
      <c r="F431" s="251" t="s">
        <v>511</v>
      </c>
      <c r="G431" s="248"/>
      <c r="H431" s="252">
        <v>1.6100000000000001</v>
      </c>
      <c r="I431" s="253"/>
      <c r="J431" s="248"/>
      <c r="K431" s="248"/>
      <c r="L431" s="254"/>
      <c r="M431" s="255"/>
      <c r="N431" s="256"/>
      <c r="O431" s="256"/>
      <c r="P431" s="256"/>
      <c r="Q431" s="256"/>
      <c r="R431" s="256"/>
      <c r="S431" s="256"/>
      <c r="T431" s="257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58" t="s">
        <v>192</v>
      </c>
      <c r="AU431" s="258" t="s">
        <v>84</v>
      </c>
      <c r="AV431" s="13" t="s">
        <v>84</v>
      </c>
      <c r="AW431" s="13" t="s">
        <v>30</v>
      </c>
      <c r="AX431" s="13" t="s">
        <v>74</v>
      </c>
      <c r="AY431" s="258" t="s">
        <v>137</v>
      </c>
    </row>
    <row r="432" s="14" customFormat="1">
      <c r="A432" s="14"/>
      <c r="B432" s="259"/>
      <c r="C432" s="260"/>
      <c r="D432" s="249" t="s">
        <v>192</v>
      </c>
      <c r="E432" s="261" t="s">
        <v>1</v>
      </c>
      <c r="F432" s="262" t="s">
        <v>202</v>
      </c>
      <c r="G432" s="260"/>
      <c r="H432" s="263">
        <v>3.2200000000000002</v>
      </c>
      <c r="I432" s="264"/>
      <c r="J432" s="260"/>
      <c r="K432" s="260"/>
      <c r="L432" s="265"/>
      <c r="M432" s="266"/>
      <c r="N432" s="267"/>
      <c r="O432" s="267"/>
      <c r="P432" s="267"/>
      <c r="Q432" s="267"/>
      <c r="R432" s="267"/>
      <c r="S432" s="267"/>
      <c r="T432" s="268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69" t="s">
        <v>192</v>
      </c>
      <c r="AU432" s="269" t="s">
        <v>84</v>
      </c>
      <c r="AV432" s="14" t="s">
        <v>155</v>
      </c>
      <c r="AW432" s="14" t="s">
        <v>30</v>
      </c>
      <c r="AX432" s="14" t="s">
        <v>82</v>
      </c>
      <c r="AY432" s="269" t="s">
        <v>137</v>
      </c>
    </row>
    <row r="433" s="2" customFormat="1" ht="24.15" customHeight="1">
      <c r="A433" s="39"/>
      <c r="B433" s="40"/>
      <c r="C433" s="228" t="s">
        <v>512</v>
      </c>
      <c r="D433" s="228" t="s">
        <v>140</v>
      </c>
      <c r="E433" s="229" t="s">
        <v>513</v>
      </c>
      <c r="F433" s="230" t="s">
        <v>514</v>
      </c>
      <c r="G433" s="231" t="s">
        <v>190</v>
      </c>
      <c r="H433" s="232">
        <v>279</v>
      </c>
      <c r="I433" s="233"/>
      <c r="J433" s="234">
        <f>ROUND(I433*H433,2)</f>
        <v>0</v>
      </c>
      <c r="K433" s="235"/>
      <c r="L433" s="45"/>
      <c r="M433" s="236" t="s">
        <v>1</v>
      </c>
      <c r="N433" s="237" t="s">
        <v>39</v>
      </c>
      <c r="O433" s="92"/>
      <c r="P433" s="238">
        <f>O433*H433</f>
        <v>0</v>
      </c>
      <c r="Q433" s="238">
        <v>0.042000000000000003</v>
      </c>
      <c r="R433" s="238">
        <f>Q433*H433</f>
        <v>11.718</v>
      </c>
      <c r="S433" s="238">
        <v>0</v>
      </c>
      <c r="T433" s="239">
        <f>S433*H433</f>
        <v>0</v>
      </c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R433" s="240" t="s">
        <v>155</v>
      </c>
      <c r="AT433" s="240" t="s">
        <v>140</v>
      </c>
      <c r="AU433" s="240" t="s">
        <v>84</v>
      </c>
      <c r="AY433" s="18" t="s">
        <v>137</v>
      </c>
      <c r="BE433" s="241">
        <f>IF(N433="základní",J433,0)</f>
        <v>0</v>
      </c>
      <c r="BF433" s="241">
        <f>IF(N433="snížená",J433,0)</f>
        <v>0</v>
      </c>
      <c r="BG433" s="241">
        <f>IF(N433="zákl. přenesená",J433,0)</f>
        <v>0</v>
      </c>
      <c r="BH433" s="241">
        <f>IF(N433="sníž. přenesená",J433,0)</f>
        <v>0</v>
      </c>
      <c r="BI433" s="241">
        <f>IF(N433="nulová",J433,0)</f>
        <v>0</v>
      </c>
      <c r="BJ433" s="18" t="s">
        <v>82</v>
      </c>
      <c r="BK433" s="241">
        <f>ROUND(I433*H433,2)</f>
        <v>0</v>
      </c>
      <c r="BL433" s="18" t="s">
        <v>155</v>
      </c>
      <c r="BM433" s="240" t="s">
        <v>515</v>
      </c>
    </row>
    <row r="434" s="15" customFormat="1">
      <c r="A434" s="15"/>
      <c r="B434" s="270"/>
      <c r="C434" s="271"/>
      <c r="D434" s="249" t="s">
        <v>192</v>
      </c>
      <c r="E434" s="272" t="s">
        <v>1</v>
      </c>
      <c r="F434" s="273" t="s">
        <v>516</v>
      </c>
      <c r="G434" s="271"/>
      <c r="H434" s="272" t="s">
        <v>1</v>
      </c>
      <c r="I434" s="274"/>
      <c r="J434" s="271"/>
      <c r="K434" s="271"/>
      <c r="L434" s="275"/>
      <c r="M434" s="276"/>
      <c r="N434" s="277"/>
      <c r="O434" s="277"/>
      <c r="P434" s="277"/>
      <c r="Q434" s="277"/>
      <c r="R434" s="277"/>
      <c r="S434" s="277"/>
      <c r="T434" s="278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T434" s="279" t="s">
        <v>192</v>
      </c>
      <c r="AU434" s="279" t="s">
        <v>84</v>
      </c>
      <c r="AV434" s="15" t="s">
        <v>82</v>
      </c>
      <c r="AW434" s="15" t="s">
        <v>30</v>
      </c>
      <c r="AX434" s="15" t="s">
        <v>74</v>
      </c>
      <c r="AY434" s="279" t="s">
        <v>137</v>
      </c>
    </row>
    <row r="435" s="13" customFormat="1">
      <c r="A435" s="13"/>
      <c r="B435" s="247"/>
      <c r="C435" s="248"/>
      <c r="D435" s="249" t="s">
        <v>192</v>
      </c>
      <c r="E435" s="250" t="s">
        <v>1</v>
      </c>
      <c r="F435" s="251" t="s">
        <v>517</v>
      </c>
      <c r="G435" s="248"/>
      <c r="H435" s="252">
        <v>279</v>
      </c>
      <c r="I435" s="253"/>
      <c r="J435" s="248"/>
      <c r="K435" s="248"/>
      <c r="L435" s="254"/>
      <c r="M435" s="255"/>
      <c r="N435" s="256"/>
      <c r="O435" s="256"/>
      <c r="P435" s="256"/>
      <c r="Q435" s="256"/>
      <c r="R435" s="256"/>
      <c r="S435" s="256"/>
      <c r="T435" s="257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58" t="s">
        <v>192</v>
      </c>
      <c r="AU435" s="258" t="s">
        <v>84</v>
      </c>
      <c r="AV435" s="13" t="s">
        <v>84</v>
      </c>
      <c r="AW435" s="13" t="s">
        <v>30</v>
      </c>
      <c r="AX435" s="13" t="s">
        <v>74</v>
      </c>
      <c r="AY435" s="258" t="s">
        <v>137</v>
      </c>
    </row>
    <row r="436" s="14" customFormat="1">
      <c r="A436" s="14"/>
      <c r="B436" s="259"/>
      <c r="C436" s="260"/>
      <c r="D436" s="249" t="s">
        <v>192</v>
      </c>
      <c r="E436" s="261" t="s">
        <v>1</v>
      </c>
      <c r="F436" s="262" t="s">
        <v>202</v>
      </c>
      <c r="G436" s="260"/>
      <c r="H436" s="263">
        <v>279</v>
      </c>
      <c r="I436" s="264"/>
      <c r="J436" s="260"/>
      <c r="K436" s="260"/>
      <c r="L436" s="265"/>
      <c r="M436" s="266"/>
      <c r="N436" s="267"/>
      <c r="O436" s="267"/>
      <c r="P436" s="267"/>
      <c r="Q436" s="267"/>
      <c r="R436" s="267"/>
      <c r="S436" s="267"/>
      <c r="T436" s="268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69" t="s">
        <v>192</v>
      </c>
      <c r="AU436" s="269" t="s">
        <v>84</v>
      </c>
      <c r="AV436" s="14" t="s">
        <v>155</v>
      </c>
      <c r="AW436" s="14" t="s">
        <v>30</v>
      </c>
      <c r="AX436" s="14" t="s">
        <v>82</v>
      </c>
      <c r="AY436" s="269" t="s">
        <v>137</v>
      </c>
    </row>
    <row r="437" s="2" customFormat="1" ht="24.15" customHeight="1">
      <c r="A437" s="39"/>
      <c r="B437" s="40"/>
      <c r="C437" s="228" t="s">
        <v>518</v>
      </c>
      <c r="D437" s="228" t="s">
        <v>140</v>
      </c>
      <c r="E437" s="229" t="s">
        <v>519</v>
      </c>
      <c r="F437" s="230" t="s">
        <v>520</v>
      </c>
      <c r="G437" s="231" t="s">
        <v>190</v>
      </c>
      <c r="H437" s="232">
        <v>279</v>
      </c>
      <c r="I437" s="233"/>
      <c r="J437" s="234">
        <f>ROUND(I437*H437,2)</f>
        <v>0</v>
      </c>
      <c r="K437" s="235"/>
      <c r="L437" s="45"/>
      <c r="M437" s="236" t="s">
        <v>1</v>
      </c>
      <c r="N437" s="237" t="s">
        <v>39</v>
      </c>
      <c r="O437" s="92"/>
      <c r="P437" s="238">
        <f>O437*H437</f>
        <v>0</v>
      </c>
      <c r="Q437" s="238">
        <v>0.105</v>
      </c>
      <c r="R437" s="238">
        <f>Q437*H437</f>
        <v>29.294999999999998</v>
      </c>
      <c r="S437" s="238">
        <v>0</v>
      </c>
      <c r="T437" s="239">
        <f>S437*H437</f>
        <v>0</v>
      </c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R437" s="240" t="s">
        <v>155</v>
      </c>
      <c r="AT437" s="240" t="s">
        <v>140</v>
      </c>
      <c r="AU437" s="240" t="s">
        <v>84</v>
      </c>
      <c r="AY437" s="18" t="s">
        <v>137</v>
      </c>
      <c r="BE437" s="241">
        <f>IF(N437="základní",J437,0)</f>
        <v>0</v>
      </c>
      <c r="BF437" s="241">
        <f>IF(N437="snížená",J437,0)</f>
        <v>0</v>
      </c>
      <c r="BG437" s="241">
        <f>IF(N437="zákl. přenesená",J437,0)</f>
        <v>0</v>
      </c>
      <c r="BH437" s="241">
        <f>IF(N437="sníž. přenesená",J437,0)</f>
        <v>0</v>
      </c>
      <c r="BI437" s="241">
        <f>IF(N437="nulová",J437,0)</f>
        <v>0</v>
      </c>
      <c r="BJ437" s="18" t="s">
        <v>82</v>
      </c>
      <c r="BK437" s="241">
        <f>ROUND(I437*H437,2)</f>
        <v>0</v>
      </c>
      <c r="BL437" s="18" t="s">
        <v>155</v>
      </c>
      <c r="BM437" s="240" t="s">
        <v>521</v>
      </c>
    </row>
    <row r="438" s="15" customFormat="1">
      <c r="A438" s="15"/>
      <c r="B438" s="270"/>
      <c r="C438" s="271"/>
      <c r="D438" s="249" t="s">
        <v>192</v>
      </c>
      <c r="E438" s="272" t="s">
        <v>1</v>
      </c>
      <c r="F438" s="273" t="s">
        <v>516</v>
      </c>
      <c r="G438" s="271"/>
      <c r="H438" s="272" t="s">
        <v>1</v>
      </c>
      <c r="I438" s="274"/>
      <c r="J438" s="271"/>
      <c r="K438" s="271"/>
      <c r="L438" s="275"/>
      <c r="M438" s="276"/>
      <c r="N438" s="277"/>
      <c r="O438" s="277"/>
      <c r="P438" s="277"/>
      <c r="Q438" s="277"/>
      <c r="R438" s="277"/>
      <c r="S438" s="277"/>
      <c r="T438" s="278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T438" s="279" t="s">
        <v>192</v>
      </c>
      <c r="AU438" s="279" t="s">
        <v>84</v>
      </c>
      <c r="AV438" s="15" t="s">
        <v>82</v>
      </c>
      <c r="AW438" s="15" t="s">
        <v>30</v>
      </c>
      <c r="AX438" s="15" t="s">
        <v>74</v>
      </c>
      <c r="AY438" s="279" t="s">
        <v>137</v>
      </c>
    </row>
    <row r="439" s="13" customFormat="1">
      <c r="A439" s="13"/>
      <c r="B439" s="247"/>
      <c r="C439" s="248"/>
      <c r="D439" s="249" t="s">
        <v>192</v>
      </c>
      <c r="E439" s="250" t="s">
        <v>1</v>
      </c>
      <c r="F439" s="251" t="s">
        <v>517</v>
      </c>
      <c r="G439" s="248"/>
      <c r="H439" s="252">
        <v>279</v>
      </c>
      <c r="I439" s="253"/>
      <c r="J439" s="248"/>
      <c r="K439" s="248"/>
      <c r="L439" s="254"/>
      <c r="M439" s="255"/>
      <c r="N439" s="256"/>
      <c r="O439" s="256"/>
      <c r="P439" s="256"/>
      <c r="Q439" s="256"/>
      <c r="R439" s="256"/>
      <c r="S439" s="256"/>
      <c r="T439" s="257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58" t="s">
        <v>192</v>
      </c>
      <c r="AU439" s="258" t="s">
        <v>84</v>
      </c>
      <c r="AV439" s="13" t="s">
        <v>84</v>
      </c>
      <c r="AW439" s="13" t="s">
        <v>30</v>
      </c>
      <c r="AX439" s="13" t="s">
        <v>74</v>
      </c>
      <c r="AY439" s="258" t="s">
        <v>137</v>
      </c>
    </row>
    <row r="440" s="14" customFormat="1">
      <c r="A440" s="14"/>
      <c r="B440" s="259"/>
      <c r="C440" s="260"/>
      <c r="D440" s="249" t="s">
        <v>192</v>
      </c>
      <c r="E440" s="261" t="s">
        <v>1</v>
      </c>
      <c r="F440" s="262" t="s">
        <v>202</v>
      </c>
      <c r="G440" s="260"/>
      <c r="H440" s="263">
        <v>279</v>
      </c>
      <c r="I440" s="264"/>
      <c r="J440" s="260"/>
      <c r="K440" s="260"/>
      <c r="L440" s="265"/>
      <c r="M440" s="266"/>
      <c r="N440" s="267"/>
      <c r="O440" s="267"/>
      <c r="P440" s="267"/>
      <c r="Q440" s="267"/>
      <c r="R440" s="267"/>
      <c r="S440" s="267"/>
      <c r="T440" s="268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69" t="s">
        <v>192</v>
      </c>
      <c r="AU440" s="269" t="s">
        <v>84</v>
      </c>
      <c r="AV440" s="14" t="s">
        <v>155</v>
      </c>
      <c r="AW440" s="14" t="s">
        <v>30</v>
      </c>
      <c r="AX440" s="14" t="s">
        <v>82</v>
      </c>
      <c r="AY440" s="269" t="s">
        <v>137</v>
      </c>
    </row>
    <row r="441" s="2" customFormat="1" ht="24.15" customHeight="1">
      <c r="A441" s="39"/>
      <c r="B441" s="40"/>
      <c r="C441" s="228" t="s">
        <v>522</v>
      </c>
      <c r="D441" s="228" t="s">
        <v>140</v>
      </c>
      <c r="E441" s="229" t="s">
        <v>523</v>
      </c>
      <c r="F441" s="230" t="s">
        <v>524</v>
      </c>
      <c r="G441" s="231" t="s">
        <v>190</v>
      </c>
      <c r="H441" s="232">
        <v>279</v>
      </c>
      <c r="I441" s="233"/>
      <c r="J441" s="234">
        <f>ROUND(I441*H441,2)</f>
        <v>0</v>
      </c>
      <c r="K441" s="235"/>
      <c r="L441" s="45"/>
      <c r="M441" s="236" t="s">
        <v>1</v>
      </c>
      <c r="N441" s="237" t="s">
        <v>39</v>
      </c>
      <c r="O441" s="92"/>
      <c r="P441" s="238">
        <f>O441*H441</f>
        <v>0</v>
      </c>
      <c r="Q441" s="238">
        <v>0.010200000000000001</v>
      </c>
      <c r="R441" s="238">
        <f>Q441*H441</f>
        <v>2.8458000000000001</v>
      </c>
      <c r="S441" s="238">
        <v>0</v>
      </c>
      <c r="T441" s="239">
        <f>S441*H441</f>
        <v>0</v>
      </c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R441" s="240" t="s">
        <v>155</v>
      </c>
      <c r="AT441" s="240" t="s">
        <v>140</v>
      </c>
      <c r="AU441" s="240" t="s">
        <v>84</v>
      </c>
      <c r="AY441" s="18" t="s">
        <v>137</v>
      </c>
      <c r="BE441" s="241">
        <f>IF(N441="základní",J441,0)</f>
        <v>0</v>
      </c>
      <c r="BF441" s="241">
        <f>IF(N441="snížená",J441,0)</f>
        <v>0</v>
      </c>
      <c r="BG441" s="241">
        <f>IF(N441="zákl. přenesená",J441,0)</f>
        <v>0</v>
      </c>
      <c r="BH441" s="241">
        <f>IF(N441="sníž. přenesená",J441,0)</f>
        <v>0</v>
      </c>
      <c r="BI441" s="241">
        <f>IF(N441="nulová",J441,0)</f>
        <v>0</v>
      </c>
      <c r="BJ441" s="18" t="s">
        <v>82</v>
      </c>
      <c r="BK441" s="241">
        <f>ROUND(I441*H441,2)</f>
        <v>0</v>
      </c>
      <c r="BL441" s="18" t="s">
        <v>155</v>
      </c>
      <c r="BM441" s="240" t="s">
        <v>525</v>
      </c>
    </row>
    <row r="442" s="13" customFormat="1">
      <c r="A442" s="13"/>
      <c r="B442" s="247"/>
      <c r="C442" s="248"/>
      <c r="D442" s="249" t="s">
        <v>192</v>
      </c>
      <c r="E442" s="250" t="s">
        <v>1</v>
      </c>
      <c r="F442" s="251" t="s">
        <v>517</v>
      </c>
      <c r="G442" s="248"/>
      <c r="H442" s="252">
        <v>279</v>
      </c>
      <c r="I442" s="253"/>
      <c r="J442" s="248"/>
      <c r="K442" s="248"/>
      <c r="L442" s="254"/>
      <c r="M442" s="255"/>
      <c r="N442" s="256"/>
      <c r="O442" s="256"/>
      <c r="P442" s="256"/>
      <c r="Q442" s="256"/>
      <c r="R442" s="256"/>
      <c r="S442" s="256"/>
      <c r="T442" s="257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58" t="s">
        <v>192</v>
      </c>
      <c r="AU442" s="258" t="s">
        <v>84</v>
      </c>
      <c r="AV442" s="13" t="s">
        <v>84</v>
      </c>
      <c r="AW442" s="13" t="s">
        <v>30</v>
      </c>
      <c r="AX442" s="13" t="s">
        <v>74</v>
      </c>
      <c r="AY442" s="258" t="s">
        <v>137</v>
      </c>
    </row>
    <row r="443" s="14" customFormat="1">
      <c r="A443" s="14"/>
      <c r="B443" s="259"/>
      <c r="C443" s="260"/>
      <c r="D443" s="249" t="s">
        <v>192</v>
      </c>
      <c r="E443" s="261" t="s">
        <v>1</v>
      </c>
      <c r="F443" s="262" t="s">
        <v>202</v>
      </c>
      <c r="G443" s="260"/>
      <c r="H443" s="263">
        <v>279</v>
      </c>
      <c r="I443" s="264"/>
      <c r="J443" s="260"/>
      <c r="K443" s="260"/>
      <c r="L443" s="265"/>
      <c r="M443" s="266"/>
      <c r="N443" s="267"/>
      <c r="O443" s="267"/>
      <c r="P443" s="267"/>
      <c r="Q443" s="267"/>
      <c r="R443" s="267"/>
      <c r="S443" s="267"/>
      <c r="T443" s="268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69" t="s">
        <v>192</v>
      </c>
      <c r="AU443" s="269" t="s">
        <v>84</v>
      </c>
      <c r="AV443" s="14" t="s">
        <v>155</v>
      </c>
      <c r="AW443" s="14" t="s">
        <v>30</v>
      </c>
      <c r="AX443" s="14" t="s">
        <v>82</v>
      </c>
      <c r="AY443" s="269" t="s">
        <v>137</v>
      </c>
    </row>
    <row r="444" s="2" customFormat="1" ht="16.5" customHeight="1">
      <c r="A444" s="39"/>
      <c r="B444" s="40"/>
      <c r="C444" s="228" t="s">
        <v>526</v>
      </c>
      <c r="D444" s="228" t="s">
        <v>140</v>
      </c>
      <c r="E444" s="229" t="s">
        <v>527</v>
      </c>
      <c r="F444" s="230" t="s">
        <v>528</v>
      </c>
      <c r="G444" s="231" t="s">
        <v>190</v>
      </c>
      <c r="H444" s="232">
        <v>279</v>
      </c>
      <c r="I444" s="233"/>
      <c r="J444" s="234">
        <f>ROUND(I444*H444,2)</f>
        <v>0</v>
      </c>
      <c r="K444" s="235"/>
      <c r="L444" s="45"/>
      <c r="M444" s="236" t="s">
        <v>1</v>
      </c>
      <c r="N444" s="237" t="s">
        <v>39</v>
      </c>
      <c r="O444" s="92"/>
      <c r="P444" s="238">
        <f>O444*H444</f>
        <v>0</v>
      </c>
      <c r="Q444" s="238">
        <v>0.00012999999999999999</v>
      </c>
      <c r="R444" s="238">
        <f>Q444*H444</f>
        <v>0.036269999999999997</v>
      </c>
      <c r="S444" s="238">
        <v>0</v>
      </c>
      <c r="T444" s="239">
        <f>S444*H444</f>
        <v>0</v>
      </c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R444" s="240" t="s">
        <v>155</v>
      </c>
      <c r="AT444" s="240" t="s">
        <v>140</v>
      </c>
      <c r="AU444" s="240" t="s">
        <v>84</v>
      </c>
      <c r="AY444" s="18" t="s">
        <v>137</v>
      </c>
      <c r="BE444" s="241">
        <f>IF(N444="základní",J444,0)</f>
        <v>0</v>
      </c>
      <c r="BF444" s="241">
        <f>IF(N444="snížená",J444,0)</f>
        <v>0</v>
      </c>
      <c r="BG444" s="241">
        <f>IF(N444="zákl. přenesená",J444,0)</f>
        <v>0</v>
      </c>
      <c r="BH444" s="241">
        <f>IF(N444="sníž. přenesená",J444,0)</f>
        <v>0</v>
      </c>
      <c r="BI444" s="241">
        <f>IF(N444="nulová",J444,0)</f>
        <v>0</v>
      </c>
      <c r="BJ444" s="18" t="s">
        <v>82</v>
      </c>
      <c r="BK444" s="241">
        <f>ROUND(I444*H444,2)</f>
        <v>0</v>
      </c>
      <c r="BL444" s="18" t="s">
        <v>155</v>
      </c>
      <c r="BM444" s="240" t="s">
        <v>529</v>
      </c>
    </row>
    <row r="445" s="13" customFormat="1">
      <c r="A445" s="13"/>
      <c r="B445" s="247"/>
      <c r="C445" s="248"/>
      <c r="D445" s="249" t="s">
        <v>192</v>
      </c>
      <c r="E445" s="250" t="s">
        <v>1</v>
      </c>
      <c r="F445" s="251" t="s">
        <v>517</v>
      </c>
      <c r="G445" s="248"/>
      <c r="H445" s="252">
        <v>279</v>
      </c>
      <c r="I445" s="253"/>
      <c r="J445" s="248"/>
      <c r="K445" s="248"/>
      <c r="L445" s="254"/>
      <c r="M445" s="255"/>
      <c r="N445" s="256"/>
      <c r="O445" s="256"/>
      <c r="P445" s="256"/>
      <c r="Q445" s="256"/>
      <c r="R445" s="256"/>
      <c r="S445" s="256"/>
      <c r="T445" s="257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58" t="s">
        <v>192</v>
      </c>
      <c r="AU445" s="258" t="s">
        <v>84</v>
      </c>
      <c r="AV445" s="13" t="s">
        <v>84</v>
      </c>
      <c r="AW445" s="13" t="s">
        <v>30</v>
      </c>
      <c r="AX445" s="13" t="s">
        <v>74</v>
      </c>
      <c r="AY445" s="258" t="s">
        <v>137</v>
      </c>
    </row>
    <row r="446" s="14" customFormat="1">
      <c r="A446" s="14"/>
      <c r="B446" s="259"/>
      <c r="C446" s="260"/>
      <c r="D446" s="249" t="s">
        <v>192</v>
      </c>
      <c r="E446" s="261" t="s">
        <v>1</v>
      </c>
      <c r="F446" s="262" t="s">
        <v>202</v>
      </c>
      <c r="G446" s="260"/>
      <c r="H446" s="263">
        <v>279</v>
      </c>
      <c r="I446" s="264"/>
      <c r="J446" s="260"/>
      <c r="K446" s="260"/>
      <c r="L446" s="265"/>
      <c r="M446" s="266"/>
      <c r="N446" s="267"/>
      <c r="O446" s="267"/>
      <c r="P446" s="267"/>
      <c r="Q446" s="267"/>
      <c r="R446" s="267"/>
      <c r="S446" s="267"/>
      <c r="T446" s="268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69" t="s">
        <v>192</v>
      </c>
      <c r="AU446" s="269" t="s">
        <v>84</v>
      </c>
      <c r="AV446" s="14" t="s">
        <v>155</v>
      </c>
      <c r="AW446" s="14" t="s">
        <v>30</v>
      </c>
      <c r="AX446" s="14" t="s">
        <v>82</v>
      </c>
      <c r="AY446" s="269" t="s">
        <v>137</v>
      </c>
    </row>
    <row r="447" s="2" customFormat="1" ht="33" customHeight="1">
      <c r="A447" s="39"/>
      <c r="B447" s="40"/>
      <c r="C447" s="228" t="s">
        <v>530</v>
      </c>
      <c r="D447" s="228" t="s">
        <v>140</v>
      </c>
      <c r="E447" s="229" t="s">
        <v>531</v>
      </c>
      <c r="F447" s="230" t="s">
        <v>532</v>
      </c>
      <c r="G447" s="231" t="s">
        <v>190</v>
      </c>
      <c r="H447" s="232">
        <v>12.279999999999999</v>
      </c>
      <c r="I447" s="233"/>
      <c r="J447" s="234">
        <f>ROUND(I447*H447,2)</f>
        <v>0</v>
      </c>
      <c r="K447" s="235"/>
      <c r="L447" s="45"/>
      <c r="M447" s="236" t="s">
        <v>1</v>
      </c>
      <c r="N447" s="237" t="s">
        <v>39</v>
      </c>
      <c r="O447" s="92"/>
      <c r="P447" s="238">
        <f>O447*H447</f>
        <v>0</v>
      </c>
      <c r="Q447" s="238">
        <v>0.0023999999999999998</v>
      </c>
      <c r="R447" s="238">
        <f>Q447*H447</f>
        <v>0.029471999999999995</v>
      </c>
      <c r="S447" s="238">
        <v>0</v>
      </c>
      <c r="T447" s="239">
        <f>S447*H447</f>
        <v>0</v>
      </c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R447" s="240" t="s">
        <v>155</v>
      </c>
      <c r="AT447" s="240" t="s">
        <v>140</v>
      </c>
      <c r="AU447" s="240" t="s">
        <v>84</v>
      </c>
      <c r="AY447" s="18" t="s">
        <v>137</v>
      </c>
      <c r="BE447" s="241">
        <f>IF(N447="základní",J447,0)</f>
        <v>0</v>
      </c>
      <c r="BF447" s="241">
        <f>IF(N447="snížená",J447,0)</f>
        <v>0</v>
      </c>
      <c r="BG447" s="241">
        <f>IF(N447="zákl. přenesená",J447,0)</f>
        <v>0</v>
      </c>
      <c r="BH447" s="241">
        <f>IF(N447="sníž. přenesená",J447,0)</f>
        <v>0</v>
      </c>
      <c r="BI447" s="241">
        <f>IF(N447="nulová",J447,0)</f>
        <v>0</v>
      </c>
      <c r="BJ447" s="18" t="s">
        <v>82</v>
      </c>
      <c r="BK447" s="241">
        <f>ROUND(I447*H447,2)</f>
        <v>0</v>
      </c>
      <c r="BL447" s="18" t="s">
        <v>155</v>
      </c>
      <c r="BM447" s="240" t="s">
        <v>533</v>
      </c>
    </row>
    <row r="448" s="15" customFormat="1">
      <c r="A448" s="15"/>
      <c r="B448" s="270"/>
      <c r="C448" s="271"/>
      <c r="D448" s="249" t="s">
        <v>192</v>
      </c>
      <c r="E448" s="272" t="s">
        <v>1</v>
      </c>
      <c r="F448" s="273" t="s">
        <v>534</v>
      </c>
      <c r="G448" s="271"/>
      <c r="H448" s="272" t="s">
        <v>1</v>
      </c>
      <c r="I448" s="274"/>
      <c r="J448" s="271"/>
      <c r="K448" s="271"/>
      <c r="L448" s="275"/>
      <c r="M448" s="276"/>
      <c r="N448" s="277"/>
      <c r="O448" s="277"/>
      <c r="P448" s="277"/>
      <c r="Q448" s="277"/>
      <c r="R448" s="277"/>
      <c r="S448" s="277"/>
      <c r="T448" s="278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T448" s="279" t="s">
        <v>192</v>
      </c>
      <c r="AU448" s="279" t="s">
        <v>84</v>
      </c>
      <c r="AV448" s="15" t="s">
        <v>82</v>
      </c>
      <c r="AW448" s="15" t="s">
        <v>30</v>
      </c>
      <c r="AX448" s="15" t="s">
        <v>74</v>
      </c>
      <c r="AY448" s="279" t="s">
        <v>137</v>
      </c>
    </row>
    <row r="449" s="13" customFormat="1">
      <c r="A449" s="13"/>
      <c r="B449" s="247"/>
      <c r="C449" s="248"/>
      <c r="D449" s="249" t="s">
        <v>192</v>
      </c>
      <c r="E449" s="250" t="s">
        <v>1</v>
      </c>
      <c r="F449" s="251" t="s">
        <v>535</v>
      </c>
      <c r="G449" s="248"/>
      <c r="H449" s="252">
        <v>12.279999999999999</v>
      </c>
      <c r="I449" s="253"/>
      <c r="J449" s="248"/>
      <c r="K449" s="248"/>
      <c r="L449" s="254"/>
      <c r="M449" s="255"/>
      <c r="N449" s="256"/>
      <c r="O449" s="256"/>
      <c r="P449" s="256"/>
      <c r="Q449" s="256"/>
      <c r="R449" s="256"/>
      <c r="S449" s="256"/>
      <c r="T449" s="257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58" t="s">
        <v>192</v>
      </c>
      <c r="AU449" s="258" t="s">
        <v>84</v>
      </c>
      <c r="AV449" s="13" t="s">
        <v>84</v>
      </c>
      <c r="AW449" s="13" t="s">
        <v>30</v>
      </c>
      <c r="AX449" s="13" t="s">
        <v>74</v>
      </c>
      <c r="AY449" s="258" t="s">
        <v>137</v>
      </c>
    </row>
    <row r="450" s="14" customFormat="1">
      <c r="A450" s="14"/>
      <c r="B450" s="259"/>
      <c r="C450" s="260"/>
      <c r="D450" s="249" t="s">
        <v>192</v>
      </c>
      <c r="E450" s="261" t="s">
        <v>1</v>
      </c>
      <c r="F450" s="262" t="s">
        <v>202</v>
      </c>
      <c r="G450" s="260"/>
      <c r="H450" s="263">
        <v>12.279999999999999</v>
      </c>
      <c r="I450" s="264"/>
      <c r="J450" s="260"/>
      <c r="K450" s="260"/>
      <c r="L450" s="265"/>
      <c r="M450" s="266"/>
      <c r="N450" s="267"/>
      <c r="O450" s="267"/>
      <c r="P450" s="267"/>
      <c r="Q450" s="267"/>
      <c r="R450" s="267"/>
      <c r="S450" s="267"/>
      <c r="T450" s="268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69" t="s">
        <v>192</v>
      </c>
      <c r="AU450" s="269" t="s">
        <v>84</v>
      </c>
      <c r="AV450" s="14" t="s">
        <v>155</v>
      </c>
      <c r="AW450" s="14" t="s">
        <v>30</v>
      </c>
      <c r="AX450" s="14" t="s">
        <v>82</v>
      </c>
      <c r="AY450" s="269" t="s">
        <v>137</v>
      </c>
    </row>
    <row r="451" s="2" customFormat="1" ht="16.5" customHeight="1">
      <c r="A451" s="39"/>
      <c r="B451" s="40"/>
      <c r="C451" s="295" t="s">
        <v>536</v>
      </c>
      <c r="D451" s="295" t="s">
        <v>351</v>
      </c>
      <c r="E451" s="296" t="s">
        <v>537</v>
      </c>
      <c r="F451" s="297" t="s">
        <v>538</v>
      </c>
      <c r="G451" s="298" t="s">
        <v>190</v>
      </c>
      <c r="H451" s="299">
        <v>12.526</v>
      </c>
      <c r="I451" s="300"/>
      <c r="J451" s="301">
        <f>ROUND(I451*H451,2)</f>
        <v>0</v>
      </c>
      <c r="K451" s="302"/>
      <c r="L451" s="303"/>
      <c r="M451" s="304" t="s">
        <v>1</v>
      </c>
      <c r="N451" s="305" t="s">
        <v>39</v>
      </c>
      <c r="O451" s="92"/>
      <c r="P451" s="238">
        <f>O451*H451</f>
        <v>0</v>
      </c>
      <c r="Q451" s="238">
        <v>0.13500000000000001</v>
      </c>
      <c r="R451" s="238">
        <f>Q451*H451</f>
        <v>1.6910100000000001</v>
      </c>
      <c r="S451" s="238">
        <v>0</v>
      </c>
      <c r="T451" s="239">
        <f>S451*H451</f>
        <v>0</v>
      </c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R451" s="240" t="s">
        <v>224</v>
      </c>
      <c r="AT451" s="240" t="s">
        <v>351</v>
      </c>
      <c r="AU451" s="240" t="s">
        <v>84</v>
      </c>
      <c r="AY451" s="18" t="s">
        <v>137</v>
      </c>
      <c r="BE451" s="241">
        <f>IF(N451="základní",J451,0)</f>
        <v>0</v>
      </c>
      <c r="BF451" s="241">
        <f>IF(N451="snížená",J451,0)</f>
        <v>0</v>
      </c>
      <c r="BG451" s="241">
        <f>IF(N451="zákl. přenesená",J451,0)</f>
        <v>0</v>
      </c>
      <c r="BH451" s="241">
        <f>IF(N451="sníž. přenesená",J451,0)</f>
        <v>0</v>
      </c>
      <c r="BI451" s="241">
        <f>IF(N451="nulová",J451,0)</f>
        <v>0</v>
      </c>
      <c r="BJ451" s="18" t="s">
        <v>82</v>
      </c>
      <c r="BK451" s="241">
        <f>ROUND(I451*H451,2)</f>
        <v>0</v>
      </c>
      <c r="BL451" s="18" t="s">
        <v>155</v>
      </c>
      <c r="BM451" s="240" t="s">
        <v>539</v>
      </c>
    </row>
    <row r="452" s="15" customFormat="1">
      <c r="A452" s="15"/>
      <c r="B452" s="270"/>
      <c r="C452" s="271"/>
      <c r="D452" s="249" t="s">
        <v>192</v>
      </c>
      <c r="E452" s="272" t="s">
        <v>1</v>
      </c>
      <c r="F452" s="273" t="s">
        <v>534</v>
      </c>
      <c r="G452" s="271"/>
      <c r="H452" s="272" t="s">
        <v>1</v>
      </c>
      <c r="I452" s="274"/>
      <c r="J452" s="271"/>
      <c r="K452" s="271"/>
      <c r="L452" s="275"/>
      <c r="M452" s="276"/>
      <c r="N452" s="277"/>
      <c r="O452" s="277"/>
      <c r="P452" s="277"/>
      <c r="Q452" s="277"/>
      <c r="R452" s="277"/>
      <c r="S452" s="277"/>
      <c r="T452" s="278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T452" s="279" t="s">
        <v>192</v>
      </c>
      <c r="AU452" s="279" t="s">
        <v>84</v>
      </c>
      <c r="AV452" s="15" t="s">
        <v>82</v>
      </c>
      <c r="AW452" s="15" t="s">
        <v>30</v>
      </c>
      <c r="AX452" s="15" t="s">
        <v>74</v>
      </c>
      <c r="AY452" s="279" t="s">
        <v>137</v>
      </c>
    </row>
    <row r="453" s="13" customFormat="1">
      <c r="A453" s="13"/>
      <c r="B453" s="247"/>
      <c r="C453" s="248"/>
      <c r="D453" s="249" t="s">
        <v>192</v>
      </c>
      <c r="E453" s="250" t="s">
        <v>1</v>
      </c>
      <c r="F453" s="251" t="s">
        <v>535</v>
      </c>
      <c r="G453" s="248"/>
      <c r="H453" s="252">
        <v>12.279999999999999</v>
      </c>
      <c r="I453" s="253"/>
      <c r="J453" s="248"/>
      <c r="K453" s="248"/>
      <c r="L453" s="254"/>
      <c r="M453" s="255"/>
      <c r="N453" s="256"/>
      <c r="O453" s="256"/>
      <c r="P453" s="256"/>
      <c r="Q453" s="256"/>
      <c r="R453" s="256"/>
      <c r="S453" s="256"/>
      <c r="T453" s="257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58" t="s">
        <v>192</v>
      </c>
      <c r="AU453" s="258" t="s">
        <v>84</v>
      </c>
      <c r="AV453" s="13" t="s">
        <v>84</v>
      </c>
      <c r="AW453" s="13" t="s">
        <v>30</v>
      </c>
      <c r="AX453" s="13" t="s">
        <v>74</v>
      </c>
      <c r="AY453" s="258" t="s">
        <v>137</v>
      </c>
    </row>
    <row r="454" s="14" customFormat="1">
      <c r="A454" s="14"/>
      <c r="B454" s="259"/>
      <c r="C454" s="260"/>
      <c r="D454" s="249" t="s">
        <v>192</v>
      </c>
      <c r="E454" s="261" t="s">
        <v>1</v>
      </c>
      <c r="F454" s="262" t="s">
        <v>202</v>
      </c>
      <c r="G454" s="260"/>
      <c r="H454" s="263">
        <v>12.279999999999999</v>
      </c>
      <c r="I454" s="264"/>
      <c r="J454" s="260"/>
      <c r="K454" s="260"/>
      <c r="L454" s="265"/>
      <c r="M454" s="266"/>
      <c r="N454" s="267"/>
      <c r="O454" s="267"/>
      <c r="P454" s="267"/>
      <c r="Q454" s="267"/>
      <c r="R454" s="267"/>
      <c r="S454" s="267"/>
      <c r="T454" s="268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69" t="s">
        <v>192</v>
      </c>
      <c r="AU454" s="269" t="s">
        <v>84</v>
      </c>
      <c r="AV454" s="14" t="s">
        <v>155</v>
      </c>
      <c r="AW454" s="14" t="s">
        <v>30</v>
      </c>
      <c r="AX454" s="14" t="s">
        <v>82</v>
      </c>
      <c r="AY454" s="269" t="s">
        <v>137</v>
      </c>
    </row>
    <row r="455" s="13" customFormat="1">
      <c r="A455" s="13"/>
      <c r="B455" s="247"/>
      <c r="C455" s="248"/>
      <c r="D455" s="249" t="s">
        <v>192</v>
      </c>
      <c r="E455" s="248"/>
      <c r="F455" s="251" t="s">
        <v>540</v>
      </c>
      <c r="G455" s="248"/>
      <c r="H455" s="252">
        <v>12.526</v>
      </c>
      <c r="I455" s="253"/>
      <c r="J455" s="248"/>
      <c r="K455" s="248"/>
      <c r="L455" s="254"/>
      <c r="M455" s="255"/>
      <c r="N455" s="256"/>
      <c r="O455" s="256"/>
      <c r="P455" s="256"/>
      <c r="Q455" s="256"/>
      <c r="R455" s="256"/>
      <c r="S455" s="256"/>
      <c r="T455" s="257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58" t="s">
        <v>192</v>
      </c>
      <c r="AU455" s="258" t="s">
        <v>84</v>
      </c>
      <c r="AV455" s="13" t="s">
        <v>84</v>
      </c>
      <c r="AW455" s="13" t="s">
        <v>4</v>
      </c>
      <c r="AX455" s="13" t="s">
        <v>82</v>
      </c>
      <c r="AY455" s="258" t="s">
        <v>137</v>
      </c>
    </row>
    <row r="456" s="2" customFormat="1" ht="33" customHeight="1">
      <c r="A456" s="39"/>
      <c r="B456" s="40"/>
      <c r="C456" s="228" t="s">
        <v>541</v>
      </c>
      <c r="D456" s="228" t="s">
        <v>140</v>
      </c>
      <c r="E456" s="229" t="s">
        <v>542</v>
      </c>
      <c r="F456" s="230" t="s">
        <v>543</v>
      </c>
      <c r="G456" s="231" t="s">
        <v>302</v>
      </c>
      <c r="H456" s="232">
        <v>3</v>
      </c>
      <c r="I456" s="233"/>
      <c r="J456" s="234">
        <f>ROUND(I456*H456,2)</f>
        <v>0</v>
      </c>
      <c r="K456" s="235"/>
      <c r="L456" s="45"/>
      <c r="M456" s="236" t="s">
        <v>1</v>
      </c>
      <c r="N456" s="237" t="s">
        <v>39</v>
      </c>
      <c r="O456" s="92"/>
      <c r="P456" s="238">
        <f>O456*H456</f>
        <v>0</v>
      </c>
      <c r="Q456" s="238">
        <v>0.053620000000000001</v>
      </c>
      <c r="R456" s="238">
        <f>Q456*H456</f>
        <v>0.16086</v>
      </c>
      <c r="S456" s="238">
        <v>0</v>
      </c>
      <c r="T456" s="239">
        <f>S456*H456</f>
        <v>0</v>
      </c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R456" s="240" t="s">
        <v>155</v>
      </c>
      <c r="AT456" s="240" t="s">
        <v>140</v>
      </c>
      <c r="AU456" s="240" t="s">
        <v>84</v>
      </c>
      <c r="AY456" s="18" t="s">
        <v>137</v>
      </c>
      <c r="BE456" s="241">
        <f>IF(N456="základní",J456,0)</f>
        <v>0</v>
      </c>
      <c r="BF456" s="241">
        <f>IF(N456="snížená",J456,0)</f>
        <v>0</v>
      </c>
      <c r="BG456" s="241">
        <f>IF(N456="zákl. přenesená",J456,0)</f>
        <v>0</v>
      </c>
      <c r="BH456" s="241">
        <f>IF(N456="sníž. přenesená",J456,0)</f>
        <v>0</v>
      </c>
      <c r="BI456" s="241">
        <f>IF(N456="nulová",J456,0)</f>
        <v>0</v>
      </c>
      <c r="BJ456" s="18" t="s">
        <v>82</v>
      </c>
      <c r="BK456" s="241">
        <f>ROUND(I456*H456,2)</f>
        <v>0</v>
      </c>
      <c r="BL456" s="18" t="s">
        <v>155</v>
      </c>
      <c r="BM456" s="240" t="s">
        <v>544</v>
      </c>
    </row>
    <row r="457" s="13" customFormat="1">
      <c r="A457" s="13"/>
      <c r="B457" s="247"/>
      <c r="C457" s="248"/>
      <c r="D457" s="249" t="s">
        <v>192</v>
      </c>
      <c r="E457" s="250" t="s">
        <v>1</v>
      </c>
      <c r="F457" s="251" t="s">
        <v>149</v>
      </c>
      <c r="G457" s="248"/>
      <c r="H457" s="252">
        <v>3</v>
      </c>
      <c r="I457" s="253"/>
      <c r="J457" s="248"/>
      <c r="K457" s="248"/>
      <c r="L457" s="254"/>
      <c r="M457" s="255"/>
      <c r="N457" s="256"/>
      <c r="O457" s="256"/>
      <c r="P457" s="256"/>
      <c r="Q457" s="256"/>
      <c r="R457" s="256"/>
      <c r="S457" s="256"/>
      <c r="T457" s="257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58" t="s">
        <v>192</v>
      </c>
      <c r="AU457" s="258" t="s">
        <v>84</v>
      </c>
      <c r="AV457" s="13" t="s">
        <v>84</v>
      </c>
      <c r="AW457" s="13" t="s">
        <v>30</v>
      </c>
      <c r="AX457" s="13" t="s">
        <v>74</v>
      </c>
      <c r="AY457" s="258" t="s">
        <v>137</v>
      </c>
    </row>
    <row r="458" s="14" customFormat="1">
      <c r="A458" s="14"/>
      <c r="B458" s="259"/>
      <c r="C458" s="260"/>
      <c r="D458" s="249" t="s">
        <v>192</v>
      </c>
      <c r="E458" s="261" t="s">
        <v>1</v>
      </c>
      <c r="F458" s="262" t="s">
        <v>202</v>
      </c>
      <c r="G458" s="260"/>
      <c r="H458" s="263">
        <v>3</v>
      </c>
      <c r="I458" s="264"/>
      <c r="J458" s="260"/>
      <c r="K458" s="260"/>
      <c r="L458" s="265"/>
      <c r="M458" s="266"/>
      <c r="N458" s="267"/>
      <c r="O458" s="267"/>
      <c r="P458" s="267"/>
      <c r="Q458" s="267"/>
      <c r="R458" s="267"/>
      <c r="S458" s="267"/>
      <c r="T458" s="268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69" t="s">
        <v>192</v>
      </c>
      <c r="AU458" s="269" t="s">
        <v>84</v>
      </c>
      <c r="AV458" s="14" t="s">
        <v>155</v>
      </c>
      <c r="AW458" s="14" t="s">
        <v>30</v>
      </c>
      <c r="AX458" s="14" t="s">
        <v>82</v>
      </c>
      <c r="AY458" s="269" t="s">
        <v>137</v>
      </c>
    </row>
    <row r="459" s="2" customFormat="1" ht="24.15" customHeight="1">
      <c r="A459" s="39"/>
      <c r="B459" s="40"/>
      <c r="C459" s="295" t="s">
        <v>545</v>
      </c>
      <c r="D459" s="295" t="s">
        <v>351</v>
      </c>
      <c r="E459" s="296" t="s">
        <v>546</v>
      </c>
      <c r="F459" s="297" t="s">
        <v>547</v>
      </c>
      <c r="G459" s="298" t="s">
        <v>302</v>
      </c>
      <c r="H459" s="299">
        <v>3</v>
      </c>
      <c r="I459" s="300"/>
      <c r="J459" s="301">
        <f>ROUND(I459*H459,2)</f>
        <v>0</v>
      </c>
      <c r="K459" s="302"/>
      <c r="L459" s="303"/>
      <c r="M459" s="304" t="s">
        <v>1</v>
      </c>
      <c r="N459" s="305" t="s">
        <v>39</v>
      </c>
      <c r="O459" s="92"/>
      <c r="P459" s="238">
        <f>O459*H459</f>
        <v>0</v>
      </c>
      <c r="Q459" s="238">
        <v>0.042500000000000003</v>
      </c>
      <c r="R459" s="238">
        <f>Q459*H459</f>
        <v>0.1275</v>
      </c>
      <c r="S459" s="238">
        <v>0</v>
      </c>
      <c r="T459" s="239">
        <f>S459*H459</f>
        <v>0</v>
      </c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R459" s="240" t="s">
        <v>224</v>
      </c>
      <c r="AT459" s="240" t="s">
        <v>351</v>
      </c>
      <c r="AU459" s="240" t="s">
        <v>84</v>
      </c>
      <c r="AY459" s="18" t="s">
        <v>137</v>
      </c>
      <c r="BE459" s="241">
        <f>IF(N459="základní",J459,0)</f>
        <v>0</v>
      </c>
      <c r="BF459" s="241">
        <f>IF(N459="snížená",J459,0)</f>
        <v>0</v>
      </c>
      <c r="BG459" s="241">
        <f>IF(N459="zákl. přenesená",J459,0)</f>
        <v>0</v>
      </c>
      <c r="BH459" s="241">
        <f>IF(N459="sníž. přenesená",J459,0)</f>
        <v>0</v>
      </c>
      <c r="BI459" s="241">
        <f>IF(N459="nulová",J459,0)</f>
        <v>0</v>
      </c>
      <c r="BJ459" s="18" t="s">
        <v>82</v>
      </c>
      <c r="BK459" s="241">
        <f>ROUND(I459*H459,2)</f>
        <v>0</v>
      </c>
      <c r="BL459" s="18" t="s">
        <v>155</v>
      </c>
      <c r="BM459" s="240" t="s">
        <v>548</v>
      </c>
    </row>
    <row r="460" s="13" customFormat="1">
      <c r="A460" s="13"/>
      <c r="B460" s="247"/>
      <c r="C460" s="248"/>
      <c r="D460" s="249" t="s">
        <v>192</v>
      </c>
      <c r="E460" s="250" t="s">
        <v>1</v>
      </c>
      <c r="F460" s="251" t="s">
        <v>149</v>
      </c>
      <c r="G460" s="248"/>
      <c r="H460" s="252">
        <v>3</v>
      </c>
      <c r="I460" s="253"/>
      <c r="J460" s="248"/>
      <c r="K460" s="248"/>
      <c r="L460" s="254"/>
      <c r="M460" s="255"/>
      <c r="N460" s="256"/>
      <c r="O460" s="256"/>
      <c r="P460" s="256"/>
      <c r="Q460" s="256"/>
      <c r="R460" s="256"/>
      <c r="S460" s="256"/>
      <c r="T460" s="257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58" t="s">
        <v>192</v>
      </c>
      <c r="AU460" s="258" t="s">
        <v>84</v>
      </c>
      <c r="AV460" s="13" t="s">
        <v>84</v>
      </c>
      <c r="AW460" s="13" t="s">
        <v>30</v>
      </c>
      <c r="AX460" s="13" t="s">
        <v>74</v>
      </c>
      <c r="AY460" s="258" t="s">
        <v>137</v>
      </c>
    </row>
    <row r="461" s="14" customFormat="1">
      <c r="A461" s="14"/>
      <c r="B461" s="259"/>
      <c r="C461" s="260"/>
      <c r="D461" s="249" t="s">
        <v>192</v>
      </c>
      <c r="E461" s="261" t="s">
        <v>1</v>
      </c>
      <c r="F461" s="262" t="s">
        <v>202</v>
      </c>
      <c r="G461" s="260"/>
      <c r="H461" s="263">
        <v>3</v>
      </c>
      <c r="I461" s="264"/>
      <c r="J461" s="260"/>
      <c r="K461" s="260"/>
      <c r="L461" s="265"/>
      <c r="M461" s="266"/>
      <c r="N461" s="267"/>
      <c r="O461" s="267"/>
      <c r="P461" s="267"/>
      <c r="Q461" s="267"/>
      <c r="R461" s="267"/>
      <c r="S461" s="267"/>
      <c r="T461" s="268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69" t="s">
        <v>192</v>
      </c>
      <c r="AU461" s="269" t="s">
        <v>84</v>
      </c>
      <c r="AV461" s="14" t="s">
        <v>155</v>
      </c>
      <c r="AW461" s="14" t="s">
        <v>30</v>
      </c>
      <c r="AX461" s="14" t="s">
        <v>82</v>
      </c>
      <c r="AY461" s="269" t="s">
        <v>137</v>
      </c>
    </row>
    <row r="462" s="12" customFormat="1" ht="22.8" customHeight="1">
      <c r="A462" s="12"/>
      <c r="B462" s="212"/>
      <c r="C462" s="213"/>
      <c r="D462" s="214" t="s">
        <v>73</v>
      </c>
      <c r="E462" s="226" t="s">
        <v>231</v>
      </c>
      <c r="F462" s="226" t="s">
        <v>549</v>
      </c>
      <c r="G462" s="213"/>
      <c r="H462" s="213"/>
      <c r="I462" s="216"/>
      <c r="J462" s="227">
        <f>BK462</f>
        <v>0</v>
      </c>
      <c r="K462" s="213"/>
      <c r="L462" s="218"/>
      <c r="M462" s="219"/>
      <c r="N462" s="220"/>
      <c r="O462" s="220"/>
      <c r="P462" s="221">
        <f>SUM(P463:P582)</f>
        <v>0</v>
      </c>
      <c r="Q462" s="220"/>
      <c r="R462" s="221">
        <f>SUM(R463:R582)</f>
        <v>9.9409388199999995</v>
      </c>
      <c r="S462" s="220"/>
      <c r="T462" s="222">
        <f>SUM(T463:T582)</f>
        <v>461.23554799999999</v>
      </c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R462" s="223" t="s">
        <v>82</v>
      </c>
      <c r="AT462" s="224" t="s">
        <v>73</v>
      </c>
      <c r="AU462" s="224" t="s">
        <v>82</v>
      </c>
      <c r="AY462" s="223" t="s">
        <v>137</v>
      </c>
      <c r="BK462" s="225">
        <f>SUM(BK463:BK582)</f>
        <v>0</v>
      </c>
    </row>
    <row r="463" s="2" customFormat="1" ht="33" customHeight="1">
      <c r="A463" s="39"/>
      <c r="B463" s="40"/>
      <c r="C463" s="228" t="s">
        <v>550</v>
      </c>
      <c r="D463" s="228" t="s">
        <v>140</v>
      </c>
      <c r="E463" s="229" t="s">
        <v>551</v>
      </c>
      <c r="F463" s="230" t="s">
        <v>552</v>
      </c>
      <c r="G463" s="231" t="s">
        <v>553</v>
      </c>
      <c r="H463" s="232">
        <v>15.035</v>
      </c>
      <c r="I463" s="233"/>
      <c r="J463" s="234">
        <f>ROUND(I463*H463,2)</f>
        <v>0</v>
      </c>
      <c r="K463" s="235"/>
      <c r="L463" s="45"/>
      <c r="M463" s="236" t="s">
        <v>1</v>
      </c>
      <c r="N463" s="237" t="s">
        <v>39</v>
      </c>
      <c r="O463" s="92"/>
      <c r="P463" s="238">
        <f>O463*H463</f>
        <v>0</v>
      </c>
      <c r="Q463" s="238">
        <v>0.1295</v>
      </c>
      <c r="R463" s="238">
        <f>Q463*H463</f>
        <v>1.9470325000000002</v>
      </c>
      <c r="S463" s="238">
        <v>0</v>
      </c>
      <c r="T463" s="239">
        <f>S463*H463</f>
        <v>0</v>
      </c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R463" s="240" t="s">
        <v>155</v>
      </c>
      <c r="AT463" s="240" t="s">
        <v>140</v>
      </c>
      <c r="AU463" s="240" t="s">
        <v>84</v>
      </c>
      <c r="AY463" s="18" t="s">
        <v>137</v>
      </c>
      <c r="BE463" s="241">
        <f>IF(N463="základní",J463,0)</f>
        <v>0</v>
      </c>
      <c r="BF463" s="241">
        <f>IF(N463="snížená",J463,0)</f>
        <v>0</v>
      </c>
      <c r="BG463" s="241">
        <f>IF(N463="zákl. přenesená",J463,0)</f>
        <v>0</v>
      </c>
      <c r="BH463" s="241">
        <f>IF(N463="sníž. přenesená",J463,0)</f>
        <v>0</v>
      </c>
      <c r="BI463" s="241">
        <f>IF(N463="nulová",J463,0)</f>
        <v>0</v>
      </c>
      <c r="BJ463" s="18" t="s">
        <v>82</v>
      </c>
      <c r="BK463" s="241">
        <f>ROUND(I463*H463,2)</f>
        <v>0</v>
      </c>
      <c r="BL463" s="18" t="s">
        <v>155</v>
      </c>
      <c r="BM463" s="240" t="s">
        <v>554</v>
      </c>
    </row>
    <row r="464" s="13" customFormat="1">
      <c r="A464" s="13"/>
      <c r="B464" s="247"/>
      <c r="C464" s="248"/>
      <c r="D464" s="249" t="s">
        <v>192</v>
      </c>
      <c r="E464" s="250" t="s">
        <v>1</v>
      </c>
      <c r="F464" s="251" t="s">
        <v>555</v>
      </c>
      <c r="G464" s="248"/>
      <c r="H464" s="252">
        <v>15.035</v>
      </c>
      <c r="I464" s="253"/>
      <c r="J464" s="248"/>
      <c r="K464" s="248"/>
      <c r="L464" s="254"/>
      <c r="M464" s="255"/>
      <c r="N464" s="256"/>
      <c r="O464" s="256"/>
      <c r="P464" s="256"/>
      <c r="Q464" s="256"/>
      <c r="R464" s="256"/>
      <c r="S464" s="256"/>
      <c r="T464" s="257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58" t="s">
        <v>192</v>
      </c>
      <c r="AU464" s="258" t="s">
        <v>84</v>
      </c>
      <c r="AV464" s="13" t="s">
        <v>84</v>
      </c>
      <c r="AW464" s="13" t="s">
        <v>30</v>
      </c>
      <c r="AX464" s="13" t="s">
        <v>82</v>
      </c>
      <c r="AY464" s="258" t="s">
        <v>137</v>
      </c>
    </row>
    <row r="465" s="2" customFormat="1" ht="16.5" customHeight="1">
      <c r="A465" s="39"/>
      <c r="B465" s="40"/>
      <c r="C465" s="295" t="s">
        <v>556</v>
      </c>
      <c r="D465" s="295" t="s">
        <v>351</v>
      </c>
      <c r="E465" s="296" t="s">
        <v>557</v>
      </c>
      <c r="F465" s="297" t="s">
        <v>558</v>
      </c>
      <c r="G465" s="298" t="s">
        <v>553</v>
      </c>
      <c r="H465" s="299">
        <v>15.336</v>
      </c>
      <c r="I465" s="300"/>
      <c r="J465" s="301">
        <f>ROUND(I465*H465,2)</f>
        <v>0</v>
      </c>
      <c r="K465" s="302"/>
      <c r="L465" s="303"/>
      <c r="M465" s="304" t="s">
        <v>1</v>
      </c>
      <c r="N465" s="305" t="s">
        <v>39</v>
      </c>
      <c r="O465" s="92"/>
      <c r="P465" s="238">
        <f>O465*H465</f>
        <v>0</v>
      </c>
      <c r="Q465" s="238">
        <v>0.056120000000000003</v>
      </c>
      <c r="R465" s="238">
        <f>Q465*H465</f>
        <v>0.86065632000000003</v>
      </c>
      <c r="S465" s="238">
        <v>0</v>
      </c>
      <c r="T465" s="239">
        <f>S465*H465</f>
        <v>0</v>
      </c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R465" s="240" t="s">
        <v>224</v>
      </c>
      <c r="AT465" s="240" t="s">
        <v>351</v>
      </c>
      <c r="AU465" s="240" t="s">
        <v>84</v>
      </c>
      <c r="AY465" s="18" t="s">
        <v>137</v>
      </c>
      <c r="BE465" s="241">
        <f>IF(N465="základní",J465,0)</f>
        <v>0</v>
      </c>
      <c r="BF465" s="241">
        <f>IF(N465="snížená",J465,0)</f>
        <v>0</v>
      </c>
      <c r="BG465" s="241">
        <f>IF(N465="zákl. přenesená",J465,0)</f>
        <v>0</v>
      </c>
      <c r="BH465" s="241">
        <f>IF(N465="sníž. přenesená",J465,0)</f>
        <v>0</v>
      </c>
      <c r="BI465" s="241">
        <f>IF(N465="nulová",J465,0)</f>
        <v>0</v>
      </c>
      <c r="BJ465" s="18" t="s">
        <v>82</v>
      </c>
      <c r="BK465" s="241">
        <f>ROUND(I465*H465,2)</f>
        <v>0</v>
      </c>
      <c r="BL465" s="18" t="s">
        <v>155</v>
      </c>
      <c r="BM465" s="240" t="s">
        <v>559</v>
      </c>
    </row>
    <row r="466" s="13" customFormat="1">
      <c r="A466" s="13"/>
      <c r="B466" s="247"/>
      <c r="C466" s="248"/>
      <c r="D466" s="249" t="s">
        <v>192</v>
      </c>
      <c r="E466" s="250" t="s">
        <v>1</v>
      </c>
      <c r="F466" s="251" t="s">
        <v>555</v>
      </c>
      <c r="G466" s="248"/>
      <c r="H466" s="252">
        <v>15.035</v>
      </c>
      <c r="I466" s="253"/>
      <c r="J466" s="248"/>
      <c r="K466" s="248"/>
      <c r="L466" s="254"/>
      <c r="M466" s="255"/>
      <c r="N466" s="256"/>
      <c r="O466" s="256"/>
      <c r="P466" s="256"/>
      <c r="Q466" s="256"/>
      <c r="R466" s="256"/>
      <c r="S466" s="256"/>
      <c r="T466" s="257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58" t="s">
        <v>192</v>
      </c>
      <c r="AU466" s="258" t="s">
        <v>84</v>
      </c>
      <c r="AV466" s="13" t="s">
        <v>84</v>
      </c>
      <c r="AW466" s="13" t="s">
        <v>30</v>
      </c>
      <c r="AX466" s="13" t="s">
        <v>82</v>
      </c>
      <c r="AY466" s="258" t="s">
        <v>137</v>
      </c>
    </row>
    <row r="467" s="13" customFormat="1">
      <c r="A467" s="13"/>
      <c r="B467" s="247"/>
      <c r="C467" s="248"/>
      <c r="D467" s="249" t="s">
        <v>192</v>
      </c>
      <c r="E467" s="248"/>
      <c r="F467" s="251" t="s">
        <v>560</v>
      </c>
      <c r="G467" s="248"/>
      <c r="H467" s="252">
        <v>15.336</v>
      </c>
      <c r="I467" s="253"/>
      <c r="J467" s="248"/>
      <c r="K467" s="248"/>
      <c r="L467" s="254"/>
      <c r="M467" s="255"/>
      <c r="N467" s="256"/>
      <c r="O467" s="256"/>
      <c r="P467" s="256"/>
      <c r="Q467" s="256"/>
      <c r="R467" s="256"/>
      <c r="S467" s="256"/>
      <c r="T467" s="257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58" t="s">
        <v>192</v>
      </c>
      <c r="AU467" s="258" t="s">
        <v>84</v>
      </c>
      <c r="AV467" s="13" t="s">
        <v>84</v>
      </c>
      <c r="AW467" s="13" t="s">
        <v>4</v>
      </c>
      <c r="AX467" s="13" t="s">
        <v>82</v>
      </c>
      <c r="AY467" s="258" t="s">
        <v>137</v>
      </c>
    </row>
    <row r="468" s="2" customFormat="1" ht="33" customHeight="1">
      <c r="A468" s="39"/>
      <c r="B468" s="40"/>
      <c r="C468" s="228" t="s">
        <v>561</v>
      </c>
      <c r="D468" s="228" t="s">
        <v>140</v>
      </c>
      <c r="E468" s="229" t="s">
        <v>562</v>
      </c>
      <c r="F468" s="230" t="s">
        <v>563</v>
      </c>
      <c r="G468" s="231" t="s">
        <v>190</v>
      </c>
      <c r="H468" s="232">
        <v>550.20000000000005</v>
      </c>
      <c r="I468" s="233"/>
      <c r="J468" s="234">
        <f>ROUND(I468*H468,2)</f>
        <v>0</v>
      </c>
      <c r="K468" s="235"/>
      <c r="L468" s="45"/>
      <c r="M468" s="236" t="s">
        <v>1</v>
      </c>
      <c r="N468" s="237" t="s">
        <v>39</v>
      </c>
      <c r="O468" s="92"/>
      <c r="P468" s="238">
        <f>O468*H468</f>
        <v>0</v>
      </c>
      <c r="Q468" s="238">
        <v>0</v>
      </c>
      <c r="R468" s="238">
        <f>Q468*H468</f>
        <v>0</v>
      </c>
      <c r="S468" s="238">
        <v>0</v>
      </c>
      <c r="T468" s="239">
        <f>S468*H468</f>
        <v>0</v>
      </c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R468" s="240" t="s">
        <v>155</v>
      </c>
      <c r="AT468" s="240" t="s">
        <v>140</v>
      </c>
      <c r="AU468" s="240" t="s">
        <v>84</v>
      </c>
      <c r="AY468" s="18" t="s">
        <v>137</v>
      </c>
      <c r="BE468" s="241">
        <f>IF(N468="základní",J468,0)</f>
        <v>0</v>
      </c>
      <c r="BF468" s="241">
        <f>IF(N468="snížená",J468,0)</f>
        <v>0</v>
      </c>
      <c r="BG468" s="241">
        <f>IF(N468="zákl. přenesená",J468,0)</f>
        <v>0</v>
      </c>
      <c r="BH468" s="241">
        <f>IF(N468="sníž. přenesená",J468,0)</f>
        <v>0</v>
      </c>
      <c r="BI468" s="241">
        <f>IF(N468="nulová",J468,0)</f>
        <v>0</v>
      </c>
      <c r="BJ468" s="18" t="s">
        <v>82</v>
      </c>
      <c r="BK468" s="241">
        <f>ROUND(I468*H468,2)</f>
        <v>0</v>
      </c>
      <c r="BL468" s="18" t="s">
        <v>155</v>
      </c>
      <c r="BM468" s="240" t="s">
        <v>564</v>
      </c>
    </row>
    <row r="469" s="13" customFormat="1">
      <c r="A469" s="13"/>
      <c r="B469" s="247"/>
      <c r="C469" s="248"/>
      <c r="D469" s="249" t="s">
        <v>192</v>
      </c>
      <c r="E469" s="250" t="s">
        <v>1</v>
      </c>
      <c r="F469" s="251" t="s">
        <v>565</v>
      </c>
      <c r="G469" s="248"/>
      <c r="H469" s="252">
        <v>550.20000000000005</v>
      </c>
      <c r="I469" s="253"/>
      <c r="J469" s="248"/>
      <c r="K469" s="248"/>
      <c r="L469" s="254"/>
      <c r="M469" s="255"/>
      <c r="N469" s="256"/>
      <c r="O469" s="256"/>
      <c r="P469" s="256"/>
      <c r="Q469" s="256"/>
      <c r="R469" s="256"/>
      <c r="S469" s="256"/>
      <c r="T469" s="257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58" t="s">
        <v>192</v>
      </c>
      <c r="AU469" s="258" t="s">
        <v>84</v>
      </c>
      <c r="AV469" s="13" t="s">
        <v>84</v>
      </c>
      <c r="AW469" s="13" t="s">
        <v>30</v>
      </c>
      <c r="AX469" s="13" t="s">
        <v>74</v>
      </c>
      <c r="AY469" s="258" t="s">
        <v>137</v>
      </c>
    </row>
    <row r="470" s="14" customFormat="1">
      <c r="A470" s="14"/>
      <c r="B470" s="259"/>
      <c r="C470" s="260"/>
      <c r="D470" s="249" t="s">
        <v>192</v>
      </c>
      <c r="E470" s="261" t="s">
        <v>1</v>
      </c>
      <c r="F470" s="262" t="s">
        <v>202</v>
      </c>
      <c r="G470" s="260"/>
      <c r="H470" s="263">
        <v>550.20000000000005</v>
      </c>
      <c r="I470" s="264"/>
      <c r="J470" s="260"/>
      <c r="K470" s="260"/>
      <c r="L470" s="265"/>
      <c r="M470" s="266"/>
      <c r="N470" s="267"/>
      <c r="O470" s="267"/>
      <c r="P470" s="267"/>
      <c r="Q470" s="267"/>
      <c r="R470" s="267"/>
      <c r="S470" s="267"/>
      <c r="T470" s="268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69" t="s">
        <v>192</v>
      </c>
      <c r="AU470" s="269" t="s">
        <v>84</v>
      </c>
      <c r="AV470" s="14" t="s">
        <v>155</v>
      </c>
      <c r="AW470" s="14" t="s">
        <v>30</v>
      </c>
      <c r="AX470" s="14" t="s">
        <v>82</v>
      </c>
      <c r="AY470" s="269" t="s">
        <v>137</v>
      </c>
    </row>
    <row r="471" s="2" customFormat="1" ht="33" customHeight="1">
      <c r="A471" s="39"/>
      <c r="B471" s="40"/>
      <c r="C471" s="228" t="s">
        <v>566</v>
      </c>
      <c r="D471" s="228" t="s">
        <v>140</v>
      </c>
      <c r="E471" s="229" t="s">
        <v>567</v>
      </c>
      <c r="F471" s="230" t="s">
        <v>568</v>
      </c>
      <c r="G471" s="231" t="s">
        <v>190</v>
      </c>
      <c r="H471" s="232">
        <v>100686.60000000001</v>
      </c>
      <c r="I471" s="233"/>
      <c r="J471" s="234">
        <f>ROUND(I471*H471,2)</f>
        <v>0</v>
      </c>
      <c r="K471" s="235"/>
      <c r="L471" s="45"/>
      <c r="M471" s="236" t="s">
        <v>1</v>
      </c>
      <c r="N471" s="237" t="s">
        <v>39</v>
      </c>
      <c r="O471" s="92"/>
      <c r="P471" s="238">
        <f>O471*H471</f>
        <v>0</v>
      </c>
      <c r="Q471" s="238">
        <v>0</v>
      </c>
      <c r="R471" s="238">
        <f>Q471*H471</f>
        <v>0</v>
      </c>
      <c r="S471" s="238">
        <v>0</v>
      </c>
      <c r="T471" s="239">
        <f>S471*H471</f>
        <v>0</v>
      </c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R471" s="240" t="s">
        <v>155</v>
      </c>
      <c r="AT471" s="240" t="s">
        <v>140</v>
      </c>
      <c r="AU471" s="240" t="s">
        <v>84</v>
      </c>
      <c r="AY471" s="18" t="s">
        <v>137</v>
      </c>
      <c r="BE471" s="241">
        <f>IF(N471="základní",J471,0)</f>
        <v>0</v>
      </c>
      <c r="BF471" s="241">
        <f>IF(N471="snížená",J471,0)</f>
        <v>0</v>
      </c>
      <c r="BG471" s="241">
        <f>IF(N471="zákl. přenesená",J471,0)</f>
        <v>0</v>
      </c>
      <c r="BH471" s="241">
        <f>IF(N471="sníž. přenesená",J471,0)</f>
        <v>0</v>
      </c>
      <c r="BI471" s="241">
        <f>IF(N471="nulová",J471,0)</f>
        <v>0</v>
      </c>
      <c r="BJ471" s="18" t="s">
        <v>82</v>
      </c>
      <c r="BK471" s="241">
        <f>ROUND(I471*H471,2)</f>
        <v>0</v>
      </c>
      <c r="BL471" s="18" t="s">
        <v>155</v>
      </c>
      <c r="BM471" s="240" t="s">
        <v>569</v>
      </c>
    </row>
    <row r="472" s="2" customFormat="1">
      <c r="A472" s="39"/>
      <c r="B472" s="40"/>
      <c r="C472" s="41"/>
      <c r="D472" s="249" t="s">
        <v>217</v>
      </c>
      <c r="E472" s="41"/>
      <c r="F472" s="280" t="s">
        <v>570</v>
      </c>
      <c r="G472" s="41"/>
      <c r="H472" s="41"/>
      <c r="I472" s="281"/>
      <c r="J472" s="41"/>
      <c r="K472" s="41"/>
      <c r="L472" s="45"/>
      <c r="M472" s="282"/>
      <c r="N472" s="283"/>
      <c r="O472" s="92"/>
      <c r="P472" s="92"/>
      <c r="Q472" s="92"/>
      <c r="R472" s="92"/>
      <c r="S472" s="92"/>
      <c r="T472" s="93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T472" s="18" t="s">
        <v>217</v>
      </c>
      <c r="AU472" s="18" t="s">
        <v>84</v>
      </c>
    </row>
    <row r="473" s="13" customFormat="1">
      <c r="A473" s="13"/>
      <c r="B473" s="247"/>
      <c r="C473" s="248"/>
      <c r="D473" s="249" t="s">
        <v>192</v>
      </c>
      <c r="E473" s="250" t="s">
        <v>1</v>
      </c>
      <c r="F473" s="251" t="s">
        <v>571</v>
      </c>
      <c r="G473" s="248"/>
      <c r="H473" s="252">
        <v>100686.60000000001</v>
      </c>
      <c r="I473" s="253"/>
      <c r="J473" s="248"/>
      <c r="K473" s="248"/>
      <c r="L473" s="254"/>
      <c r="M473" s="255"/>
      <c r="N473" s="256"/>
      <c r="O473" s="256"/>
      <c r="P473" s="256"/>
      <c r="Q473" s="256"/>
      <c r="R473" s="256"/>
      <c r="S473" s="256"/>
      <c r="T473" s="257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58" t="s">
        <v>192</v>
      </c>
      <c r="AU473" s="258" t="s">
        <v>84</v>
      </c>
      <c r="AV473" s="13" t="s">
        <v>84</v>
      </c>
      <c r="AW473" s="13" t="s">
        <v>30</v>
      </c>
      <c r="AX473" s="13" t="s">
        <v>74</v>
      </c>
      <c r="AY473" s="258" t="s">
        <v>137</v>
      </c>
    </row>
    <row r="474" s="14" customFormat="1">
      <c r="A474" s="14"/>
      <c r="B474" s="259"/>
      <c r="C474" s="260"/>
      <c r="D474" s="249" t="s">
        <v>192</v>
      </c>
      <c r="E474" s="261" t="s">
        <v>1</v>
      </c>
      <c r="F474" s="262" t="s">
        <v>202</v>
      </c>
      <c r="G474" s="260"/>
      <c r="H474" s="263">
        <v>100686.60000000001</v>
      </c>
      <c r="I474" s="264"/>
      <c r="J474" s="260"/>
      <c r="K474" s="260"/>
      <c r="L474" s="265"/>
      <c r="M474" s="266"/>
      <c r="N474" s="267"/>
      <c r="O474" s="267"/>
      <c r="P474" s="267"/>
      <c r="Q474" s="267"/>
      <c r="R474" s="267"/>
      <c r="S474" s="267"/>
      <c r="T474" s="268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69" t="s">
        <v>192</v>
      </c>
      <c r="AU474" s="269" t="s">
        <v>84</v>
      </c>
      <c r="AV474" s="14" t="s">
        <v>155</v>
      </c>
      <c r="AW474" s="14" t="s">
        <v>30</v>
      </c>
      <c r="AX474" s="14" t="s">
        <v>82</v>
      </c>
      <c r="AY474" s="269" t="s">
        <v>137</v>
      </c>
    </row>
    <row r="475" s="2" customFormat="1" ht="33" customHeight="1">
      <c r="A475" s="39"/>
      <c r="B475" s="40"/>
      <c r="C475" s="228" t="s">
        <v>572</v>
      </c>
      <c r="D475" s="228" t="s">
        <v>140</v>
      </c>
      <c r="E475" s="229" t="s">
        <v>573</v>
      </c>
      <c r="F475" s="230" t="s">
        <v>574</v>
      </c>
      <c r="G475" s="231" t="s">
        <v>190</v>
      </c>
      <c r="H475" s="232">
        <v>550.20000000000005</v>
      </c>
      <c r="I475" s="233"/>
      <c r="J475" s="234">
        <f>ROUND(I475*H475,2)</f>
        <v>0</v>
      </c>
      <c r="K475" s="235"/>
      <c r="L475" s="45"/>
      <c r="M475" s="236" t="s">
        <v>1</v>
      </c>
      <c r="N475" s="237" t="s">
        <v>39</v>
      </c>
      <c r="O475" s="92"/>
      <c r="P475" s="238">
        <f>O475*H475</f>
        <v>0</v>
      </c>
      <c r="Q475" s="238">
        <v>0</v>
      </c>
      <c r="R475" s="238">
        <f>Q475*H475</f>
        <v>0</v>
      </c>
      <c r="S475" s="238">
        <v>0</v>
      </c>
      <c r="T475" s="239">
        <f>S475*H475</f>
        <v>0</v>
      </c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R475" s="240" t="s">
        <v>155</v>
      </c>
      <c r="AT475" s="240" t="s">
        <v>140</v>
      </c>
      <c r="AU475" s="240" t="s">
        <v>84</v>
      </c>
      <c r="AY475" s="18" t="s">
        <v>137</v>
      </c>
      <c r="BE475" s="241">
        <f>IF(N475="základní",J475,0)</f>
        <v>0</v>
      </c>
      <c r="BF475" s="241">
        <f>IF(N475="snížená",J475,0)</f>
        <v>0</v>
      </c>
      <c r="BG475" s="241">
        <f>IF(N475="zákl. přenesená",J475,0)</f>
        <v>0</v>
      </c>
      <c r="BH475" s="241">
        <f>IF(N475="sníž. přenesená",J475,0)</f>
        <v>0</v>
      </c>
      <c r="BI475" s="241">
        <f>IF(N475="nulová",J475,0)</f>
        <v>0</v>
      </c>
      <c r="BJ475" s="18" t="s">
        <v>82</v>
      </c>
      <c r="BK475" s="241">
        <f>ROUND(I475*H475,2)</f>
        <v>0</v>
      </c>
      <c r="BL475" s="18" t="s">
        <v>155</v>
      </c>
      <c r="BM475" s="240" t="s">
        <v>575</v>
      </c>
    </row>
    <row r="476" s="13" customFormat="1">
      <c r="A476" s="13"/>
      <c r="B476" s="247"/>
      <c r="C476" s="248"/>
      <c r="D476" s="249" t="s">
        <v>192</v>
      </c>
      <c r="E476" s="250" t="s">
        <v>1</v>
      </c>
      <c r="F476" s="251" t="s">
        <v>565</v>
      </c>
      <c r="G476" s="248"/>
      <c r="H476" s="252">
        <v>550.20000000000005</v>
      </c>
      <c r="I476" s="253"/>
      <c r="J476" s="248"/>
      <c r="K476" s="248"/>
      <c r="L476" s="254"/>
      <c r="M476" s="255"/>
      <c r="N476" s="256"/>
      <c r="O476" s="256"/>
      <c r="P476" s="256"/>
      <c r="Q476" s="256"/>
      <c r="R476" s="256"/>
      <c r="S476" s="256"/>
      <c r="T476" s="257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58" t="s">
        <v>192</v>
      </c>
      <c r="AU476" s="258" t="s">
        <v>84</v>
      </c>
      <c r="AV476" s="13" t="s">
        <v>84</v>
      </c>
      <c r="AW476" s="13" t="s">
        <v>30</v>
      </c>
      <c r="AX476" s="13" t="s">
        <v>74</v>
      </c>
      <c r="AY476" s="258" t="s">
        <v>137</v>
      </c>
    </row>
    <row r="477" s="14" customFormat="1">
      <c r="A477" s="14"/>
      <c r="B477" s="259"/>
      <c r="C477" s="260"/>
      <c r="D477" s="249" t="s">
        <v>192</v>
      </c>
      <c r="E477" s="261" t="s">
        <v>1</v>
      </c>
      <c r="F477" s="262" t="s">
        <v>202</v>
      </c>
      <c r="G477" s="260"/>
      <c r="H477" s="263">
        <v>550.20000000000005</v>
      </c>
      <c r="I477" s="264"/>
      <c r="J477" s="260"/>
      <c r="K477" s="260"/>
      <c r="L477" s="265"/>
      <c r="M477" s="266"/>
      <c r="N477" s="267"/>
      <c r="O477" s="267"/>
      <c r="P477" s="267"/>
      <c r="Q477" s="267"/>
      <c r="R477" s="267"/>
      <c r="S477" s="267"/>
      <c r="T477" s="268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69" t="s">
        <v>192</v>
      </c>
      <c r="AU477" s="269" t="s">
        <v>84</v>
      </c>
      <c r="AV477" s="14" t="s">
        <v>155</v>
      </c>
      <c r="AW477" s="14" t="s">
        <v>30</v>
      </c>
      <c r="AX477" s="14" t="s">
        <v>82</v>
      </c>
      <c r="AY477" s="269" t="s">
        <v>137</v>
      </c>
    </row>
    <row r="478" s="2" customFormat="1" ht="16.5" customHeight="1">
      <c r="A478" s="39"/>
      <c r="B478" s="40"/>
      <c r="C478" s="228" t="s">
        <v>576</v>
      </c>
      <c r="D478" s="228" t="s">
        <v>140</v>
      </c>
      <c r="E478" s="229" t="s">
        <v>577</v>
      </c>
      <c r="F478" s="230" t="s">
        <v>578</v>
      </c>
      <c r="G478" s="231" t="s">
        <v>326</v>
      </c>
      <c r="H478" s="232">
        <v>1</v>
      </c>
      <c r="I478" s="233"/>
      <c r="J478" s="234">
        <f>ROUND(I478*H478,2)</f>
        <v>0</v>
      </c>
      <c r="K478" s="235"/>
      <c r="L478" s="45"/>
      <c r="M478" s="236" t="s">
        <v>1</v>
      </c>
      <c r="N478" s="237" t="s">
        <v>39</v>
      </c>
      <c r="O478" s="92"/>
      <c r="P478" s="238">
        <f>O478*H478</f>
        <v>0</v>
      </c>
      <c r="Q478" s="238">
        <v>7.0898599999999998</v>
      </c>
      <c r="R478" s="238">
        <f>Q478*H478</f>
        <v>7.0898599999999998</v>
      </c>
      <c r="S478" s="238">
        <v>0</v>
      </c>
      <c r="T478" s="239">
        <f>S478*H478</f>
        <v>0</v>
      </c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R478" s="240" t="s">
        <v>155</v>
      </c>
      <c r="AT478" s="240" t="s">
        <v>140</v>
      </c>
      <c r="AU478" s="240" t="s">
        <v>84</v>
      </c>
      <c r="AY478" s="18" t="s">
        <v>137</v>
      </c>
      <c r="BE478" s="241">
        <f>IF(N478="základní",J478,0)</f>
        <v>0</v>
      </c>
      <c r="BF478" s="241">
        <f>IF(N478="snížená",J478,0)</f>
        <v>0</v>
      </c>
      <c r="BG478" s="241">
        <f>IF(N478="zákl. přenesená",J478,0)</f>
        <v>0</v>
      </c>
      <c r="BH478" s="241">
        <f>IF(N478="sníž. přenesená",J478,0)</f>
        <v>0</v>
      </c>
      <c r="BI478" s="241">
        <f>IF(N478="nulová",J478,0)</f>
        <v>0</v>
      </c>
      <c r="BJ478" s="18" t="s">
        <v>82</v>
      </c>
      <c r="BK478" s="241">
        <f>ROUND(I478*H478,2)</f>
        <v>0</v>
      </c>
      <c r="BL478" s="18" t="s">
        <v>155</v>
      </c>
      <c r="BM478" s="240" t="s">
        <v>579</v>
      </c>
    </row>
    <row r="479" s="13" customFormat="1">
      <c r="A479" s="13"/>
      <c r="B479" s="247"/>
      <c r="C479" s="248"/>
      <c r="D479" s="249" t="s">
        <v>192</v>
      </c>
      <c r="E479" s="250" t="s">
        <v>1</v>
      </c>
      <c r="F479" s="251" t="s">
        <v>82</v>
      </c>
      <c r="G479" s="248"/>
      <c r="H479" s="252">
        <v>1</v>
      </c>
      <c r="I479" s="253"/>
      <c r="J479" s="248"/>
      <c r="K479" s="248"/>
      <c r="L479" s="254"/>
      <c r="M479" s="255"/>
      <c r="N479" s="256"/>
      <c r="O479" s="256"/>
      <c r="P479" s="256"/>
      <c r="Q479" s="256"/>
      <c r="R479" s="256"/>
      <c r="S479" s="256"/>
      <c r="T479" s="257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58" t="s">
        <v>192</v>
      </c>
      <c r="AU479" s="258" t="s">
        <v>84</v>
      </c>
      <c r="AV479" s="13" t="s">
        <v>84</v>
      </c>
      <c r="AW479" s="13" t="s">
        <v>30</v>
      </c>
      <c r="AX479" s="13" t="s">
        <v>82</v>
      </c>
      <c r="AY479" s="258" t="s">
        <v>137</v>
      </c>
    </row>
    <row r="480" s="2" customFormat="1" ht="16.5" customHeight="1">
      <c r="A480" s="39"/>
      <c r="B480" s="40"/>
      <c r="C480" s="228" t="s">
        <v>580</v>
      </c>
      <c r="D480" s="228" t="s">
        <v>140</v>
      </c>
      <c r="E480" s="229" t="s">
        <v>581</v>
      </c>
      <c r="F480" s="230" t="s">
        <v>582</v>
      </c>
      <c r="G480" s="231" t="s">
        <v>302</v>
      </c>
      <c r="H480" s="232">
        <v>3</v>
      </c>
      <c r="I480" s="233"/>
      <c r="J480" s="234">
        <f>ROUND(I480*H480,2)</f>
        <v>0</v>
      </c>
      <c r="K480" s="235"/>
      <c r="L480" s="45"/>
      <c r="M480" s="236" t="s">
        <v>1</v>
      </c>
      <c r="N480" s="237" t="s">
        <v>39</v>
      </c>
      <c r="O480" s="92"/>
      <c r="P480" s="238">
        <f>O480*H480</f>
        <v>0</v>
      </c>
      <c r="Q480" s="238">
        <v>0.00018000000000000001</v>
      </c>
      <c r="R480" s="238">
        <f>Q480*H480</f>
        <v>0.00054000000000000001</v>
      </c>
      <c r="S480" s="238">
        <v>0</v>
      </c>
      <c r="T480" s="239">
        <f>S480*H480</f>
        <v>0</v>
      </c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R480" s="240" t="s">
        <v>155</v>
      </c>
      <c r="AT480" s="240" t="s">
        <v>140</v>
      </c>
      <c r="AU480" s="240" t="s">
        <v>84</v>
      </c>
      <c r="AY480" s="18" t="s">
        <v>137</v>
      </c>
      <c r="BE480" s="241">
        <f>IF(N480="základní",J480,0)</f>
        <v>0</v>
      </c>
      <c r="BF480" s="241">
        <f>IF(N480="snížená",J480,0)</f>
        <v>0</v>
      </c>
      <c r="BG480" s="241">
        <f>IF(N480="zákl. přenesená",J480,0)</f>
        <v>0</v>
      </c>
      <c r="BH480" s="241">
        <f>IF(N480="sníž. přenesená",J480,0)</f>
        <v>0</v>
      </c>
      <c r="BI480" s="241">
        <f>IF(N480="nulová",J480,0)</f>
        <v>0</v>
      </c>
      <c r="BJ480" s="18" t="s">
        <v>82</v>
      </c>
      <c r="BK480" s="241">
        <f>ROUND(I480*H480,2)</f>
        <v>0</v>
      </c>
      <c r="BL480" s="18" t="s">
        <v>155</v>
      </c>
      <c r="BM480" s="240" t="s">
        <v>583</v>
      </c>
    </row>
    <row r="481" s="13" customFormat="1">
      <c r="A481" s="13"/>
      <c r="B481" s="247"/>
      <c r="C481" s="248"/>
      <c r="D481" s="249" t="s">
        <v>192</v>
      </c>
      <c r="E481" s="250" t="s">
        <v>1</v>
      </c>
      <c r="F481" s="251" t="s">
        <v>149</v>
      </c>
      <c r="G481" s="248"/>
      <c r="H481" s="252">
        <v>3</v>
      </c>
      <c r="I481" s="253"/>
      <c r="J481" s="248"/>
      <c r="K481" s="248"/>
      <c r="L481" s="254"/>
      <c r="M481" s="255"/>
      <c r="N481" s="256"/>
      <c r="O481" s="256"/>
      <c r="P481" s="256"/>
      <c r="Q481" s="256"/>
      <c r="R481" s="256"/>
      <c r="S481" s="256"/>
      <c r="T481" s="257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58" t="s">
        <v>192</v>
      </c>
      <c r="AU481" s="258" t="s">
        <v>84</v>
      </c>
      <c r="AV481" s="13" t="s">
        <v>84</v>
      </c>
      <c r="AW481" s="13" t="s">
        <v>30</v>
      </c>
      <c r="AX481" s="13" t="s">
        <v>82</v>
      </c>
      <c r="AY481" s="258" t="s">
        <v>137</v>
      </c>
    </row>
    <row r="482" s="2" customFormat="1" ht="16.5" customHeight="1">
      <c r="A482" s="39"/>
      <c r="B482" s="40"/>
      <c r="C482" s="295" t="s">
        <v>584</v>
      </c>
      <c r="D482" s="295" t="s">
        <v>351</v>
      </c>
      <c r="E482" s="296" t="s">
        <v>585</v>
      </c>
      <c r="F482" s="297" t="s">
        <v>586</v>
      </c>
      <c r="G482" s="298" t="s">
        <v>302</v>
      </c>
      <c r="H482" s="299">
        <v>3</v>
      </c>
      <c r="I482" s="300"/>
      <c r="J482" s="301">
        <f>ROUND(I482*H482,2)</f>
        <v>0</v>
      </c>
      <c r="K482" s="302"/>
      <c r="L482" s="303"/>
      <c r="M482" s="304" t="s">
        <v>1</v>
      </c>
      <c r="N482" s="305" t="s">
        <v>39</v>
      </c>
      <c r="O482" s="92"/>
      <c r="P482" s="238">
        <f>O482*H482</f>
        <v>0</v>
      </c>
      <c r="Q482" s="238">
        <v>0.012</v>
      </c>
      <c r="R482" s="238">
        <f>Q482*H482</f>
        <v>0.036000000000000004</v>
      </c>
      <c r="S482" s="238">
        <v>0</v>
      </c>
      <c r="T482" s="239">
        <f>S482*H482</f>
        <v>0</v>
      </c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R482" s="240" t="s">
        <v>224</v>
      </c>
      <c r="AT482" s="240" t="s">
        <v>351</v>
      </c>
      <c r="AU482" s="240" t="s">
        <v>84</v>
      </c>
      <c r="AY482" s="18" t="s">
        <v>137</v>
      </c>
      <c r="BE482" s="241">
        <f>IF(N482="základní",J482,0)</f>
        <v>0</v>
      </c>
      <c r="BF482" s="241">
        <f>IF(N482="snížená",J482,0)</f>
        <v>0</v>
      </c>
      <c r="BG482" s="241">
        <f>IF(N482="zákl. přenesená",J482,0)</f>
        <v>0</v>
      </c>
      <c r="BH482" s="241">
        <f>IF(N482="sníž. přenesená",J482,0)</f>
        <v>0</v>
      </c>
      <c r="BI482" s="241">
        <f>IF(N482="nulová",J482,0)</f>
        <v>0</v>
      </c>
      <c r="BJ482" s="18" t="s">
        <v>82</v>
      </c>
      <c r="BK482" s="241">
        <f>ROUND(I482*H482,2)</f>
        <v>0</v>
      </c>
      <c r="BL482" s="18" t="s">
        <v>155</v>
      </c>
      <c r="BM482" s="240" t="s">
        <v>587</v>
      </c>
    </row>
    <row r="483" s="2" customFormat="1">
      <c r="A483" s="39"/>
      <c r="B483" s="40"/>
      <c r="C483" s="41"/>
      <c r="D483" s="249" t="s">
        <v>217</v>
      </c>
      <c r="E483" s="41"/>
      <c r="F483" s="280" t="s">
        <v>588</v>
      </c>
      <c r="G483" s="41"/>
      <c r="H483" s="41"/>
      <c r="I483" s="281"/>
      <c r="J483" s="41"/>
      <c r="K483" s="41"/>
      <c r="L483" s="45"/>
      <c r="M483" s="282"/>
      <c r="N483" s="283"/>
      <c r="O483" s="92"/>
      <c r="P483" s="92"/>
      <c r="Q483" s="92"/>
      <c r="R483" s="92"/>
      <c r="S483" s="92"/>
      <c r="T483" s="93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T483" s="18" t="s">
        <v>217</v>
      </c>
      <c r="AU483" s="18" t="s">
        <v>84</v>
      </c>
    </row>
    <row r="484" s="2" customFormat="1" ht="44.25" customHeight="1">
      <c r="A484" s="39"/>
      <c r="B484" s="40"/>
      <c r="C484" s="228" t="s">
        <v>589</v>
      </c>
      <c r="D484" s="228" t="s">
        <v>140</v>
      </c>
      <c r="E484" s="229" t="s">
        <v>590</v>
      </c>
      <c r="F484" s="230" t="s">
        <v>591</v>
      </c>
      <c r="G484" s="231" t="s">
        <v>553</v>
      </c>
      <c r="H484" s="232">
        <v>5</v>
      </c>
      <c r="I484" s="233"/>
      <c r="J484" s="234">
        <f>ROUND(I484*H484,2)</f>
        <v>0</v>
      </c>
      <c r="K484" s="235"/>
      <c r="L484" s="45"/>
      <c r="M484" s="236" t="s">
        <v>1</v>
      </c>
      <c r="N484" s="237" t="s">
        <v>39</v>
      </c>
      <c r="O484" s="92"/>
      <c r="P484" s="238">
        <f>O484*H484</f>
        <v>0</v>
      </c>
      <c r="Q484" s="238">
        <v>0</v>
      </c>
      <c r="R484" s="238">
        <f>Q484*H484</f>
        <v>0</v>
      </c>
      <c r="S484" s="238">
        <v>0</v>
      </c>
      <c r="T484" s="239">
        <f>S484*H484</f>
        <v>0</v>
      </c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R484" s="240" t="s">
        <v>155</v>
      </c>
      <c r="AT484" s="240" t="s">
        <v>140</v>
      </c>
      <c r="AU484" s="240" t="s">
        <v>84</v>
      </c>
      <c r="AY484" s="18" t="s">
        <v>137</v>
      </c>
      <c r="BE484" s="241">
        <f>IF(N484="základní",J484,0)</f>
        <v>0</v>
      </c>
      <c r="BF484" s="241">
        <f>IF(N484="snížená",J484,0)</f>
        <v>0</v>
      </c>
      <c r="BG484" s="241">
        <f>IF(N484="zákl. přenesená",J484,0)</f>
        <v>0</v>
      </c>
      <c r="BH484" s="241">
        <f>IF(N484="sníž. přenesená",J484,0)</f>
        <v>0</v>
      </c>
      <c r="BI484" s="241">
        <f>IF(N484="nulová",J484,0)</f>
        <v>0</v>
      </c>
      <c r="BJ484" s="18" t="s">
        <v>82</v>
      </c>
      <c r="BK484" s="241">
        <f>ROUND(I484*H484,2)</f>
        <v>0</v>
      </c>
      <c r="BL484" s="18" t="s">
        <v>155</v>
      </c>
      <c r="BM484" s="240" t="s">
        <v>592</v>
      </c>
    </row>
    <row r="485" s="13" customFormat="1">
      <c r="A485" s="13"/>
      <c r="B485" s="247"/>
      <c r="C485" s="248"/>
      <c r="D485" s="249" t="s">
        <v>192</v>
      </c>
      <c r="E485" s="250" t="s">
        <v>1</v>
      </c>
      <c r="F485" s="251" t="s">
        <v>593</v>
      </c>
      <c r="G485" s="248"/>
      <c r="H485" s="252">
        <v>5</v>
      </c>
      <c r="I485" s="253"/>
      <c r="J485" s="248"/>
      <c r="K485" s="248"/>
      <c r="L485" s="254"/>
      <c r="M485" s="255"/>
      <c r="N485" s="256"/>
      <c r="O485" s="256"/>
      <c r="P485" s="256"/>
      <c r="Q485" s="256"/>
      <c r="R485" s="256"/>
      <c r="S485" s="256"/>
      <c r="T485" s="257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58" t="s">
        <v>192</v>
      </c>
      <c r="AU485" s="258" t="s">
        <v>84</v>
      </c>
      <c r="AV485" s="13" t="s">
        <v>84</v>
      </c>
      <c r="AW485" s="13" t="s">
        <v>30</v>
      </c>
      <c r="AX485" s="13" t="s">
        <v>82</v>
      </c>
      <c r="AY485" s="258" t="s">
        <v>137</v>
      </c>
    </row>
    <row r="486" s="2" customFormat="1" ht="16.5" customHeight="1">
      <c r="A486" s="39"/>
      <c r="B486" s="40"/>
      <c r="C486" s="295" t="s">
        <v>594</v>
      </c>
      <c r="D486" s="295" t="s">
        <v>351</v>
      </c>
      <c r="E486" s="296" t="s">
        <v>595</v>
      </c>
      <c r="F486" s="297" t="s">
        <v>596</v>
      </c>
      <c r="G486" s="298" t="s">
        <v>302</v>
      </c>
      <c r="H486" s="299">
        <v>4</v>
      </c>
      <c r="I486" s="300"/>
      <c r="J486" s="301">
        <f>ROUND(I486*H486,2)</f>
        <v>0</v>
      </c>
      <c r="K486" s="302"/>
      <c r="L486" s="303"/>
      <c r="M486" s="304" t="s">
        <v>1</v>
      </c>
      <c r="N486" s="305" t="s">
        <v>39</v>
      </c>
      <c r="O486" s="92"/>
      <c r="P486" s="238">
        <f>O486*H486</f>
        <v>0</v>
      </c>
      <c r="Q486" s="238">
        <v>0.0015</v>
      </c>
      <c r="R486" s="238">
        <f>Q486*H486</f>
        <v>0.0060000000000000001</v>
      </c>
      <c r="S486" s="238">
        <v>0</v>
      </c>
      <c r="T486" s="239">
        <f>S486*H486</f>
        <v>0</v>
      </c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R486" s="240" t="s">
        <v>224</v>
      </c>
      <c r="AT486" s="240" t="s">
        <v>351</v>
      </c>
      <c r="AU486" s="240" t="s">
        <v>84</v>
      </c>
      <c r="AY486" s="18" t="s">
        <v>137</v>
      </c>
      <c r="BE486" s="241">
        <f>IF(N486="základní",J486,0)</f>
        <v>0</v>
      </c>
      <c r="BF486" s="241">
        <f>IF(N486="snížená",J486,0)</f>
        <v>0</v>
      </c>
      <c r="BG486" s="241">
        <f>IF(N486="zákl. přenesená",J486,0)</f>
        <v>0</v>
      </c>
      <c r="BH486" s="241">
        <f>IF(N486="sníž. přenesená",J486,0)</f>
        <v>0</v>
      </c>
      <c r="BI486" s="241">
        <f>IF(N486="nulová",J486,0)</f>
        <v>0</v>
      </c>
      <c r="BJ486" s="18" t="s">
        <v>82</v>
      </c>
      <c r="BK486" s="241">
        <f>ROUND(I486*H486,2)</f>
        <v>0</v>
      </c>
      <c r="BL486" s="18" t="s">
        <v>155</v>
      </c>
      <c r="BM486" s="240" t="s">
        <v>597</v>
      </c>
    </row>
    <row r="487" s="2" customFormat="1">
      <c r="A487" s="39"/>
      <c r="B487" s="40"/>
      <c r="C487" s="41"/>
      <c r="D487" s="249" t="s">
        <v>217</v>
      </c>
      <c r="E487" s="41"/>
      <c r="F487" s="280" t="s">
        <v>598</v>
      </c>
      <c r="G487" s="41"/>
      <c r="H487" s="41"/>
      <c r="I487" s="281"/>
      <c r="J487" s="41"/>
      <c r="K487" s="41"/>
      <c r="L487" s="45"/>
      <c r="M487" s="282"/>
      <c r="N487" s="283"/>
      <c r="O487" s="92"/>
      <c r="P487" s="92"/>
      <c r="Q487" s="92"/>
      <c r="R487" s="92"/>
      <c r="S487" s="92"/>
      <c r="T487" s="93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T487" s="18" t="s">
        <v>217</v>
      </c>
      <c r="AU487" s="18" t="s">
        <v>84</v>
      </c>
    </row>
    <row r="488" s="13" customFormat="1">
      <c r="A488" s="13"/>
      <c r="B488" s="247"/>
      <c r="C488" s="248"/>
      <c r="D488" s="249" t="s">
        <v>192</v>
      </c>
      <c r="E488" s="250" t="s">
        <v>1</v>
      </c>
      <c r="F488" s="251" t="s">
        <v>155</v>
      </c>
      <c r="G488" s="248"/>
      <c r="H488" s="252">
        <v>4</v>
      </c>
      <c r="I488" s="253"/>
      <c r="J488" s="248"/>
      <c r="K488" s="248"/>
      <c r="L488" s="254"/>
      <c r="M488" s="255"/>
      <c r="N488" s="256"/>
      <c r="O488" s="256"/>
      <c r="P488" s="256"/>
      <c r="Q488" s="256"/>
      <c r="R488" s="256"/>
      <c r="S488" s="256"/>
      <c r="T488" s="257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58" t="s">
        <v>192</v>
      </c>
      <c r="AU488" s="258" t="s">
        <v>84</v>
      </c>
      <c r="AV488" s="13" t="s">
        <v>84</v>
      </c>
      <c r="AW488" s="13" t="s">
        <v>30</v>
      </c>
      <c r="AX488" s="13" t="s">
        <v>82</v>
      </c>
      <c r="AY488" s="258" t="s">
        <v>137</v>
      </c>
    </row>
    <row r="489" s="2" customFormat="1" ht="24.15" customHeight="1">
      <c r="A489" s="39"/>
      <c r="B489" s="40"/>
      <c r="C489" s="295" t="s">
        <v>599</v>
      </c>
      <c r="D489" s="295" t="s">
        <v>351</v>
      </c>
      <c r="E489" s="296" t="s">
        <v>600</v>
      </c>
      <c r="F489" s="297" t="s">
        <v>601</v>
      </c>
      <c r="G489" s="298" t="s">
        <v>302</v>
      </c>
      <c r="H489" s="299">
        <v>1</v>
      </c>
      <c r="I489" s="300"/>
      <c r="J489" s="301">
        <f>ROUND(I489*H489,2)</f>
        <v>0</v>
      </c>
      <c r="K489" s="302"/>
      <c r="L489" s="303"/>
      <c r="M489" s="304" t="s">
        <v>1</v>
      </c>
      <c r="N489" s="305" t="s">
        <v>39</v>
      </c>
      <c r="O489" s="92"/>
      <c r="P489" s="238">
        <f>O489*H489</f>
        <v>0</v>
      </c>
      <c r="Q489" s="238">
        <v>0.00084999999999999995</v>
      </c>
      <c r="R489" s="238">
        <f>Q489*H489</f>
        <v>0.00084999999999999995</v>
      </c>
      <c r="S489" s="238">
        <v>0</v>
      </c>
      <c r="T489" s="239">
        <f>S489*H489</f>
        <v>0</v>
      </c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R489" s="240" t="s">
        <v>224</v>
      </c>
      <c r="AT489" s="240" t="s">
        <v>351</v>
      </c>
      <c r="AU489" s="240" t="s">
        <v>84</v>
      </c>
      <c r="AY489" s="18" t="s">
        <v>137</v>
      </c>
      <c r="BE489" s="241">
        <f>IF(N489="základní",J489,0)</f>
        <v>0</v>
      </c>
      <c r="BF489" s="241">
        <f>IF(N489="snížená",J489,0)</f>
        <v>0</v>
      </c>
      <c r="BG489" s="241">
        <f>IF(N489="zákl. přenesená",J489,0)</f>
        <v>0</v>
      </c>
      <c r="BH489" s="241">
        <f>IF(N489="sníž. přenesená",J489,0)</f>
        <v>0</v>
      </c>
      <c r="BI489" s="241">
        <f>IF(N489="nulová",J489,0)</f>
        <v>0</v>
      </c>
      <c r="BJ489" s="18" t="s">
        <v>82</v>
      </c>
      <c r="BK489" s="241">
        <f>ROUND(I489*H489,2)</f>
        <v>0</v>
      </c>
      <c r="BL489" s="18" t="s">
        <v>155</v>
      </c>
      <c r="BM489" s="240" t="s">
        <v>602</v>
      </c>
    </row>
    <row r="490" s="2" customFormat="1">
      <c r="A490" s="39"/>
      <c r="B490" s="40"/>
      <c r="C490" s="41"/>
      <c r="D490" s="249" t="s">
        <v>217</v>
      </c>
      <c r="E490" s="41"/>
      <c r="F490" s="280" t="s">
        <v>603</v>
      </c>
      <c r="G490" s="41"/>
      <c r="H490" s="41"/>
      <c r="I490" s="281"/>
      <c r="J490" s="41"/>
      <c r="K490" s="41"/>
      <c r="L490" s="45"/>
      <c r="M490" s="282"/>
      <c r="N490" s="283"/>
      <c r="O490" s="92"/>
      <c r="P490" s="92"/>
      <c r="Q490" s="92"/>
      <c r="R490" s="92"/>
      <c r="S490" s="92"/>
      <c r="T490" s="93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T490" s="18" t="s">
        <v>217</v>
      </c>
      <c r="AU490" s="18" t="s">
        <v>84</v>
      </c>
    </row>
    <row r="491" s="13" customFormat="1">
      <c r="A491" s="13"/>
      <c r="B491" s="247"/>
      <c r="C491" s="248"/>
      <c r="D491" s="249" t="s">
        <v>192</v>
      </c>
      <c r="E491" s="250" t="s">
        <v>1</v>
      </c>
      <c r="F491" s="251" t="s">
        <v>82</v>
      </c>
      <c r="G491" s="248"/>
      <c r="H491" s="252">
        <v>1</v>
      </c>
      <c r="I491" s="253"/>
      <c r="J491" s="248"/>
      <c r="K491" s="248"/>
      <c r="L491" s="254"/>
      <c r="M491" s="255"/>
      <c r="N491" s="256"/>
      <c r="O491" s="256"/>
      <c r="P491" s="256"/>
      <c r="Q491" s="256"/>
      <c r="R491" s="256"/>
      <c r="S491" s="256"/>
      <c r="T491" s="257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58" t="s">
        <v>192</v>
      </c>
      <c r="AU491" s="258" t="s">
        <v>84</v>
      </c>
      <c r="AV491" s="13" t="s">
        <v>84</v>
      </c>
      <c r="AW491" s="13" t="s">
        <v>30</v>
      </c>
      <c r="AX491" s="13" t="s">
        <v>82</v>
      </c>
      <c r="AY491" s="258" t="s">
        <v>137</v>
      </c>
    </row>
    <row r="492" s="2" customFormat="1" ht="16.5" customHeight="1">
      <c r="A492" s="39"/>
      <c r="B492" s="40"/>
      <c r="C492" s="228" t="s">
        <v>604</v>
      </c>
      <c r="D492" s="228" t="s">
        <v>140</v>
      </c>
      <c r="E492" s="229" t="s">
        <v>605</v>
      </c>
      <c r="F492" s="230" t="s">
        <v>606</v>
      </c>
      <c r="G492" s="231" t="s">
        <v>199</v>
      </c>
      <c r="H492" s="232">
        <v>3.0070000000000001</v>
      </c>
      <c r="I492" s="233"/>
      <c r="J492" s="234">
        <f>ROUND(I492*H492,2)</f>
        <v>0</v>
      </c>
      <c r="K492" s="235"/>
      <c r="L492" s="45"/>
      <c r="M492" s="236" t="s">
        <v>1</v>
      </c>
      <c r="N492" s="237" t="s">
        <v>39</v>
      </c>
      <c r="O492" s="92"/>
      <c r="P492" s="238">
        <f>O492*H492</f>
        <v>0</v>
      </c>
      <c r="Q492" s="238">
        <v>0</v>
      </c>
      <c r="R492" s="238">
        <f>Q492*H492</f>
        <v>0</v>
      </c>
      <c r="S492" s="238">
        <v>2.3999999999999999</v>
      </c>
      <c r="T492" s="239">
        <f>S492*H492</f>
        <v>7.2168000000000001</v>
      </c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R492" s="240" t="s">
        <v>155</v>
      </c>
      <c r="AT492" s="240" t="s">
        <v>140</v>
      </c>
      <c r="AU492" s="240" t="s">
        <v>84</v>
      </c>
      <c r="AY492" s="18" t="s">
        <v>137</v>
      </c>
      <c r="BE492" s="241">
        <f>IF(N492="základní",J492,0)</f>
        <v>0</v>
      </c>
      <c r="BF492" s="241">
        <f>IF(N492="snížená",J492,0)</f>
        <v>0</v>
      </c>
      <c r="BG492" s="241">
        <f>IF(N492="zákl. přenesená",J492,0)</f>
        <v>0</v>
      </c>
      <c r="BH492" s="241">
        <f>IF(N492="sníž. přenesená",J492,0)</f>
        <v>0</v>
      </c>
      <c r="BI492" s="241">
        <f>IF(N492="nulová",J492,0)</f>
        <v>0</v>
      </c>
      <c r="BJ492" s="18" t="s">
        <v>82</v>
      </c>
      <c r="BK492" s="241">
        <f>ROUND(I492*H492,2)</f>
        <v>0</v>
      </c>
      <c r="BL492" s="18" t="s">
        <v>155</v>
      </c>
      <c r="BM492" s="240" t="s">
        <v>607</v>
      </c>
    </row>
    <row r="493" s="13" customFormat="1">
      <c r="A493" s="13"/>
      <c r="B493" s="247"/>
      <c r="C493" s="248"/>
      <c r="D493" s="249" t="s">
        <v>192</v>
      </c>
      <c r="E493" s="250" t="s">
        <v>1</v>
      </c>
      <c r="F493" s="251" t="s">
        <v>608</v>
      </c>
      <c r="G493" s="248"/>
      <c r="H493" s="252">
        <v>3.0070000000000001</v>
      </c>
      <c r="I493" s="253"/>
      <c r="J493" s="248"/>
      <c r="K493" s="248"/>
      <c r="L493" s="254"/>
      <c r="M493" s="255"/>
      <c r="N493" s="256"/>
      <c r="O493" s="256"/>
      <c r="P493" s="256"/>
      <c r="Q493" s="256"/>
      <c r="R493" s="256"/>
      <c r="S493" s="256"/>
      <c r="T493" s="257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58" t="s">
        <v>192</v>
      </c>
      <c r="AU493" s="258" t="s">
        <v>84</v>
      </c>
      <c r="AV493" s="13" t="s">
        <v>84</v>
      </c>
      <c r="AW493" s="13" t="s">
        <v>30</v>
      </c>
      <c r="AX493" s="13" t="s">
        <v>82</v>
      </c>
      <c r="AY493" s="258" t="s">
        <v>137</v>
      </c>
    </row>
    <row r="494" s="2" customFormat="1" ht="21.75" customHeight="1">
      <c r="A494" s="39"/>
      <c r="B494" s="40"/>
      <c r="C494" s="228" t="s">
        <v>609</v>
      </c>
      <c r="D494" s="228" t="s">
        <v>140</v>
      </c>
      <c r="E494" s="229" t="s">
        <v>610</v>
      </c>
      <c r="F494" s="230" t="s">
        <v>611</v>
      </c>
      <c r="G494" s="231" t="s">
        <v>190</v>
      </c>
      <c r="H494" s="232">
        <v>60.588000000000001</v>
      </c>
      <c r="I494" s="233"/>
      <c r="J494" s="234">
        <f>ROUND(I494*H494,2)</f>
        <v>0</v>
      </c>
      <c r="K494" s="235"/>
      <c r="L494" s="45"/>
      <c r="M494" s="236" t="s">
        <v>1</v>
      </c>
      <c r="N494" s="237" t="s">
        <v>39</v>
      </c>
      <c r="O494" s="92"/>
      <c r="P494" s="238">
        <f>O494*H494</f>
        <v>0</v>
      </c>
      <c r="Q494" s="238">
        <v>0</v>
      </c>
      <c r="R494" s="238">
        <f>Q494*H494</f>
        <v>0</v>
      </c>
      <c r="S494" s="238">
        <v>0.13100000000000001</v>
      </c>
      <c r="T494" s="239">
        <f>S494*H494</f>
        <v>7.9370280000000006</v>
      </c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R494" s="240" t="s">
        <v>155</v>
      </c>
      <c r="AT494" s="240" t="s">
        <v>140</v>
      </c>
      <c r="AU494" s="240" t="s">
        <v>84</v>
      </c>
      <c r="AY494" s="18" t="s">
        <v>137</v>
      </c>
      <c r="BE494" s="241">
        <f>IF(N494="základní",J494,0)</f>
        <v>0</v>
      </c>
      <c r="BF494" s="241">
        <f>IF(N494="snížená",J494,0)</f>
        <v>0</v>
      </c>
      <c r="BG494" s="241">
        <f>IF(N494="zákl. přenesená",J494,0)</f>
        <v>0</v>
      </c>
      <c r="BH494" s="241">
        <f>IF(N494="sníž. přenesená",J494,0)</f>
        <v>0</v>
      </c>
      <c r="BI494" s="241">
        <f>IF(N494="nulová",J494,0)</f>
        <v>0</v>
      </c>
      <c r="BJ494" s="18" t="s">
        <v>82</v>
      </c>
      <c r="BK494" s="241">
        <f>ROUND(I494*H494,2)</f>
        <v>0</v>
      </c>
      <c r="BL494" s="18" t="s">
        <v>155</v>
      </c>
      <c r="BM494" s="240" t="s">
        <v>612</v>
      </c>
    </row>
    <row r="495" s="15" customFormat="1">
      <c r="A495" s="15"/>
      <c r="B495" s="270"/>
      <c r="C495" s="271"/>
      <c r="D495" s="249" t="s">
        <v>192</v>
      </c>
      <c r="E495" s="272" t="s">
        <v>1</v>
      </c>
      <c r="F495" s="273" t="s">
        <v>445</v>
      </c>
      <c r="G495" s="271"/>
      <c r="H495" s="272" t="s">
        <v>1</v>
      </c>
      <c r="I495" s="274"/>
      <c r="J495" s="271"/>
      <c r="K495" s="271"/>
      <c r="L495" s="275"/>
      <c r="M495" s="276"/>
      <c r="N495" s="277"/>
      <c r="O495" s="277"/>
      <c r="P495" s="277"/>
      <c r="Q495" s="277"/>
      <c r="R495" s="277"/>
      <c r="S495" s="277"/>
      <c r="T495" s="278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T495" s="279" t="s">
        <v>192</v>
      </c>
      <c r="AU495" s="279" t="s">
        <v>84</v>
      </c>
      <c r="AV495" s="15" t="s">
        <v>82</v>
      </c>
      <c r="AW495" s="15" t="s">
        <v>30</v>
      </c>
      <c r="AX495" s="15" t="s">
        <v>74</v>
      </c>
      <c r="AY495" s="279" t="s">
        <v>137</v>
      </c>
    </row>
    <row r="496" s="13" customFormat="1">
      <c r="A496" s="13"/>
      <c r="B496" s="247"/>
      <c r="C496" s="248"/>
      <c r="D496" s="249" t="s">
        <v>192</v>
      </c>
      <c r="E496" s="250" t="s">
        <v>1</v>
      </c>
      <c r="F496" s="251" t="s">
        <v>613</v>
      </c>
      <c r="G496" s="248"/>
      <c r="H496" s="252">
        <v>60.588000000000001</v>
      </c>
      <c r="I496" s="253"/>
      <c r="J496" s="248"/>
      <c r="K496" s="248"/>
      <c r="L496" s="254"/>
      <c r="M496" s="255"/>
      <c r="N496" s="256"/>
      <c r="O496" s="256"/>
      <c r="P496" s="256"/>
      <c r="Q496" s="256"/>
      <c r="R496" s="256"/>
      <c r="S496" s="256"/>
      <c r="T496" s="257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58" t="s">
        <v>192</v>
      </c>
      <c r="AU496" s="258" t="s">
        <v>84</v>
      </c>
      <c r="AV496" s="13" t="s">
        <v>84</v>
      </c>
      <c r="AW496" s="13" t="s">
        <v>30</v>
      </c>
      <c r="AX496" s="13" t="s">
        <v>74</v>
      </c>
      <c r="AY496" s="258" t="s">
        <v>137</v>
      </c>
    </row>
    <row r="497" s="14" customFormat="1">
      <c r="A497" s="14"/>
      <c r="B497" s="259"/>
      <c r="C497" s="260"/>
      <c r="D497" s="249" t="s">
        <v>192</v>
      </c>
      <c r="E497" s="261" t="s">
        <v>1</v>
      </c>
      <c r="F497" s="262" t="s">
        <v>202</v>
      </c>
      <c r="G497" s="260"/>
      <c r="H497" s="263">
        <v>60.588000000000001</v>
      </c>
      <c r="I497" s="264"/>
      <c r="J497" s="260"/>
      <c r="K497" s="260"/>
      <c r="L497" s="265"/>
      <c r="M497" s="266"/>
      <c r="N497" s="267"/>
      <c r="O497" s="267"/>
      <c r="P497" s="267"/>
      <c r="Q497" s="267"/>
      <c r="R497" s="267"/>
      <c r="S497" s="267"/>
      <c r="T497" s="268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69" t="s">
        <v>192</v>
      </c>
      <c r="AU497" s="269" t="s">
        <v>84</v>
      </c>
      <c r="AV497" s="14" t="s">
        <v>155</v>
      </c>
      <c r="AW497" s="14" t="s">
        <v>30</v>
      </c>
      <c r="AX497" s="14" t="s">
        <v>82</v>
      </c>
      <c r="AY497" s="269" t="s">
        <v>137</v>
      </c>
    </row>
    <row r="498" s="2" customFormat="1" ht="21.75" customHeight="1">
      <c r="A498" s="39"/>
      <c r="B498" s="40"/>
      <c r="C498" s="228" t="s">
        <v>614</v>
      </c>
      <c r="D498" s="228" t="s">
        <v>140</v>
      </c>
      <c r="E498" s="229" t="s">
        <v>615</v>
      </c>
      <c r="F498" s="230" t="s">
        <v>616</v>
      </c>
      <c r="G498" s="231" t="s">
        <v>190</v>
      </c>
      <c r="H498" s="232">
        <v>221.988</v>
      </c>
      <c r="I498" s="233"/>
      <c r="J498" s="234">
        <f>ROUND(I498*H498,2)</f>
        <v>0</v>
      </c>
      <c r="K498" s="235"/>
      <c r="L498" s="45"/>
      <c r="M498" s="236" t="s">
        <v>1</v>
      </c>
      <c r="N498" s="237" t="s">
        <v>39</v>
      </c>
      <c r="O498" s="92"/>
      <c r="P498" s="238">
        <f>O498*H498</f>
        <v>0</v>
      </c>
      <c r="Q498" s="238">
        <v>0</v>
      </c>
      <c r="R498" s="238">
        <f>Q498*H498</f>
        <v>0</v>
      </c>
      <c r="S498" s="238">
        <v>0.26100000000000001</v>
      </c>
      <c r="T498" s="239">
        <f>S498*H498</f>
        <v>57.938867999999999</v>
      </c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R498" s="240" t="s">
        <v>155</v>
      </c>
      <c r="AT498" s="240" t="s">
        <v>140</v>
      </c>
      <c r="AU498" s="240" t="s">
        <v>84</v>
      </c>
      <c r="AY498" s="18" t="s">
        <v>137</v>
      </c>
      <c r="BE498" s="241">
        <f>IF(N498="základní",J498,0)</f>
        <v>0</v>
      </c>
      <c r="BF498" s="241">
        <f>IF(N498="snížená",J498,0)</f>
        <v>0</v>
      </c>
      <c r="BG498" s="241">
        <f>IF(N498="zákl. přenesená",J498,0)</f>
        <v>0</v>
      </c>
      <c r="BH498" s="241">
        <f>IF(N498="sníž. přenesená",J498,0)</f>
        <v>0</v>
      </c>
      <c r="BI498" s="241">
        <f>IF(N498="nulová",J498,0)</f>
        <v>0</v>
      </c>
      <c r="BJ498" s="18" t="s">
        <v>82</v>
      </c>
      <c r="BK498" s="241">
        <f>ROUND(I498*H498,2)</f>
        <v>0</v>
      </c>
      <c r="BL498" s="18" t="s">
        <v>155</v>
      </c>
      <c r="BM498" s="240" t="s">
        <v>617</v>
      </c>
    </row>
    <row r="499" s="15" customFormat="1">
      <c r="A499" s="15"/>
      <c r="B499" s="270"/>
      <c r="C499" s="271"/>
      <c r="D499" s="249" t="s">
        <v>192</v>
      </c>
      <c r="E499" s="272" t="s">
        <v>1</v>
      </c>
      <c r="F499" s="273" t="s">
        <v>445</v>
      </c>
      <c r="G499" s="271"/>
      <c r="H499" s="272" t="s">
        <v>1</v>
      </c>
      <c r="I499" s="274"/>
      <c r="J499" s="271"/>
      <c r="K499" s="271"/>
      <c r="L499" s="275"/>
      <c r="M499" s="276"/>
      <c r="N499" s="277"/>
      <c r="O499" s="277"/>
      <c r="P499" s="277"/>
      <c r="Q499" s="277"/>
      <c r="R499" s="277"/>
      <c r="S499" s="277"/>
      <c r="T499" s="278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T499" s="279" t="s">
        <v>192</v>
      </c>
      <c r="AU499" s="279" t="s">
        <v>84</v>
      </c>
      <c r="AV499" s="15" t="s">
        <v>82</v>
      </c>
      <c r="AW499" s="15" t="s">
        <v>30</v>
      </c>
      <c r="AX499" s="15" t="s">
        <v>74</v>
      </c>
      <c r="AY499" s="279" t="s">
        <v>137</v>
      </c>
    </row>
    <row r="500" s="13" customFormat="1">
      <c r="A500" s="13"/>
      <c r="B500" s="247"/>
      <c r="C500" s="248"/>
      <c r="D500" s="249" t="s">
        <v>192</v>
      </c>
      <c r="E500" s="250" t="s">
        <v>1</v>
      </c>
      <c r="F500" s="251" t="s">
        <v>618</v>
      </c>
      <c r="G500" s="248"/>
      <c r="H500" s="252">
        <v>150.06800000000001</v>
      </c>
      <c r="I500" s="253"/>
      <c r="J500" s="248"/>
      <c r="K500" s="248"/>
      <c r="L500" s="254"/>
      <c r="M500" s="255"/>
      <c r="N500" s="256"/>
      <c r="O500" s="256"/>
      <c r="P500" s="256"/>
      <c r="Q500" s="256"/>
      <c r="R500" s="256"/>
      <c r="S500" s="256"/>
      <c r="T500" s="257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58" t="s">
        <v>192</v>
      </c>
      <c r="AU500" s="258" t="s">
        <v>84</v>
      </c>
      <c r="AV500" s="13" t="s">
        <v>84</v>
      </c>
      <c r="AW500" s="13" t="s">
        <v>30</v>
      </c>
      <c r="AX500" s="13" t="s">
        <v>74</v>
      </c>
      <c r="AY500" s="258" t="s">
        <v>137</v>
      </c>
    </row>
    <row r="501" s="13" customFormat="1">
      <c r="A501" s="13"/>
      <c r="B501" s="247"/>
      <c r="C501" s="248"/>
      <c r="D501" s="249" t="s">
        <v>192</v>
      </c>
      <c r="E501" s="250" t="s">
        <v>1</v>
      </c>
      <c r="F501" s="251" t="s">
        <v>619</v>
      </c>
      <c r="G501" s="248"/>
      <c r="H501" s="252">
        <v>71.920000000000002</v>
      </c>
      <c r="I501" s="253"/>
      <c r="J501" s="248"/>
      <c r="K501" s="248"/>
      <c r="L501" s="254"/>
      <c r="M501" s="255"/>
      <c r="N501" s="256"/>
      <c r="O501" s="256"/>
      <c r="P501" s="256"/>
      <c r="Q501" s="256"/>
      <c r="R501" s="256"/>
      <c r="S501" s="256"/>
      <c r="T501" s="257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58" t="s">
        <v>192</v>
      </c>
      <c r="AU501" s="258" t="s">
        <v>84</v>
      </c>
      <c r="AV501" s="13" t="s">
        <v>84</v>
      </c>
      <c r="AW501" s="13" t="s">
        <v>30</v>
      </c>
      <c r="AX501" s="13" t="s">
        <v>74</v>
      </c>
      <c r="AY501" s="258" t="s">
        <v>137</v>
      </c>
    </row>
    <row r="502" s="14" customFormat="1">
      <c r="A502" s="14"/>
      <c r="B502" s="259"/>
      <c r="C502" s="260"/>
      <c r="D502" s="249" t="s">
        <v>192</v>
      </c>
      <c r="E502" s="261" t="s">
        <v>1</v>
      </c>
      <c r="F502" s="262" t="s">
        <v>202</v>
      </c>
      <c r="G502" s="260"/>
      <c r="H502" s="263">
        <v>221.988</v>
      </c>
      <c r="I502" s="264"/>
      <c r="J502" s="260"/>
      <c r="K502" s="260"/>
      <c r="L502" s="265"/>
      <c r="M502" s="266"/>
      <c r="N502" s="267"/>
      <c r="O502" s="267"/>
      <c r="P502" s="267"/>
      <c r="Q502" s="267"/>
      <c r="R502" s="267"/>
      <c r="S502" s="267"/>
      <c r="T502" s="268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69" t="s">
        <v>192</v>
      </c>
      <c r="AU502" s="269" t="s">
        <v>84</v>
      </c>
      <c r="AV502" s="14" t="s">
        <v>155</v>
      </c>
      <c r="AW502" s="14" t="s">
        <v>30</v>
      </c>
      <c r="AX502" s="14" t="s">
        <v>82</v>
      </c>
      <c r="AY502" s="269" t="s">
        <v>137</v>
      </c>
    </row>
    <row r="503" s="2" customFormat="1" ht="33" customHeight="1">
      <c r="A503" s="39"/>
      <c r="B503" s="40"/>
      <c r="C503" s="228" t="s">
        <v>620</v>
      </c>
      <c r="D503" s="228" t="s">
        <v>140</v>
      </c>
      <c r="E503" s="229" t="s">
        <v>621</v>
      </c>
      <c r="F503" s="230" t="s">
        <v>622</v>
      </c>
      <c r="G503" s="231" t="s">
        <v>199</v>
      </c>
      <c r="H503" s="232">
        <v>57.396999999999998</v>
      </c>
      <c r="I503" s="233"/>
      <c r="J503" s="234">
        <f>ROUND(I503*H503,2)</f>
        <v>0</v>
      </c>
      <c r="K503" s="235"/>
      <c r="L503" s="45"/>
      <c r="M503" s="236" t="s">
        <v>1</v>
      </c>
      <c r="N503" s="237" t="s">
        <v>39</v>
      </c>
      <c r="O503" s="92"/>
      <c r="P503" s="238">
        <f>O503*H503</f>
        <v>0</v>
      </c>
      <c r="Q503" s="238">
        <v>0</v>
      </c>
      <c r="R503" s="238">
        <f>Q503*H503</f>
        <v>0</v>
      </c>
      <c r="S503" s="238">
        <v>1.175</v>
      </c>
      <c r="T503" s="239">
        <f>S503*H503</f>
        <v>67.441474999999997</v>
      </c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R503" s="240" t="s">
        <v>155</v>
      </c>
      <c r="AT503" s="240" t="s">
        <v>140</v>
      </c>
      <c r="AU503" s="240" t="s">
        <v>84</v>
      </c>
      <c r="AY503" s="18" t="s">
        <v>137</v>
      </c>
      <c r="BE503" s="241">
        <f>IF(N503="základní",J503,0)</f>
        <v>0</v>
      </c>
      <c r="BF503" s="241">
        <f>IF(N503="snížená",J503,0)</f>
        <v>0</v>
      </c>
      <c r="BG503" s="241">
        <f>IF(N503="zákl. přenesená",J503,0)</f>
        <v>0</v>
      </c>
      <c r="BH503" s="241">
        <f>IF(N503="sníž. přenesená",J503,0)</f>
        <v>0</v>
      </c>
      <c r="BI503" s="241">
        <f>IF(N503="nulová",J503,0)</f>
        <v>0</v>
      </c>
      <c r="BJ503" s="18" t="s">
        <v>82</v>
      </c>
      <c r="BK503" s="241">
        <f>ROUND(I503*H503,2)</f>
        <v>0</v>
      </c>
      <c r="BL503" s="18" t="s">
        <v>155</v>
      </c>
      <c r="BM503" s="240" t="s">
        <v>623</v>
      </c>
    </row>
    <row r="504" s="15" customFormat="1">
      <c r="A504" s="15"/>
      <c r="B504" s="270"/>
      <c r="C504" s="271"/>
      <c r="D504" s="249" t="s">
        <v>192</v>
      </c>
      <c r="E504" s="272" t="s">
        <v>1</v>
      </c>
      <c r="F504" s="273" t="s">
        <v>624</v>
      </c>
      <c r="G504" s="271"/>
      <c r="H504" s="272" t="s">
        <v>1</v>
      </c>
      <c r="I504" s="274"/>
      <c r="J504" s="271"/>
      <c r="K504" s="271"/>
      <c r="L504" s="275"/>
      <c r="M504" s="276"/>
      <c r="N504" s="277"/>
      <c r="O504" s="277"/>
      <c r="P504" s="277"/>
      <c r="Q504" s="277"/>
      <c r="R504" s="277"/>
      <c r="S504" s="277"/>
      <c r="T504" s="278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T504" s="279" t="s">
        <v>192</v>
      </c>
      <c r="AU504" s="279" t="s">
        <v>84</v>
      </c>
      <c r="AV504" s="15" t="s">
        <v>82</v>
      </c>
      <c r="AW504" s="15" t="s">
        <v>30</v>
      </c>
      <c r="AX504" s="15" t="s">
        <v>74</v>
      </c>
      <c r="AY504" s="279" t="s">
        <v>137</v>
      </c>
    </row>
    <row r="505" s="13" customFormat="1">
      <c r="A505" s="13"/>
      <c r="B505" s="247"/>
      <c r="C505" s="248"/>
      <c r="D505" s="249" t="s">
        <v>192</v>
      </c>
      <c r="E505" s="250" t="s">
        <v>1</v>
      </c>
      <c r="F505" s="251" t="s">
        <v>625</v>
      </c>
      <c r="G505" s="248"/>
      <c r="H505" s="252">
        <v>35.371000000000002</v>
      </c>
      <c r="I505" s="253"/>
      <c r="J505" s="248"/>
      <c r="K505" s="248"/>
      <c r="L505" s="254"/>
      <c r="M505" s="255"/>
      <c r="N505" s="256"/>
      <c r="O505" s="256"/>
      <c r="P505" s="256"/>
      <c r="Q505" s="256"/>
      <c r="R505" s="256"/>
      <c r="S505" s="256"/>
      <c r="T505" s="257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58" t="s">
        <v>192</v>
      </c>
      <c r="AU505" s="258" t="s">
        <v>84</v>
      </c>
      <c r="AV505" s="13" t="s">
        <v>84</v>
      </c>
      <c r="AW505" s="13" t="s">
        <v>30</v>
      </c>
      <c r="AX505" s="13" t="s">
        <v>74</v>
      </c>
      <c r="AY505" s="258" t="s">
        <v>137</v>
      </c>
    </row>
    <row r="506" s="16" customFormat="1">
      <c r="A506" s="16"/>
      <c r="B506" s="284"/>
      <c r="C506" s="285"/>
      <c r="D506" s="249" t="s">
        <v>192</v>
      </c>
      <c r="E506" s="286" t="s">
        <v>1</v>
      </c>
      <c r="F506" s="287" t="s">
        <v>294</v>
      </c>
      <c r="G506" s="285"/>
      <c r="H506" s="288">
        <v>35.371000000000002</v>
      </c>
      <c r="I506" s="289"/>
      <c r="J506" s="285"/>
      <c r="K506" s="285"/>
      <c r="L506" s="290"/>
      <c r="M506" s="291"/>
      <c r="N506" s="292"/>
      <c r="O506" s="292"/>
      <c r="P506" s="292"/>
      <c r="Q506" s="292"/>
      <c r="R506" s="292"/>
      <c r="S506" s="292"/>
      <c r="T506" s="293"/>
      <c r="U506" s="16"/>
      <c r="V506" s="16"/>
      <c r="W506" s="16"/>
      <c r="X506" s="16"/>
      <c r="Y506" s="16"/>
      <c r="Z506" s="16"/>
      <c r="AA506" s="16"/>
      <c r="AB506" s="16"/>
      <c r="AC506" s="16"/>
      <c r="AD506" s="16"/>
      <c r="AE506" s="16"/>
      <c r="AT506" s="294" t="s">
        <v>192</v>
      </c>
      <c r="AU506" s="294" t="s">
        <v>84</v>
      </c>
      <c r="AV506" s="16" t="s">
        <v>149</v>
      </c>
      <c r="AW506" s="16" t="s">
        <v>30</v>
      </c>
      <c r="AX506" s="16" t="s">
        <v>74</v>
      </c>
      <c r="AY506" s="294" t="s">
        <v>137</v>
      </c>
    </row>
    <row r="507" s="15" customFormat="1">
      <c r="A507" s="15"/>
      <c r="B507" s="270"/>
      <c r="C507" s="271"/>
      <c r="D507" s="249" t="s">
        <v>192</v>
      </c>
      <c r="E507" s="272" t="s">
        <v>1</v>
      </c>
      <c r="F507" s="273" t="s">
        <v>626</v>
      </c>
      <c r="G507" s="271"/>
      <c r="H507" s="272" t="s">
        <v>1</v>
      </c>
      <c r="I507" s="274"/>
      <c r="J507" s="271"/>
      <c r="K507" s="271"/>
      <c r="L507" s="275"/>
      <c r="M507" s="276"/>
      <c r="N507" s="277"/>
      <c r="O507" s="277"/>
      <c r="P507" s="277"/>
      <c r="Q507" s="277"/>
      <c r="R507" s="277"/>
      <c r="S507" s="277"/>
      <c r="T507" s="278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T507" s="279" t="s">
        <v>192</v>
      </c>
      <c r="AU507" s="279" t="s">
        <v>84</v>
      </c>
      <c r="AV507" s="15" t="s">
        <v>82</v>
      </c>
      <c r="AW507" s="15" t="s">
        <v>30</v>
      </c>
      <c r="AX507" s="15" t="s">
        <v>74</v>
      </c>
      <c r="AY507" s="279" t="s">
        <v>137</v>
      </c>
    </row>
    <row r="508" s="13" customFormat="1">
      <c r="A508" s="13"/>
      <c r="B508" s="247"/>
      <c r="C508" s="248"/>
      <c r="D508" s="249" t="s">
        <v>192</v>
      </c>
      <c r="E508" s="250" t="s">
        <v>1</v>
      </c>
      <c r="F508" s="251" t="s">
        <v>627</v>
      </c>
      <c r="G508" s="248"/>
      <c r="H508" s="252">
        <v>15.82</v>
      </c>
      <c r="I508" s="253"/>
      <c r="J508" s="248"/>
      <c r="K508" s="248"/>
      <c r="L508" s="254"/>
      <c r="M508" s="255"/>
      <c r="N508" s="256"/>
      <c r="O508" s="256"/>
      <c r="P508" s="256"/>
      <c r="Q508" s="256"/>
      <c r="R508" s="256"/>
      <c r="S508" s="256"/>
      <c r="T508" s="257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58" t="s">
        <v>192</v>
      </c>
      <c r="AU508" s="258" t="s">
        <v>84</v>
      </c>
      <c r="AV508" s="13" t="s">
        <v>84</v>
      </c>
      <c r="AW508" s="13" t="s">
        <v>30</v>
      </c>
      <c r="AX508" s="13" t="s">
        <v>74</v>
      </c>
      <c r="AY508" s="258" t="s">
        <v>137</v>
      </c>
    </row>
    <row r="509" s="13" customFormat="1">
      <c r="A509" s="13"/>
      <c r="B509" s="247"/>
      <c r="C509" s="248"/>
      <c r="D509" s="249" t="s">
        <v>192</v>
      </c>
      <c r="E509" s="250" t="s">
        <v>1</v>
      </c>
      <c r="F509" s="251" t="s">
        <v>628</v>
      </c>
      <c r="G509" s="248"/>
      <c r="H509" s="252">
        <v>-3.0710000000000002</v>
      </c>
      <c r="I509" s="253"/>
      <c r="J509" s="248"/>
      <c r="K509" s="248"/>
      <c r="L509" s="254"/>
      <c r="M509" s="255"/>
      <c r="N509" s="256"/>
      <c r="O509" s="256"/>
      <c r="P509" s="256"/>
      <c r="Q509" s="256"/>
      <c r="R509" s="256"/>
      <c r="S509" s="256"/>
      <c r="T509" s="257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58" t="s">
        <v>192</v>
      </c>
      <c r="AU509" s="258" t="s">
        <v>84</v>
      </c>
      <c r="AV509" s="13" t="s">
        <v>84</v>
      </c>
      <c r="AW509" s="13" t="s">
        <v>30</v>
      </c>
      <c r="AX509" s="13" t="s">
        <v>74</v>
      </c>
      <c r="AY509" s="258" t="s">
        <v>137</v>
      </c>
    </row>
    <row r="510" s="16" customFormat="1">
      <c r="A510" s="16"/>
      <c r="B510" s="284"/>
      <c r="C510" s="285"/>
      <c r="D510" s="249" t="s">
        <v>192</v>
      </c>
      <c r="E510" s="286" t="s">
        <v>1</v>
      </c>
      <c r="F510" s="287" t="s">
        <v>294</v>
      </c>
      <c r="G510" s="285"/>
      <c r="H510" s="288">
        <v>12.749000000000001</v>
      </c>
      <c r="I510" s="289"/>
      <c r="J510" s="285"/>
      <c r="K510" s="285"/>
      <c r="L510" s="290"/>
      <c r="M510" s="291"/>
      <c r="N510" s="292"/>
      <c r="O510" s="292"/>
      <c r="P510" s="292"/>
      <c r="Q510" s="292"/>
      <c r="R510" s="292"/>
      <c r="S510" s="292"/>
      <c r="T510" s="293"/>
      <c r="U510" s="16"/>
      <c r="V510" s="16"/>
      <c r="W510" s="16"/>
      <c r="X510" s="16"/>
      <c r="Y510" s="16"/>
      <c r="Z510" s="16"/>
      <c r="AA510" s="16"/>
      <c r="AB510" s="16"/>
      <c r="AC510" s="16"/>
      <c r="AD510" s="16"/>
      <c r="AE510" s="16"/>
      <c r="AT510" s="294" t="s">
        <v>192</v>
      </c>
      <c r="AU510" s="294" t="s">
        <v>84</v>
      </c>
      <c r="AV510" s="16" t="s">
        <v>149</v>
      </c>
      <c r="AW510" s="16" t="s">
        <v>30</v>
      </c>
      <c r="AX510" s="16" t="s">
        <v>74</v>
      </c>
      <c r="AY510" s="294" t="s">
        <v>137</v>
      </c>
    </row>
    <row r="511" s="15" customFormat="1">
      <c r="A511" s="15"/>
      <c r="B511" s="270"/>
      <c r="C511" s="271"/>
      <c r="D511" s="249" t="s">
        <v>192</v>
      </c>
      <c r="E511" s="272" t="s">
        <v>1</v>
      </c>
      <c r="F511" s="273" t="s">
        <v>451</v>
      </c>
      <c r="G511" s="271"/>
      <c r="H511" s="272" t="s">
        <v>1</v>
      </c>
      <c r="I511" s="274"/>
      <c r="J511" s="271"/>
      <c r="K511" s="271"/>
      <c r="L511" s="275"/>
      <c r="M511" s="276"/>
      <c r="N511" s="277"/>
      <c r="O511" s="277"/>
      <c r="P511" s="277"/>
      <c r="Q511" s="277"/>
      <c r="R511" s="277"/>
      <c r="S511" s="277"/>
      <c r="T511" s="278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T511" s="279" t="s">
        <v>192</v>
      </c>
      <c r="AU511" s="279" t="s">
        <v>84</v>
      </c>
      <c r="AV511" s="15" t="s">
        <v>82</v>
      </c>
      <c r="AW511" s="15" t="s">
        <v>30</v>
      </c>
      <c r="AX511" s="15" t="s">
        <v>74</v>
      </c>
      <c r="AY511" s="279" t="s">
        <v>137</v>
      </c>
    </row>
    <row r="512" s="13" customFormat="1">
      <c r="A512" s="13"/>
      <c r="B512" s="247"/>
      <c r="C512" s="248"/>
      <c r="D512" s="249" t="s">
        <v>192</v>
      </c>
      <c r="E512" s="250" t="s">
        <v>1</v>
      </c>
      <c r="F512" s="251" t="s">
        <v>629</v>
      </c>
      <c r="G512" s="248"/>
      <c r="H512" s="252">
        <v>7.9050000000000002</v>
      </c>
      <c r="I512" s="253"/>
      <c r="J512" s="248"/>
      <c r="K512" s="248"/>
      <c r="L512" s="254"/>
      <c r="M512" s="255"/>
      <c r="N512" s="256"/>
      <c r="O512" s="256"/>
      <c r="P512" s="256"/>
      <c r="Q512" s="256"/>
      <c r="R512" s="256"/>
      <c r="S512" s="256"/>
      <c r="T512" s="257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58" t="s">
        <v>192</v>
      </c>
      <c r="AU512" s="258" t="s">
        <v>84</v>
      </c>
      <c r="AV512" s="13" t="s">
        <v>84</v>
      </c>
      <c r="AW512" s="13" t="s">
        <v>30</v>
      </c>
      <c r="AX512" s="13" t="s">
        <v>74</v>
      </c>
      <c r="AY512" s="258" t="s">
        <v>137</v>
      </c>
    </row>
    <row r="513" s="13" customFormat="1">
      <c r="A513" s="13"/>
      <c r="B513" s="247"/>
      <c r="C513" s="248"/>
      <c r="D513" s="249" t="s">
        <v>192</v>
      </c>
      <c r="E513" s="250" t="s">
        <v>1</v>
      </c>
      <c r="F513" s="251" t="s">
        <v>630</v>
      </c>
      <c r="G513" s="248"/>
      <c r="H513" s="252">
        <v>-0.81899999999999995</v>
      </c>
      <c r="I513" s="253"/>
      <c r="J513" s="248"/>
      <c r="K513" s="248"/>
      <c r="L513" s="254"/>
      <c r="M513" s="255"/>
      <c r="N513" s="256"/>
      <c r="O513" s="256"/>
      <c r="P513" s="256"/>
      <c r="Q513" s="256"/>
      <c r="R513" s="256"/>
      <c r="S513" s="256"/>
      <c r="T513" s="257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58" t="s">
        <v>192</v>
      </c>
      <c r="AU513" s="258" t="s">
        <v>84</v>
      </c>
      <c r="AV513" s="13" t="s">
        <v>84</v>
      </c>
      <c r="AW513" s="13" t="s">
        <v>30</v>
      </c>
      <c r="AX513" s="13" t="s">
        <v>74</v>
      </c>
      <c r="AY513" s="258" t="s">
        <v>137</v>
      </c>
    </row>
    <row r="514" s="13" customFormat="1">
      <c r="A514" s="13"/>
      <c r="B514" s="247"/>
      <c r="C514" s="248"/>
      <c r="D514" s="249" t="s">
        <v>192</v>
      </c>
      <c r="E514" s="250" t="s">
        <v>1</v>
      </c>
      <c r="F514" s="251" t="s">
        <v>631</v>
      </c>
      <c r="G514" s="248"/>
      <c r="H514" s="252">
        <v>2.4750000000000001</v>
      </c>
      <c r="I514" s="253"/>
      <c r="J514" s="248"/>
      <c r="K514" s="248"/>
      <c r="L514" s="254"/>
      <c r="M514" s="255"/>
      <c r="N514" s="256"/>
      <c r="O514" s="256"/>
      <c r="P514" s="256"/>
      <c r="Q514" s="256"/>
      <c r="R514" s="256"/>
      <c r="S514" s="256"/>
      <c r="T514" s="257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58" t="s">
        <v>192</v>
      </c>
      <c r="AU514" s="258" t="s">
        <v>84</v>
      </c>
      <c r="AV514" s="13" t="s">
        <v>84</v>
      </c>
      <c r="AW514" s="13" t="s">
        <v>30</v>
      </c>
      <c r="AX514" s="13" t="s">
        <v>74</v>
      </c>
      <c r="AY514" s="258" t="s">
        <v>137</v>
      </c>
    </row>
    <row r="515" s="13" customFormat="1">
      <c r="A515" s="13"/>
      <c r="B515" s="247"/>
      <c r="C515" s="248"/>
      <c r="D515" s="249" t="s">
        <v>192</v>
      </c>
      <c r="E515" s="250" t="s">
        <v>1</v>
      </c>
      <c r="F515" s="251" t="s">
        <v>632</v>
      </c>
      <c r="G515" s="248"/>
      <c r="H515" s="252">
        <v>-0.28399999999999997</v>
      </c>
      <c r="I515" s="253"/>
      <c r="J515" s="248"/>
      <c r="K515" s="248"/>
      <c r="L515" s="254"/>
      <c r="M515" s="255"/>
      <c r="N515" s="256"/>
      <c r="O515" s="256"/>
      <c r="P515" s="256"/>
      <c r="Q515" s="256"/>
      <c r="R515" s="256"/>
      <c r="S515" s="256"/>
      <c r="T515" s="257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58" t="s">
        <v>192</v>
      </c>
      <c r="AU515" s="258" t="s">
        <v>84</v>
      </c>
      <c r="AV515" s="13" t="s">
        <v>84</v>
      </c>
      <c r="AW515" s="13" t="s">
        <v>30</v>
      </c>
      <c r="AX515" s="13" t="s">
        <v>74</v>
      </c>
      <c r="AY515" s="258" t="s">
        <v>137</v>
      </c>
    </row>
    <row r="516" s="14" customFormat="1">
      <c r="A516" s="14"/>
      <c r="B516" s="259"/>
      <c r="C516" s="260"/>
      <c r="D516" s="249" t="s">
        <v>192</v>
      </c>
      <c r="E516" s="261" t="s">
        <v>1</v>
      </c>
      <c r="F516" s="262" t="s">
        <v>202</v>
      </c>
      <c r="G516" s="260"/>
      <c r="H516" s="263">
        <v>57.396999999999998</v>
      </c>
      <c r="I516" s="264"/>
      <c r="J516" s="260"/>
      <c r="K516" s="260"/>
      <c r="L516" s="265"/>
      <c r="M516" s="266"/>
      <c r="N516" s="267"/>
      <c r="O516" s="267"/>
      <c r="P516" s="267"/>
      <c r="Q516" s="267"/>
      <c r="R516" s="267"/>
      <c r="S516" s="267"/>
      <c r="T516" s="268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69" t="s">
        <v>192</v>
      </c>
      <c r="AU516" s="269" t="s">
        <v>84</v>
      </c>
      <c r="AV516" s="14" t="s">
        <v>155</v>
      </c>
      <c r="AW516" s="14" t="s">
        <v>30</v>
      </c>
      <c r="AX516" s="14" t="s">
        <v>82</v>
      </c>
      <c r="AY516" s="269" t="s">
        <v>137</v>
      </c>
    </row>
    <row r="517" s="2" customFormat="1" ht="24.15" customHeight="1">
      <c r="A517" s="39"/>
      <c r="B517" s="40"/>
      <c r="C517" s="228" t="s">
        <v>633</v>
      </c>
      <c r="D517" s="228" t="s">
        <v>140</v>
      </c>
      <c r="E517" s="229" t="s">
        <v>634</v>
      </c>
      <c r="F517" s="230" t="s">
        <v>635</v>
      </c>
      <c r="G517" s="231" t="s">
        <v>553</v>
      </c>
      <c r="H517" s="232">
        <v>4.7999999999999998</v>
      </c>
      <c r="I517" s="233"/>
      <c r="J517" s="234">
        <f>ROUND(I517*H517,2)</f>
        <v>0</v>
      </c>
      <c r="K517" s="235"/>
      <c r="L517" s="45"/>
      <c r="M517" s="236" t="s">
        <v>1</v>
      </c>
      <c r="N517" s="237" t="s">
        <v>39</v>
      </c>
      <c r="O517" s="92"/>
      <c r="P517" s="238">
        <f>O517*H517</f>
        <v>0</v>
      </c>
      <c r="Q517" s="238">
        <v>0</v>
      </c>
      <c r="R517" s="238">
        <f>Q517*H517</f>
        <v>0</v>
      </c>
      <c r="S517" s="238">
        <v>0.021999999999999999</v>
      </c>
      <c r="T517" s="239">
        <f>S517*H517</f>
        <v>0.10559999999999999</v>
      </c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R517" s="240" t="s">
        <v>155</v>
      </c>
      <c r="AT517" s="240" t="s">
        <v>140</v>
      </c>
      <c r="AU517" s="240" t="s">
        <v>84</v>
      </c>
      <c r="AY517" s="18" t="s">
        <v>137</v>
      </c>
      <c r="BE517" s="241">
        <f>IF(N517="základní",J517,0)</f>
        <v>0</v>
      </c>
      <c r="BF517" s="241">
        <f>IF(N517="snížená",J517,0)</f>
        <v>0</v>
      </c>
      <c r="BG517" s="241">
        <f>IF(N517="zákl. přenesená",J517,0)</f>
        <v>0</v>
      </c>
      <c r="BH517" s="241">
        <f>IF(N517="sníž. přenesená",J517,0)</f>
        <v>0</v>
      </c>
      <c r="BI517" s="241">
        <f>IF(N517="nulová",J517,0)</f>
        <v>0</v>
      </c>
      <c r="BJ517" s="18" t="s">
        <v>82</v>
      </c>
      <c r="BK517" s="241">
        <f>ROUND(I517*H517,2)</f>
        <v>0</v>
      </c>
      <c r="BL517" s="18" t="s">
        <v>155</v>
      </c>
      <c r="BM517" s="240" t="s">
        <v>636</v>
      </c>
    </row>
    <row r="518" s="15" customFormat="1">
      <c r="A518" s="15"/>
      <c r="B518" s="270"/>
      <c r="C518" s="271"/>
      <c r="D518" s="249" t="s">
        <v>192</v>
      </c>
      <c r="E518" s="272" t="s">
        <v>1</v>
      </c>
      <c r="F518" s="273" t="s">
        <v>637</v>
      </c>
      <c r="G518" s="271"/>
      <c r="H518" s="272" t="s">
        <v>1</v>
      </c>
      <c r="I518" s="274"/>
      <c r="J518" s="271"/>
      <c r="K518" s="271"/>
      <c r="L518" s="275"/>
      <c r="M518" s="276"/>
      <c r="N518" s="277"/>
      <c r="O518" s="277"/>
      <c r="P518" s="277"/>
      <c r="Q518" s="277"/>
      <c r="R518" s="277"/>
      <c r="S518" s="277"/>
      <c r="T518" s="278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T518" s="279" t="s">
        <v>192</v>
      </c>
      <c r="AU518" s="279" t="s">
        <v>84</v>
      </c>
      <c r="AV518" s="15" t="s">
        <v>82</v>
      </c>
      <c r="AW518" s="15" t="s">
        <v>30</v>
      </c>
      <c r="AX518" s="15" t="s">
        <v>74</v>
      </c>
      <c r="AY518" s="279" t="s">
        <v>137</v>
      </c>
    </row>
    <row r="519" s="13" customFormat="1">
      <c r="A519" s="13"/>
      <c r="B519" s="247"/>
      <c r="C519" s="248"/>
      <c r="D519" s="249" t="s">
        <v>192</v>
      </c>
      <c r="E519" s="250" t="s">
        <v>1</v>
      </c>
      <c r="F519" s="251" t="s">
        <v>638</v>
      </c>
      <c r="G519" s="248"/>
      <c r="H519" s="252">
        <v>4.7999999999999998</v>
      </c>
      <c r="I519" s="253"/>
      <c r="J519" s="248"/>
      <c r="K519" s="248"/>
      <c r="L519" s="254"/>
      <c r="M519" s="255"/>
      <c r="N519" s="256"/>
      <c r="O519" s="256"/>
      <c r="P519" s="256"/>
      <c r="Q519" s="256"/>
      <c r="R519" s="256"/>
      <c r="S519" s="256"/>
      <c r="T519" s="257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58" t="s">
        <v>192</v>
      </c>
      <c r="AU519" s="258" t="s">
        <v>84</v>
      </c>
      <c r="AV519" s="13" t="s">
        <v>84</v>
      </c>
      <c r="AW519" s="13" t="s">
        <v>30</v>
      </c>
      <c r="AX519" s="13" t="s">
        <v>74</v>
      </c>
      <c r="AY519" s="258" t="s">
        <v>137</v>
      </c>
    </row>
    <row r="520" s="14" customFormat="1">
      <c r="A520" s="14"/>
      <c r="B520" s="259"/>
      <c r="C520" s="260"/>
      <c r="D520" s="249" t="s">
        <v>192</v>
      </c>
      <c r="E520" s="261" t="s">
        <v>1</v>
      </c>
      <c r="F520" s="262" t="s">
        <v>202</v>
      </c>
      <c r="G520" s="260"/>
      <c r="H520" s="263">
        <v>4.7999999999999998</v>
      </c>
      <c r="I520" s="264"/>
      <c r="J520" s="260"/>
      <c r="K520" s="260"/>
      <c r="L520" s="265"/>
      <c r="M520" s="266"/>
      <c r="N520" s="267"/>
      <c r="O520" s="267"/>
      <c r="P520" s="267"/>
      <c r="Q520" s="267"/>
      <c r="R520" s="267"/>
      <c r="S520" s="267"/>
      <c r="T520" s="268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69" t="s">
        <v>192</v>
      </c>
      <c r="AU520" s="269" t="s">
        <v>84</v>
      </c>
      <c r="AV520" s="14" t="s">
        <v>155</v>
      </c>
      <c r="AW520" s="14" t="s">
        <v>30</v>
      </c>
      <c r="AX520" s="14" t="s">
        <v>82</v>
      </c>
      <c r="AY520" s="269" t="s">
        <v>137</v>
      </c>
    </row>
    <row r="521" s="2" customFormat="1" ht="37.8" customHeight="1">
      <c r="A521" s="39"/>
      <c r="B521" s="40"/>
      <c r="C521" s="228" t="s">
        <v>639</v>
      </c>
      <c r="D521" s="228" t="s">
        <v>140</v>
      </c>
      <c r="E521" s="229" t="s">
        <v>640</v>
      </c>
      <c r="F521" s="230" t="s">
        <v>641</v>
      </c>
      <c r="G521" s="231" t="s">
        <v>199</v>
      </c>
      <c r="H521" s="232">
        <v>44.414999999999999</v>
      </c>
      <c r="I521" s="233"/>
      <c r="J521" s="234">
        <f>ROUND(I521*H521,2)</f>
        <v>0</v>
      </c>
      <c r="K521" s="235"/>
      <c r="L521" s="45"/>
      <c r="M521" s="236" t="s">
        <v>1</v>
      </c>
      <c r="N521" s="237" t="s">
        <v>39</v>
      </c>
      <c r="O521" s="92"/>
      <c r="P521" s="238">
        <f>O521*H521</f>
        <v>0</v>
      </c>
      <c r="Q521" s="238">
        <v>0</v>
      </c>
      <c r="R521" s="238">
        <f>Q521*H521</f>
        <v>0</v>
      </c>
      <c r="S521" s="238">
        <v>2.2000000000000002</v>
      </c>
      <c r="T521" s="239">
        <f>S521*H521</f>
        <v>97.713000000000008</v>
      </c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R521" s="240" t="s">
        <v>155</v>
      </c>
      <c r="AT521" s="240" t="s">
        <v>140</v>
      </c>
      <c r="AU521" s="240" t="s">
        <v>84</v>
      </c>
      <c r="AY521" s="18" t="s">
        <v>137</v>
      </c>
      <c r="BE521" s="241">
        <f>IF(N521="základní",J521,0)</f>
        <v>0</v>
      </c>
      <c r="BF521" s="241">
        <f>IF(N521="snížená",J521,0)</f>
        <v>0</v>
      </c>
      <c r="BG521" s="241">
        <f>IF(N521="zákl. přenesená",J521,0)</f>
        <v>0</v>
      </c>
      <c r="BH521" s="241">
        <f>IF(N521="sníž. přenesená",J521,0)</f>
        <v>0</v>
      </c>
      <c r="BI521" s="241">
        <f>IF(N521="nulová",J521,0)</f>
        <v>0</v>
      </c>
      <c r="BJ521" s="18" t="s">
        <v>82</v>
      </c>
      <c r="BK521" s="241">
        <f>ROUND(I521*H521,2)</f>
        <v>0</v>
      </c>
      <c r="BL521" s="18" t="s">
        <v>155</v>
      </c>
      <c r="BM521" s="240" t="s">
        <v>642</v>
      </c>
    </row>
    <row r="522" s="15" customFormat="1">
      <c r="A522" s="15"/>
      <c r="B522" s="270"/>
      <c r="C522" s="271"/>
      <c r="D522" s="249" t="s">
        <v>192</v>
      </c>
      <c r="E522" s="272" t="s">
        <v>1</v>
      </c>
      <c r="F522" s="273" t="s">
        <v>643</v>
      </c>
      <c r="G522" s="271"/>
      <c r="H522" s="272" t="s">
        <v>1</v>
      </c>
      <c r="I522" s="274"/>
      <c r="J522" s="271"/>
      <c r="K522" s="271"/>
      <c r="L522" s="275"/>
      <c r="M522" s="276"/>
      <c r="N522" s="277"/>
      <c r="O522" s="277"/>
      <c r="P522" s="277"/>
      <c r="Q522" s="277"/>
      <c r="R522" s="277"/>
      <c r="S522" s="277"/>
      <c r="T522" s="278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T522" s="279" t="s">
        <v>192</v>
      </c>
      <c r="AU522" s="279" t="s">
        <v>84</v>
      </c>
      <c r="AV522" s="15" t="s">
        <v>82</v>
      </c>
      <c r="AW522" s="15" t="s">
        <v>30</v>
      </c>
      <c r="AX522" s="15" t="s">
        <v>74</v>
      </c>
      <c r="AY522" s="279" t="s">
        <v>137</v>
      </c>
    </row>
    <row r="523" s="13" customFormat="1">
      <c r="A523" s="13"/>
      <c r="B523" s="247"/>
      <c r="C523" s="248"/>
      <c r="D523" s="249" t="s">
        <v>192</v>
      </c>
      <c r="E523" s="250" t="s">
        <v>1</v>
      </c>
      <c r="F523" s="251" t="s">
        <v>644</v>
      </c>
      <c r="G523" s="248"/>
      <c r="H523" s="252">
        <v>44.414999999999999</v>
      </c>
      <c r="I523" s="253"/>
      <c r="J523" s="248"/>
      <c r="K523" s="248"/>
      <c r="L523" s="254"/>
      <c r="M523" s="255"/>
      <c r="N523" s="256"/>
      <c r="O523" s="256"/>
      <c r="P523" s="256"/>
      <c r="Q523" s="256"/>
      <c r="R523" s="256"/>
      <c r="S523" s="256"/>
      <c r="T523" s="257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58" t="s">
        <v>192</v>
      </c>
      <c r="AU523" s="258" t="s">
        <v>84</v>
      </c>
      <c r="AV523" s="13" t="s">
        <v>84</v>
      </c>
      <c r="AW523" s="13" t="s">
        <v>30</v>
      </c>
      <c r="AX523" s="13" t="s">
        <v>74</v>
      </c>
      <c r="AY523" s="258" t="s">
        <v>137</v>
      </c>
    </row>
    <row r="524" s="14" customFormat="1">
      <c r="A524" s="14"/>
      <c r="B524" s="259"/>
      <c r="C524" s="260"/>
      <c r="D524" s="249" t="s">
        <v>192</v>
      </c>
      <c r="E524" s="261" t="s">
        <v>1</v>
      </c>
      <c r="F524" s="262" t="s">
        <v>202</v>
      </c>
      <c r="G524" s="260"/>
      <c r="H524" s="263">
        <v>44.414999999999999</v>
      </c>
      <c r="I524" s="264"/>
      <c r="J524" s="260"/>
      <c r="K524" s="260"/>
      <c r="L524" s="265"/>
      <c r="M524" s="266"/>
      <c r="N524" s="267"/>
      <c r="O524" s="267"/>
      <c r="P524" s="267"/>
      <c r="Q524" s="267"/>
      <c r="R524" s="267"/>
      <c r="S524" s="267"/>
      <c r="T524" s="268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69" t="s">
        <v>192</v>
      </c>
      <c r="AU524" s="269" t="s">
        <v>84</v>
      </c>
      <c r="AV524" s="14" t="s">
        <v>155</v>
      </c>
      <c r="AW524" s="14" t="s">
        <v>30</v>
      </c>
      <c r="AX524" s="14" t="s">
        <v>82</v>
      </c>
      <c r="AY524" s="269" t="s">
        <v>137</v>
      </c>
    </row>
    <row r="525" s="2" customFormat="1" ht="24.15" customHeight="1">
      <c r="A525" s="39"/>
      <c r="B525" s="40"/>
      <c r="C525" s="228" t="s">
        <v>645</v>
      </c>
      <c r="D525" s="228" t="s">
        <v>140</v>
      </c>
      <c r="E525" s="229" t="s">
        <v>646</v>
      </c>
      <c r="F525" s="230" t="s">
        <v>647</v>
      </c>
      <c r="G525" s="231" t="s">
        <v>199</v>
      </c>
      <c r="H525" s="232">
        <v>62.180999999999997</v>
      </c>
      <c r="I525" s="233"/>
      <c r="J525" s="234">
        <f>ROUND(I525*H525,2)</f>
        <v>0</v>
      </c>
      <c r="K525" s="235"/>
      <c r="L525" s="45"/>
      <c r="M525" s="236" t="s">
        <v>1</v>
      </c>
      <c r="N525" s="237" t="s">
        <v>39</v>
      </c>
      <c r="O525" s="92"/>
      <c r="P525" s="238">
        <f>O525*H525</f>
        <v>0</v>
      </c>
      <c r="Q525" s="238">
        <v>0</v>
      </c>
      <c r="R525" s="238">
        <f>Q525*H525</f>
        <v>0</v>
      </c>
      <c r="S525" s="238">
        <v>1.3999999999999999</v>
      </c>
      <c r="T525" s="239">
        <f>S525*H525</f>
        <v>87.053399999999996</v>
      </c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R525" s="240" t="s">
        <v>155</v>
      </c>
      <c r="AT525" s="240" t="s">
        <v>140</v>
      </c>
      <c r="AU525" s="240" t="s">
        <v>84</v>
      </c>
      <c r="AY525" s="18" t="s">
        <v>137</v>
      </c>
      <c r="BE525" s="241">
        <f>IF(N525="základní",J525,0)</f>
        <v>0</v>
      </c>
      <c r="BF525" s="241">
        <f>IF(N525="snížená",J525,0)</f>
        <v>0</v>
      </c>
      <c r="BG525" s="241">
        <f>IF(N525="zákl. přenesená",J525,0)</f>
        <v>0</v>
      </c>
      <c r="BH525" s="241">
        <f>IF(N525="sníž. přenesená",J525,0)</f>
        <v>0</v>
      </c>
      <c r="BI525" s="241">
        <f>IF(N525="nulová",J525,0)</f>
        <v>0</v>
      </c>
      <c r="BJ525" s="18" t="s">
        <v>82</v>
      </c>
      <c r="BK525" s="241">
        <f>ROUND(I525*H525,2)</f>
        <v>0</v>
      </c>
      <c r="BL525" s="18" t="s">
        <v>155</v>
      </c>
      <c r="BM525" s="240" t="s">
        <v>648</v>
      </c>
    </row>
    <row r="526" s="15" customFormat="1">
      <c r="A526" s="15"/>
      <c r="B526" s="270"/>
      <c r="C526" s="271"/>
      <c r="D526" s="249" t="s">
        <v>192</v>
      </c>
      <c r="E526" s="272" t="s">
        <v>1</v>
      </c>
      <c r="F526" s="273" t="s">
        <v>643</v>
      </c>
      <c r="G526" s="271"/>
      <c r="H526" s="272" t="s">
        <v>1</v>
      </c>
      <c r="I526" s="274"/>
      <c r="J526" s="271"/>
      <c r="K526" s="271"/>
      <c r="L526" s="275"/>
      <c r="M526" s="276"/>
      <c r="N526" s="277"/>
      <c r="O526" s="277"/>
      <c r="P526" s="277"/>
      <c r="Q526" s="277"/>
      <c r="R526" s="277"/>
      <c r="S526" s="277"/>
      <c r="T526" s="278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T526" s="279" t="s">
        <v>192</v>
      </c>
      <c r="AU526" s="279" t="s">
        <v>84</v>
      </c>
      <c r="AV526" s="15" t="s">
        <v>82</v>
      </c>
      <c r="AW526" s="15" t="s">
        <v>30</v>
      </c>
      <c r="AX526" s="15" t="s">
        <v>74</v>
      </c>
      <c r="AY526" s="279" t="s">
        <v>137</v>
      </c>
    </row>
    <row r="527" s="13" customFormat="1">
      <c r="A527" s="13"/>
      <c r="B527" s="247"/>
      <c r="C527" s="248"/>
      <c r="D527" s="249" t="s">
        <v>192</v>
      </c>
      <c r="E527" s="250" t="s">
        <v>1</v>
      </c>
      <c r="F527" s="251" t="s">
        <v>649</v>
      </c>
      <c r="G527" s="248"/>
      <c r="H527" s="252">
        <v>62.180999999999997</v>
      </c>
      <c r="I527" s="253"/>
      <c r="J527" s="248"/>
      <c r="K527" s="248"/>
      <c r="L527" s="254"/>
      <c r="M527" s="255"/>
      <c r="N527" s="256"/>
      <c r="O527" s="256"/>
      <c r="P527" s="256"/>
      <c r="Q527" s="256"/>
      <c r="R527" s="256"/>
      <c r="S527" s="256"/>
      <c r="T527" s="257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58" t="s">
        <v>192</v>
      </c>
      <c r="AU527" s="258" t="s">
        <v>84</v>
      </c>
      <c r="AV527" s="13" t="s">
        <v>84</v>
      </c>
      <c r="AW527" s="13" t="s">
        <v>30</v>
      </c>
      <c r="AX527" s="13" t="s">
        <v>74</v>
      </c>
      <c r="AY527" s="258" t="s">
        <v>137</v>
      </c>
    </row>
    <row r="528" s="14" customFormat="1">
      <c r="A528" s="14"/>
      <c r="B528" s="259"/>
      <c r="C528" s="260"/>
      <c r="D528" s="249" t="s">
        <v>192</v>
      </c>
      <c r="E528" s="261" t="s">
        <v>1</v>
      </c>
      <c r="F528" s="262" t="s">
        <v>202</v>
      </c>
      <c r="G528" s="260"/>
      <c r="H528" s="263">
        <v>62.180999999999997</v>
      </c>
      <c r="I528" s="264"/>
      <c r="J528" s="260"/>
      <c r="K528" s="260"/>
      <c r="L528" s="265"/>
      <c r="M528" s="266"/>
      <c r="N528" s="267"/>
      <c r="O528" s="267"/>
      <c r="P528" s="267"/>
      <c r="Q528" s="267"/>
      <c r="R528" s="267"/>
      <c r="S528" s="267"/>
      <c r="T528" s="268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69" t="s">
        <v>192</v>
      </c>
      <c r="AU528" s="269" t="s">
        <v>84</v>
      </c>
      <c r="AV528" s="14" t="s">
        <v>155</v>
      </c>
      <c r="AW528" s="14" t="s">
        <v>30</v>
      </c>
      <c r="AX528" s="14" t="s">
        <v>82</v>
      </c>
      <c r="AY528" s="269" t="s">
        <v>137</v>
      </c>
    </row>
    <row r="529" s="2" customFormat="1" ht="24.15" customHeight="1">
      <c r="A529" s="39"/>
      <c r="B529" s="40"/>
      <c r="C529" s="228" t="s">
        <v>650</v>
      </c>
      <c r="D529" s="228" t="s">
        <v>140</v>
      </c>
      <c r="E529" s="229" t="s">
        <v>651</v>
      </c>
      <c r="F529" s="230" t="s">
        <v>652</v>
      </c>
      <c r="G529" s="231" t="s">
        <v>199</v>
      </c>
      <c r="H529" s="232">
        <v>83.700000000000003</v>
      </c>
      <c r="I529" s="233"/>
      <c r="J529" s="234">
        <f>ROUND(I529*H529,2)</f>
        <v>0</v>
      </c>
      <c r="K529" s="235"/>
      <c r="L529" s="45"/>
      <c r="M529" s="236" t="s">
        <v>1</v>
      </c>
      <c r="N529" s="237" t="s">
        <v>39</v>
      </c>
      <c r="O529" s="92"/>
      <c r="P529" s="238">
        <f>O529*H529</f>
        <v>0</v>
      </c>
      <c r="Q529" s="238">
        <v>0</v>
      </c>
      <c r="R529" s="238">
        <f>Q529*H529</f>
        <v>0</v>
      </c>
      <c r="S529" s="238">
        <v>1.3999999999999999</v>
      </c>
      <c r="T529" s="239">
        <f>S529*H529</f>
        <v>117.17999999999999</v>
      </c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R529" s="240" t="s">
        <v>155</v>
      </c>
      <c r="AT529" s="240" t="s">
        <v>140</v>
      </c>
      <c r="AU529" s="240" t="s">
        <v>84</v>
      </c>
      <c r="AY529" s="18" t="s">
        <v>137</v>
      </c>
      <c r="BE529" s="241">
        <f>IF(N529="základní",J529,0)</f>
        <v>0</v>
      </c>
      <c r="BF529" s="241">
        <f>IF(N529="snížená",J529,0)</f>
        <v>0</v>
      </c>
      <c r="BG529" s="241">
        <f>IF(N529="zákl. přenesená",J529,0)</f>
        <v>0</v>
      </c>
      <c r="BH529" s="241">
        <f>IF(N529="sníž. přenesená",J529,0)</f>
        <v>0</v>
      </c>
      <c r="BI529" s="241">
        <f>IF(N529="nulová",J529,0)</f>
        <v>0</v>
      </c>
      <c r="BJ529" s="18" t="s">
        <v>82</v>
      </c>
      <c r="BK529" s="241">
        <f>ROUND(I529*H529,2)</f>
        <v>0</v>
      </c>
      <c r="BL529" s="18" t="s">
        <v>155</v>
      </c>
      <c r="BM529" s="240" t="s">
        <v>653</v>
      </c>
    </row>
    <row r="530" s="13" customFormat="1">
      <c r="A530" s="13"/>
      <c r="B530" s="247"/>
      <c r="C530" s="248"/>
      <c r="D530" s="249" t="s">
        <v>192</v>
      </c>
      <c r="E530" s="250" t="s">
        <v>1</v>
      </c>
      <c r="F530" s="251" t="s">
        <v>201</v>
      </c>
      <c r="G530" s="248"/>
      <c r="H530" s="252">
        <v>83.700000000000003</v>
      </c>
      <c r="I530" s="253"/>
      <c r="J530" s="248"/>
      <c r="K530" s="248"/>
      <c r="L530" s="254"/>
      <c r="M530" s="255"/>
      <c r="N530" s="256"/>
      <c r="O530" s="256"/>
      <c r="P530" s="256"/>
      <c r="Q530" s="256"/>
      <c r="R530" s="256"/>
      <c r="S530" s="256"/>
      <c r="T530" s="257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58" t="s">
        <v>192</v>
      </c>
      <c r="AU530" s="258" t="s">
        <v>84</v>
      </c>
      <c r="AV530" s="13" t="s">
        <v>84</v>
      </c>
      <c r="AW530" s="13" t="s">
        <v>30</v>
      </c>
      <c r="AX530" s="13" t="s">
        <v>74</v>
      </c>
      <c r="AY530" s="258" t="s">
        <v>137</v>
      </c>
    </row>
    <row r="531" s="14" customFormat="1">
      <c r="A531" s="14"/>
      <c r="B531" s="259"/>
      <c r="C531" s="260"/>
      <c r="D531" s="249" t="s">
        <v>192</v>
      </c>
      <c r="E531" s="261" t="s">
        <v>1</v>
      </c>
      <c r="F531" s="262" t="s">
        <v>202</v>
      </c>
      <c r="G531" s="260"/>
      <c r="H531" s="263">
        <v>83.700000000000003</v>
      </c>
      <c r="I531" s="264"/>
      <c r="J531" s="260"/>
      <c r="K531" s="260"/>
      <c r="L531" s="265"/>
      <c r="M531" s="266"/>
      <c r="N531" s="267"/>
      <c r="O531" s="267"/>
      <c r="P531" s="267"/>
      <c r="Q531" s="267"/>
      <c r="R531" s="267"/>
      <c r="S531" s="267"/>
      <c r="T531" s="268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69" t="s">
        <v>192</v>
      </c>
      <c r="AU531" s="269" t="s">
        <v>84</v>
      </c>
      <c r="AV531" s="14" t="s">
        <v>155</v>
      </c>
      <c r="AW531" s="14" t="s">
        <v>30</v>
      </c>
      <c r="AX531" s="14" t="s">
        <v>82</v>
      </c>
      <c r="AY531" s="269" t="s">
        <v>137</v>
      </c>
    </row>
    <row r="532" s="2" customFormat="1" ht="24.15" customHeight="1">
      <c r="A532" s="39"/>
      <c r="B532" s="40"/>
      <c r="C532" s="228" t="s">
        <v>654</v>
      </c>
      <c r="D532" s="228" t="s">
        <v>140</v>
      </c>
      <c r="E532" s="229" t="s">
        <v>655</v>
      </c>
      <c r="F532" s="230" t="s">
        <v>656</v>
      </c>
      <c r="G532" s="231" t="s">
        <v>190</v>
      </c>
      <c r="H532" s="232">
        <v>5</v>
      </c>
      <c r="I532" s="233"/>
      <c r="J532" s="234">
        <f>ROUND(I532*H532,2)</f>
        <v>0</v>
      </c>
      <c r="K532" s="235"/>
      <c r="L532" s="45"/>
      <c r="M532" s="236" t="s">
        <v>1</v>
      </c>
      <c r="N532" s="237" t="s">
        <v>39</v>
      </c>
      <c r="O532" s="92"/>
      <c r="P532" s="238">
        <f>O532*H532</f>
        <v>0</v>
      </c>
      <c r="Q532" s="238">
        <v>0</v>
      </c>
      <c r="R532" s="238">
        <f>Q532*H532</f>
        <v>0</v>
      </c>
      <c r="S532" s="238">
        <v>0.074999999999999997</v>
      </c>
      <c r="T532" s="239">
        <f>S532*H532</f>
        <v>0.375</v>
      </c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R532" s="240" t="s">
        <v>155</v>
      </c>
      <c r="AT532" s="240" t="s">
        <v>140</v>
      </c>
      <c r="AU532" s="240" t="s">
        <v>84</v>
      </c>
      <c r="AY532" s="18" t="s">
        <v>137</v>
      </c>
      <c r="BE532" s="241">
        <f>IF(N532="základní",J532,0)</f>
        <v>0</v>
      </c>
      <c r="BF532" s="241">
        <f>IF(N532="snížená",J532,0)</f>
        <v>0</v>
      </c>
      <c r="BG532" s="241">
        <f>IF(N532="zákl. přenesená",J532,0)</f>
        <v>0</v>
      </c>
      <c r="BH532" s="241">
        <f>IF(N532="sníž. přenesená",J532,0)</f>
        <v>0</v>
      </c>
      <c r="BI532" s="241">
        <f>IF(N532="nulová",J532,0)</f>
        <v>0</v>
      </c>
      <c r="BJ532" s="18" t="s">
        <v>82</v>
      </c>
      <c r="BK532" s="241">
        <f>ROUND(I532*H532,2)</f>
        <v>0</v>
      </c>
      <c r="BL532" s="18" t="s">
        <v>155</v>
      </c>
      <c r="BM532" s="240" t="s">
        <v>657</v>
      </c>
    </row>
    <row r="533" s="15" customFormat="1">
      <c r="A533" s="15"/>
      <c r="B533" s="270"/>
      <c r="C533" s="271"/>
      <c r="D533" s="249" t="s">
        <v>192</v>
      </c>
      <c r="E533" s="272" t="s">
        <v>1</v>
      </c>
      <c r="F533" s="273" t="s">
        <v>658</v>
      </c>
      <c r="G533" s="271"/>
      <c r="H533" s="272" t="s">
        <v>1</v>
      </c>
      <c r="I533" s="274"/>
      <c r="J533" s="271"/>
      <c r="K533" s="271"/>
      <c r="L533" s="275"/>
      <c r="M533" s="276"/>
      <c r="N533" s="277"/>
      <c r="O533" s="277"/>
      <c r="P533" s="277"/>
      <c r="Q533" s="277"/>
      <c r="R533" s="277"/>
      <c r="S533" s="277"/>
      <c r="T533" s="278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T533" s="279" t="s">
        <v>192</v>
      </c>
      <c r="AU533" s="279" t="s">
        <v>84</v>
      </c>
      <c r="AV533" s="15" t="s">
        <v>82</v>
      </c>
      <c r="AW533" s="15" t="s">
        <v>30</v>
      </c>
      <c r="AX533" s="15" t="s">
        <v>74</v>
      </c>
      <c r="AY533" s="279" t="s">
        <v>137</v>
      </c>
    </row>
    <row r="534" s="13" customFormat="1">
      <c r="A534" s="13"/>
      <c r="B534" s="247"/>
      <c r="C534" s="248"/>
      <c r="D534" s="249" t="s">
        <v>192</v>
      </c>
      <c r="E534" s="250" t="s">
        <v>1</v>
      </c>
      <c r="F534" s="251" t="s">
        <v>136</v>
      </c>
      <c r="G534" s="248"/>
      <c r="H534" s="252">
        <v>5</v>
      </c>
      <c r="I534" s="253"/>
      <c r="J534" s="248"/>
      <c r="K534" s="248"/>
      <c r="L534" s="254"/>
      <c r="M534" s="255"/>
      <c r="N534" s="256"/>
      <c r="O534" s="256"/>
      <c r="P534" s="256"/>
      <c r="Q534" s="256"/>
      <c r="R534" s="256"/>
      <c r="S534" s="256"/>
      <c r="T534" s="257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58" t="s">
        <v>192</v>
      </c>
      <c r="AU534" s="258" t="s">
        <v>84</v>
      </c>
      <c r="AV534" s="13" t="s">
        <v>84</v>
      </c>
      <c r="AW534" s="13" t="s">
        <v>30</v>
      </c>
      <c r="AX534" s="13" t="s">
        <v>74</v>
      </c>
      <c r="AY534" s="258" t="s">
        <v>137</v>
      </c>
    </row>
    <row r="535" s="14" customFormat="1">
      <c r="A535" s="14"/>
      <c r="B535" s="259"/>
      <c r="C535" s="260"/>
      <c r="D535" s="249" t="s">
        <v>192</v>
      </c>
      <c r="E535" s="261" t="s">
        <v>1</v>
      </c>
      <c r="F535" s="262" t="s">
        <v>202</v>
      </c>
      <c r="G535" s="260"/>
      <c r="H535" s="263">
        <v>5</v>
      </c>
      <c r="I535" s="264"/>
      <c r="J535" s="260"/>
      <c r="K535" s="260"/>
      <c r="L535" s="265"/>
      <c r="M535" s="266"/>
      <c r="N535" s="267"/>
      <c r="O535" s="267"/>
      <c r="P535" s="267"/>
      <c r="Q535" s="267"/>
      <c r="R535" s="267"/>
      <c r="S535" s="267"/>
      <c r="T535" s="268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69" t="s">
        <v>192</v>
      </c>
      <c r="AU535" s="269" t="s">
        <v>84</v>
      </c>
      <c r="AV535" s="14" t="s">
        <v>155</v>
      </c>
      <c r="AW535" s="14" t="s">
        <v>30</v>
      </c>
      <c r="AX535" s="14" t="s">
        <v>82</v>
      </c>
      <c r="AY535" s="269" t="s">
        <v>137</v>
      </c>
    </row>
    <row r="536" s="2" customFormat="1" ht="24.15" customHeight="1">
      <c r="A536" s="39"/>
      <c r="B536" s="40"/>
      <c r="C536" s="228" t="s">
        <v>659</v>
      </c>
      <c r="D536" s="228" t="s">
        <v>140</v>
      </c>
      <c r="E536" s="229" t="s">
        <v>660</v>
      </c>
      <c r="F536" s="230" t="s">
        <v>661</v>
      </c>
      <c r="G536" s="231" t="s">
        <v>190</v>
      </c>
      <c r="H536" s="232">
        <v>49.075000000000003</v>
      </c>
      <c r="I536" s="233"/>
      <c r="J536" s="234">
        <f>ROUND(I536*H536,2)</f>
        <v>0</v>
      </c>
      <c r="K536" s="235"/>
      <c r="L536" s="45"/>
      <c r="M536" s="236" t="s">
        <v>1</v>
      </c>
      <c r="N536" s="237" t="s">
        <v>39</v>
      </c>
      <c r="O536" s="92"/>
      <c r="P536" s="238">
        <f>O536*H536</f>
        <v>0</v>
      </c>
      <c r="Q536" s="238">
        <v>0</v>
      </c>
      <c r="R536" s="238">
        <f>Q536*H536</f>
        <v>0</v>
      </c>
      <c r="S536" s="238">
        <v>0.034000000000000002</v>
      </c>
      <c r="T536" s="239">
        <f>S536*H536</f>
        <v>1.6685500000000002</v>
      </c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R536" s="240" t="s">
        <v>155</v>
      </c>
      <c r="AT536" s="240" t="s">
        <v>140</v>
      </c>
      <c r="AU536" s="240" t="s">
        <v>84</v>
      </c>
      <c r="AY536" s="18" t="s">
        <v>137</v>
      </c>
      <c r="BE536" s="241">
        <f>IF(N536="základní",J536,0)</f>
        <v>0</v>
      </c>
      <c r="BF536" s="241">
        <f>IF(N536="snížená",J536,0)</f>
        <v>0</v>
      </c>
      <c r="BG536" s="241">
        <f>IF(N536="zákl. přenesená",J536,0)</f>
        <v>0</v>
      </c>
      <c r="BH536" s="241">
        <f>IF(N536="sníž. přenesená",J536,0)</f>
        <v>0</v>
      </c>
      <c r="BI536" s="241">
        <f>IF(N536="nulová",J536,0)</f>
        <v>0</v>
      </c>
      <c r="BJ536" s="18" t="s">
        <v>82</v>
      </c>
      <c r="BK536" s="241">
        <f>ROUND(I536*H536,2)</f>
        <v>0</v>
      </c>
      <c r="BL536" s="18" t="s">
        <v>155</v>
      </c>
      <c r="BM536" s="240" t="s">
        <v>662</v>
      </c>
    </row>
    <row r="537" s="13" customFormat="1">
      <c r="A537" s="13"/>
      <c r="B537" s="247"/>
      <c r="C537" s="248"/>
      <c r="D537" s="249" t="s">
        <v>192</v>
      </c>
      <c r="E537" s="250" t="s">
        <v>1</v>
      </c>
      <c r="F537" s="251" t="s">
        <v>663</v>
      </c>
      <c r="G537" s="248"/>
      <c r="H537" s="252">
        <v>49.075000000000003</v>
      </c>
      <c r="I537" s="253"/>
      <c r="J537" s="248"/>
      <c r="K537" s="248"/>
      <c r="L537" s="254"/>
      <c r="M537" s="255"/>
      <c r="N537" s="256"/>
      <c r="O537" s="256"/>
      <c r="P537" s="256"/>
      <c r="Q537" s="256"/>
      <c r="R537" s="256"/>
      <c r="S537" s="256"/>
      <c r="T537" s="257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58" t="s">
        <v>192</v>
      </c>
      <c r="AU537" s="258" t="s">
        <v>84</v>
      </c>
      <c r="AV537" s="13" t="s">
        <v>84</v>
      </c>
      <c r="AW537" s="13" t="s">
        <v>30</v>
      </c>
      <c r="AX537" s="13" t="s">
        <v>74</v>
      </c>
      <c r="AY537" s="258" t="s">
        <v>137</v>
      </c>
    </row>
    <row r="538" s="14" customFormat="1">
      <c r="A538" s="14"/>
      <c r="B538" s="259"/>
      <c r="C538" s="260"/>
      <c r="D538" s="249" t="s">
        <v>192</v>
      </c>
      <c r="E538" s="261" t="s">
        <v>1</v>
      </c>
      <c r="F538" s="262" t="s">
        <v>202</v>
      </c>
      <c r="G538" s="260"/>
      <c r="H538" s="263">
        <v>49.075000000000003</v>
      </c>
      <c r="I538" s="264"/>
      <c r="J538" s="260"/>
      <c r="K538" s="260"/>
      <c r="L538" s="265"/>
      <c r="M538" s="266"/>
      <c r="N538" s="267"/>
      <c r="O538" s="267"/>
      <c r="P538" s="267"/>
      <c r="Q538" s="267"/>
      <c r="R538" s="267"/>
      <c r="S538" s="267"/>
      <c r="T538" s="268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69" t="s">
        <v>192</v>
      </c>
      <c r="AU538" s="269" t="s">
        <v>84</v>
      </c>
      <c r="AV538" s="14" t="s">
        <v>155</v>
      </c>
      <c r="AW538" s="14" t="s">
        <v>30</v>
      </c>
      <c r="AX538" s="14" t="s">
        <v>82</v>
      </c>
      <c r="AY538" s="269" t="s">
        <v>137</v>
      </c>
    </row>
    <row r="539" s="2" customFormat="1" ht="24.15" customHeight="1">
      <c r="A539" s="39"/>
      <c r="B539" s="40"/>
      <c r="C539" s="228" t="s">
        <v>664</v>
      </c>
      <c r="D539" s="228" t="s">
        <v>140</v>
      </c>
      <c r="E539" s="229" t="s">
        <v>665</v>
      </c>
      <c r="F539" s="230" t="s">
        <v>666</v>
      </c>
      <c r="G539" s="231" t="s">
        <v>190</v>
      </c>
      <c r="H539" s="232">
        <v>3</v>
      </c>
      <c r="I539" s="233"/>
      <c r="J539" s="234">
        <f>ROUND(I539*H539,2)</f>
        <v>0</v>
      </c>
      <c r="K539" s="235"/>
      <c r="L539" s="45"/>
      <c r="M539" s="236" t="s">
        <v>1</v>
      </c>
      <c r="N539" s="237" t="s">
        <v>39</v>
      </c>
      <c r="O539" s="92"/>
      <c r="P539" s="238">
        <f>O539*H539</f>
        <v>0</v>
      </c>
      <c r="Q539" s="238">
        <v>0</v>
      </c>
      <c r="R539" s="238">
        <f>Q539*H539</f>
        <v>0</v>
      </c>
      <c r="S539" s="238">
        <v>0.088999999999999996</v>
      </c>
      <c r="T539" s="239">
        <f>S539*H539</f>
        <v>0.26700000000000002</v>
      </c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R539" s="240" t="s">
        <v>266</v>
      </c>
      <c r="AT539" s="240" t="s">
        <v>140</v>
      </c>
      <c r="AU539" s="240" t="s">
        <v>84</v>
      </c>
      <c r="AY539" s="18" t="s">
        <v>137</v>
      </c>
      <c r="BE539" s="241">
        <f>IF(N539="základní",J539,0)</f>
        <v>0</v>
      </c>
      <c r="BF539" s="241">
        <f>IF(N539="snížená",J539,0)</f>
        <v>0</v>
      </c>
      <c r="BG539" s="241">
        <f>IF(N539="zákl. přenesená",J539,0)</f>
        <v>0</v>
      </c>
      <c r="BH539" s="241">
        <f>IF(N539="sníž. přenesená",J539,0)</f>
        <v>0</v>
      </c>
      <c r="BI539" s="241">
        <f>IF(N539="nulová",J539,0)</f>
        <v>0</v>
      </c>
      <c r="BJ539" s="18" t="s">
        <v>82</v>
      </c>
      <c r="BK539" s="241">
        <f>ROUND(I539*H539,2)</f>
        <v>0</v>
      </c>
      <c r="BL539" s="18" t="s">
        <v>266</v>
      </c>
      <c r="BM539" s="240" t="s">
        <v>667</v>
      </c>
    </row>
    <row r="540" s="15" customFormat="1">
      <c r="A540" s="15"/>
      <c r="B540" s="270"/>
      <c r="C540" s="271"/>
      <c r="D540" s="249" t="s">
        <v>192</v>
      </c>
      <c r="E540" s="272" t="s">
        <v>1</v>
      </c>
      <c r="F540" s="273" t="s">
        <v>668</v>
      </c>
      <c r="G540" s="271"/>
      <c r="H540" s="272" t="s">
        <v>1</v>
      </c>
      <c r="I540" s="274"/>
      <c r="J540" s="271"/>
      <c r="K540" s="271"/>
      <c r="L540" s="275"/>
      <c r="M540" s="276"/>
      <c r="N540" s="277"/>
      <c r="O540" s="277"/>
      <c r="P540" s="277"/>
      <c r="Q540" s="277"/>
      <c r="R540" s="277"/>
      <c r="S540" s="277"/>
      <c r="T540" s="278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T540" s="279" t="s">
        <v>192</v>
      </c>
      <c r="AU540" s="279" t="s">
        <v>84</v>
      </c>
      <c r="AV540" s="15" t="s">
        <v>82</v>
      </c>
      <c r="AW540" s="15" t="s">
        <v>30</v>
      </c>
      <c r="AX540" s="15" t="s">
        <v>74</v>
      </c>
      <c r="AY540" s="279" t="s">
        <v>137</v>
      </c>
    </row>
    <row r="541" s="13" customFormat="1">
      <c r="A541" s="13"/>
      <c r="B541" s="247"/>
      <c r="C541" s="248"/>
      <c r="D541" s="249" t="s">
        <v>192</v>
      </c>
      <c r="E541" s="250" t="s">
        <v>1</v>
      </c>
      <c r="F541" s="251" t="s">
        <v>149</v>
      </c>
      <c r="G541" s="248"/>
      <c r="H541" s="252">
        <v>3</v>
      </c>
      <c r="I541" s="253"/>
      <c r="J541" s="248"/>
      <c r="K541" s="248"/>
      <c r="L541" s="254"/>
      <c r="M541" s="255"/>
      <c r="N541" s="256"/>
      <c r="O541" s="256"/>
      <c r="P541" s="256"/>
      <c r="Q541" s="256"/>
      <c r="R541" s="256"/>
      <c r="S541" s="256"/>
      <c r="T541" s="257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58" t="s">
        <v>192</v>
      </c>
      <c r="AU541" s="258" t="s">
        <v>84</v>
      </c>
      <c r="AV541" s="13" t="s">
        <v>84</v>
      </c>
      <c r="AW541" s="13" t="s">
        <v>30</v>
      </c>
      <c r="AX541" s="13" t="s">
        <v>74</v>
      </c>
      <c r="AY541" s="258" t="s">
        <v>137</v>
      </c>
    </row>
    <row r="542" s="14" customFormat="1">
      <c r="A542" s="14"/>
      <c r="B542" s="259"/>
      <c r="C542" s="260"/>
      <c r="D542" s="249" t="s">
        <v>192</v>
      </c>
      <c r="E542" s="261" t="s">
        <v>1</v>
      </c>
      <c r="F542" s="262" t="s">
        <v>202</v>
      </c>
      <c r="G542" s="260"/>
      <c r="H542" s="263">
        <v>3</v>
      </c>
      <c r="I542" s="264"/>
      <c r="J542" s="260"/>
      <c r="K542" s="260"/>
      <c r="L542" s="265"/>
      <c r="M542" s="266"/>
      <c r="N542" s="267"/>
      <c r="O542" s="267"/>
      <c r="P542" s="267"/>
      <c r="Q542" s="267"/>
      <c r="R542" s="267"/>
      <c r="S542" s="267"/>
      <c r="T542" s="268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69" t="s">
        <v>192</v>
      </c>
      <c r="AU542" s="269" t="s">
        <v>84</v>
      </c>
      <c r="AV542" s="14" t="s">
        <v>155</v>
      </c>
      <c r="AW542" s="14" t="s">
        <v>30</v>
      </c>
      <c r="AX542" s="14" t="s">
        <v>82</v>
      </c>
      <c r="AY542" s="269" t="s">
        <v>137</v>
      </c>
    </row>
    <row r="543" s="2" customFormat="1" ht="24.15" customHeight="1">
      <c r="A543" s="39"/>
      <c r="B543" s="40"/>
      <c r="C543" s="228" t="s">
        <v>669</v>
      </c>
      <c r="D543" s="228" t="s">
        <v>140</v>
      </c>
      <c r="E543" s="229" t="s">
        <v>670</v>
      </c>
      <c r="F543" s="230" t="s">
        <v>671</v>
      </c>
      <c r="G543" s="231" t="s">
        <v>190</v>
      </c>
      <c r="H543" s="232">
        <v>139.76300000000001</v>
      </c>
      <c r="I543" s="233"/>
      <c r="J543" s="234">
        <f>ROUND(I543*H543,2)</f>
        <v>0</v>
      </c>
      <c r="K543" s="235"/>
      <c r="L543" s="45"/>
      <c r="M543" s="236" t="s">
        <v>1</v>
      </c>
      <c r="N543" s="237" t="s">
        <v>39</v>
      </c>
      <c r="O543" s="92"/>
      <c r="P543" s="238">
        <f>O543*H543</f>
        <v>0</v>
      </c>
      <c r="Q543" s="238">
        <v>0</v>
      </c>
      <c r="R543" s="238">
        <f>Q543*H543</f>
        <v>0</v>
      </c>
      <c r="S543" s="238">
        <v>0.050000000000000003</v>
      </c>
      <c r="T543" s="239">
        <f>S543*H543</f>
        <v>6.988150000000001</v>
      </c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R543" s="240" t="s">
        <v>155</v>
      </c>
      <c r="AT543" s="240" t="s">
        <v>140</v>
      </c>
      <c r="AU543" s="240" t="s">
        <v>84</v>
      </c>
      <c r="AY543" s="18" t="s">
        <v>137</v>
      </c>
      <c r="BE543" s="241">
        <f>IF(N543="základní",J543,0)</f>
        <v>0</v>
      </c>
      <c r="BF543" s="241">
        <f>IF(N543="snížená",J543,0)</f>
        <v>0</v>
      </c>
      <c r="BG543" s="241">
        <f>IF(N543="zákl. přenesená",J543,0)</f>
        <v>0</v>
      </c>
      <c r="BH543" s="241">
        <f>IF(N543="sníž. přenesená",J543,0)</f>
        <v>0</v>
      </c>
      <c r="BI543" s="241">
        <f>IF(N543="nulová",J543,0)</f>
        <v>0</v>
      </c>
      <c r="BJ543" s="18" t="s">
        <v>82</v>
      </c>
      <c r="BK543" s="241">
        <f>ROUND(I543*H543,2)</f>
        <v>0</v>
      </c>
      <c r="BL543" s="18" t="s">
        <v>155</v>
      </c>
      <c r="BM543" s="240" t="s">
        <v>672</v>
      </c>
    </row>
    <row r="544" s="15" customFormat="1">
      <c r="A544" s="15"/>
      <c r="B544" s="270"/>
      <c r="C544" s="271"/>
      <c r="D544" s="249" t="s">
        <v>192</v>
      </c>
      <c r="E544" s="272" t="s">
        <v>1</v>
      </c>
      <c r="F544" s="273" t="s">
        <v>445</v>
      </c>
      <c r="G544" s="271"/>
      <c r="H544" s="272" t="s">
        <v>1</v>
      </c>
      <c r="I544" s="274"/>
      <c r="J544" s="271"/>
      <c r="K544" s="271"/>
      <c r="L544" s="275"/>
      <c r="M544" s="276"/>
      <c r="N544" s="277"/>
      <c r="O544" s="277"/>
      <c r="P544" s="277"/>
      <c r="Q544" s="277"/>
      <c r="R544" s="277"/>
      <c r="S544" s="277"/>
      <c r="T544" s="278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T544" s="279" t="s">
        <v>192</v>
      </c>
      <c r="AU544" s="279" t="s">
        <v>84</v>
      </c>
      <c r="AV544" s="15" t="s">
        <v>82</v>
      </c>
      <c r="AW544" s="15" t="s">
        <v>30</v>
      </c>
      <c r="AX544" s="15" t="s">
        <v>74</v>
      </c>
      <c r="AY544" s="279" t="s">
        <v>137</v>
      </c>
    </row>
    <row r="545" s="13" customFormat="1">
      <c r="A545" s="13"/>
      <c r="B545" s="247"/>
      <c r="C545" s="248"/>
      <c r="D545" s="249" t="s">
        <v>192</v>
      </c>
      <c r="E545" s="250" t="s">
        <v>1</v>
      </c>
      <c r="F545" s="251" t="s">
        <v>673</v>
      </c>
      <c r="G545" s="248"/>
      <c r="H545" s="252">
        <v>9.75</v>
      </c>
      <c r="I545" s="253"/>
      <c r="J545" s="248"/>
      <c r="K545" s="248"/>
      <c r="L545" s="254"/>
      <c r="M545" s="255"/>
      <c r="N545" s="256"/>
      <c r="O545" s="256"/>
      <c r="P545" s="256"/>
      <c r="Q545" s="256"/>
      <c r="R545" s="256"/>
      <c r="S545" s="256"/>
      <c r="T545" s="257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58" t="s">
        <v>192</v>
      </c>
      <c r="AU545" s="258" t="s">
        <v>84</v>
      </c>
      <c r="AV545" s="13" t="s">
        <v>84</v>
      </c>
      <c r="AW545" s="13" t="s">
        <v>30</v>
      </c>
      <c r="AX545" s="13" t="s">
        <v>74</v>
      </c>
      <c r="AY545" s="258" t="s">
        <v>137</v>
      </c>
    </row>
    <row r="546" s="13" customFormat="1">
      <c r="A546" s="13"/>
      <c r="B546" s="247"/>
      <c r="C546" s="248"/>
      <c r="D546" s="249" t="s">
        <v>192</v>
      </c>
      <c r="E546" s="250" t="s">
        <v>1</v>
      </c>
      <c r="F546" s="251" t="s">
        <v>674</v>
      </c>
      <c r="G546" s="248"/>
      <c r="H546" s="252">
        <v>10.4</v>
      </c>
      <c r="I546" s="253"/>
      <c r="J546" s="248"/>
      <c r="K546" s="248"/>
      <c r="L546" s="254"/>
      <c r="M546" s="255"/>
      <c r="N546" s="256"/>
      <c r="O546" s="256"/>
      <c r="P546" s="256"/>
      <c r="Q546" s="256"/>
      <c r="R546" s="256"/>
      <c r="S546" s="256"/>
      <c r="T546" s="257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58" t="s">
        <v>192</v>
      </c>
      <c r="AU546" s="258" t="s">
        <v>84</v>
      </c>
      <c r="AV546" s="13" t="s">
        <v>84</v>
      </c>
      <c r="AW546" s="13" t="s">
        <v>30</v>
      </c>
      <c r="AX546" s="13" t="s">
        <v>74</v>
      </c>
      <c r="AY546" s="258" t="s">
        <v>137</v>
      </c>
    </row>
    <row r="547" s="13" customFormat="1">
      <c r="A547" s="13"/>
      <c r="B547" s="247"/>
      <c r="C547" s="248"/>
      <c r="D547" s="249" t="s">
        <v>192</v>
      </c>
      <c r="E547" s="250" t="s">
        <v>1</v>
      </c>
      <c r="F547" s="251" t="s">
        <v>675</v>
      </c>
      <c r="G547" s="248"/>
      <c r="H547" s="252">
        <v>11.699999999999999</v>
      </c>
      <c r="I547" s="253"/>
      <c r="J547" s="248"/>
      <c r="K547" s="248"/>
      <c r="L547" s="254"/>
      <c r="M547" s="255"/>
      <c r="N547" s="256"/>
      <c r="O547" s="256"/>
      <c r="P547" s="256"/>
      <c r="Q547" s="256"/>
      <c r="R547" s="256"/>
      <c r="S547" s="256"/>
      <c r="T547" s="257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58" t="s">
        <v>192</v>
      </c>
      <c r="AU547" s="258" t="s">
        <v>84</v>
      </c>
      <c r="AV547" s="13" t="s">
        <v>84</v>
      </c>
      <c r="AW547" s="13" t="s">
        <v>30</v>
      </c>
      <c r="AX547" s="13" t="s">
        <v>74</v>
      </c>
      <c r="AY547" s="258" t="s">
        <v>137</v>
      </c>
    </row>
    <row r="548" s="13" customFormat="1">
      <c r="A548" s="13"/>
      <c r="B548" s="247"/>
      <c r="C548" s="248"/>
      <c r="D548" s="249" t="s">
        <v>192</v>
      </c>
      <c r="E548" s="250" t="s">
        <v>1</v>
      </c>
      <c r="F548" s="251" t="s">
        <v>676</v>
      </c>
      <c r="G548" s="248"/>
      <c r="H548" s="252">
        <v>29.25</v>
      </c>
      <c r="I548" s="253"/>
      <c r="J548" s="248"/>
      <c r="K548" s="248"/>
      <c r="L548" s="254"/>
      <c r="M548" s="255"/>
      <c r="N548" s="256"/>
      <c r="O548" s="256"/>
      <c r="P548" s="256"/>
      <c r="Q548" s="256"/>
      <c r="R548" s="256"/>
      <c r="S548" s="256"/>
      <c r="T548" s="257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58" t="s">
        <v>192</v>
      </c>
      <c r="AU548" s="258" t="s">
        <v>84</v>
      </c>
      <c r="AV548" s="13" t="s">
        <v>84</v>
      </c>
      <c r="AW548" s="13" t="s">
        <v>30</v>
      </c>
      <c r="AX548" s="13" t="s">
        <v>74</v>
      </c>
      <c r="AY548" s="258" t="s">
        <v>137</v>
      </c>
    </row>
    <row r="549" s="13" customFormat="1">
      <c r="A549" s="13"/>
      <c r="B549" s="247"/>
      <c r="C549" s="248"/>
      <c r="D549" s="249" t="s">
        <v>192</v>
      </c>
      <c r="E549" s="250" t="s">
        <v>1</v>
      </c>
      <c r="F549" s="251" t="s">
        <v>677</v>
      </c>
      <c r="G549" s="248"/>
      <c r="H549" s="252">
        <v>34.125</v>
      </c>
      <c r="I549" s="253"/>
      <c r="J549" s="248"/>
      <c r="K549" s="248"/>
      <c r="L549" s="254"/>
      <c r="M549" s="255"/>
      <c r="N549" s="256"/>
      <c r="O549" s="256"/>
      <c r="P549" s="256"/>
      <c r="Q549" s="256"/>
      <c r="R549" s="256"/>
      <c r="S549" s="256"/>
      <c r="T549" s="257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58" t="s">
        <v>192</v>
      </c>
      <c r="AU549" s="258" t="s">
        <v>84</v>
      </c>
      <c r="AV549" s="13" t="s">
        <v>84</v>
      </c>
      <c r="AW549" s="13" t="s">
        <v>30</v>
      </c>
      <c r="AX549" s="13" t="s">
        <v>74</v>
      </c>
      <c r="AY549" s="258" t="s">
        <v>137</v>
      </c>
    </row>
    <row r="550" s="13" customFormat="1">
      <c r="A550" s="13"/>
      <c r="B550" s="247"/>
      <c r="C550" s="248"/>
      <c r="D550" s="249" t="s">
        <v>192</v>
      </c>
      <c r="E550" s="250" t="s">
        <v>1</v>
      </c>
      <c r="F550" s="251" t="s">
        <v>678</v>
      </c>
      <c r="G550" s="248"/>
      <c r="H550" s="252">
        <v>19.5</v>
      </c>
      <c r="I550" s="253"/>
      <c r="J550" s="248"/>
      <c r="K550" s="248"/>
      <c r="L550" s="254"/>
      <c r="M550" s="255"/>
      <c r="N550" s="256"/>
      <c r="O550" s="256"/>
      <c r="P550" s="256"/>
      <c r="Q550" s="256"/>
      <c r="R550" s="256"/>
      <c r="S550" s="256"/>
      <c r="T550" s="257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58" t="s">
        <v>192</v>
      </c>
      <c r="AU550" s="258" t="s">
        <v>84</v>
      </c>
      <c r="AV550" s="13" t="s">
        <v>84</v>
      </c>
      <c r="AW550" s="13" t="s">
        <v>30</v>
      </c>
      <c r="AX550" s="13" t="s">
        <v>74</v>
      </c>
      <c r="AY550" s="258" t="s">
        <v>137</v>
      </c>
    </row>
    <row r="551" s="13" customFormat="1">
      <c r="A551" s="13"/>
      <c r="B551" s="247"/>
      <c r="C551" s="248"/>
      <c r="D551" s="249" t="s">
        <v>192</v>
      </c>
      <c r="E551" s="250" t="s">
        <v>1</v>
      </c>
      <c r="F551" s="251" t="s">
        <v>679</v>
      </c>
      <c r="G551" s="248"/>
      <c r="H551" s="252">
        <v>9.75</v>
      </c>
      <c r="I551" s="253"/>
      <c r="J551" s="248"/>
      <c r="K551" s="248"/>
      <c r="L551" s="254"/>
      <c r="M551" s="255"/>
      <c r="N551" s="256"/>
      <c r="O551" s="256"/>
      <c r="P551" s="256"/>
      <c r="Q551" s="256"/>
      <c r="R551" s="256"/>
      <c r="S551" s="256"/>
      <c r="T551" s="257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58" t="s">
        <v>192</v>
      </c>
      <c r="AU551" s="258" t="s">
        <v>84</v>
      </c>
      <c r="AV551" s="13" t="s">
        <v>84</v>
      </c>
      <c r="AW551" s="13" t="s">
        <v>30</v>
      </c>
      <c r="AX551" s="13" t="s">
        <v>74</v>
      </c>
      <c r="AY551" s="258" t="s">
        <v>137</v>
      </c>
    </row>
    <row r="552" s="13" customFormat="1">
      <c r="A552" s="13"/>
      <c r="B552" s="247"/>
      <c r="C552" s="248"/>
      <c r="D552" s="249" t="s">
        <v>192</v>
      </c>
      <c r="E552" s="250" t="s">
        <v>1</v>
      </c>
      <c r="F552" s="251" t="s">
        <v>680</v>
      </c>
      <c r="G552" s="248"/>
      <c r="H552" s="252">
        <v>12.837999999999999</v>
      </c>
      <c r="I552" s="253"/>
      <c r="J552" s="248"/>
      <c r="K552" s="248"/>
      <c r="L552" s="254"/>
      <c r="M552" s="255"/>
      <c r="N552" s="256"/>
      <c r="O552" s="256"/>
      <c r="P552" s="256"/>
      <c r="Q552" s="256"/>
      <c r="R552" s="256"/>
      <c r="S552" s="256"/>
      <c r="T552" s="257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58" t="s">
        <v>192</v>
      </c>
      <c r="AU552" s="258" t="s">
        <v>84</v>
      </c>
      <c r="AV552" s="13" t="s">
        <v>84</v>
      </c>
      <c r="AW552" s="13" t="s">
        <v>30</v>
      </c>
      <c r="AX552" s="13" t="s">
        <v>74</v>
      </c>
      <c r="AY552" s="258" t="s">
        <v>137</v>
      </c>
    </row>
    <row r="553" s="16" customFormat="1">
      <c r="A553" s="16"/>
      <c r="B553" s="284"/>
      <c r="C553" s="285"/>
      <c r="D553" s="249" t="s">
        <v>192</v>
      </c>
      <c r="E553" s="286" t="s">
        <v>1</v>
      </c>
      <c r="F553" s="287" t="s">
        <v>294</v>
      </c>
      <c r="G553" s="285"/>
      <c r="H553" s="288">
        <v>137.31299999999999</v>
      </c>
      <c r="I553" s="289"/>
      <c r="J553" s="285"/>
      <c r="K553" s="285"/>
      <c r="L553" s="290"/>
      <c r="M553" s="291"/>
      <c r="N553" s="292"/>
      <c r="O553" s="292"/>
      <c r="P553" s="292"/>
      <c r="Q553" s="292"/>
      <c r="R553" s="292"/>
      <c r="S553" s="292"/>
      <c r="T553" s="293"/>
      <c r="U553" s="16"/>
      <c r="V553" s="16"/>
      <c r="W553" s="16"/>
      <c r="X553" s="16"/>
      <c r="Y553" s="16"/>
      <c r="Z553" s="16"/>
      <c r="AA553" s="16"/>
      <c r="AB553" s="16"/>
      <c r="AC553" s="16"/>
      <c r="AD553" s="16"/>
      <c r="AE553" s="16"/>
      <c r="AT553" s="294" t="s">
        <v>192</v>
      </c>
      <c r="AU553" s="294" t="s">
        <v>84</v>
      </c>
      <c r="AV553" s="16" t="s">
        <v>149</v>
      </c>
      <c r="AW553" s="16" t="s">
        <v>30</v>
      </c>
      <c r="AX553" s="16" t="s">
        <v>74</v>
      </c>
      <c r="AY553" s="294" t="s">
        <v>137</v>
      </c>
    </row>
    <row r="554" s="15" customFormat="1">
      <c r="A554" s="15"/>
      <c r="B554" s="270"/>
      <c r="C554" s="271"/>
      <c r="D554" s="249" t="s">
        <v>192</v>
      </c>
      <c r="E554" s="272" t="s">
        <v>1</v>
      </c>
      <c r="F554" s="273" t="s">
        <v>451</v>
      </c>
      <c r="G554" s="271"/>
      <c r="H554" s="272" t="s">
        <v>1</v>
      </c>
      <c r="I554" s="274"/>
      <c r="J554" s="271"/>
      <c r="K554" s="271"/>
      <c r="L554" s="275"/>
      <c r="M554" s="276"/>
      <c r="N554" s="277"/>
      <c r="O554" s="277"/>
      <c r="P554" s="277"/>
      <c r="Q554" s="277"/>
      <c r="R554" s="277"/>
      <c r="S554" s="277"/>
      <c r="T554" s="278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T554" s="279" t="s">
        <v>192</v>
      </c>
      <c r="AU554" s="279" t="s">
        <v>84</v>
      </c>
      <c r="AV554" s="15" t="s">
        <v>82</v>
      </c>
      <c r="AW554" s="15" t="s">
        <v>30</v>
      </c>
      <c r="AX554" s="15" t="s">
        <v>74</v>
      </c>
      <c r="AY554" s="279" t="s">
        <v>137</v>
      </c>
    </row>
    <row r="555" s="13" customFormat="1">
      <c r="A555" s="13"/>
      <c r="B555" s="247"/>
      <c r="C555" s="248"/>
      <c r="D555" s="249" t="s">
        <v>192</v>
      </c>
      <c r="E555" s="250" t="s">
        <v>1</v>
      </c>
      <c r="F555" s="251" t="s">
        <v>681</v>
      </c>
      <c r="G555" s="248"/>
      <c r="H555" s="252">
        <v>1.8200000000000001</v>
      </c>
      <c r="I555" s="253"/>
      <c r="J555" s="248"/>
      <c r="K555" s="248"/>
      <c r="L555" s="254"/>
      <c r="M555" s="255"/>
      <c r="N555" s="256"/>
      <c r="O555" s="256"/>
      <c r="P555" s="256"/>
      <c r="Q555" s="256"/>
      <c r="R555" s="256"/>
      <c r="S555" s="256"/>
      <c r="T555" s="257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58" t="s">
        <v>192</v>
      </c>
      <c r="AU555" s="258" t="s">
        <v>84</v>
      </c>
      <c r="AV555" s="13" t="s">
        <v>84</v>
      </c>
      <c r="AW555" s="13" t="s">
        <v>30</v>
      </c>
      <c r="AX555" s="13" t="s">
        <v>74</v>
      </c>
      <c r="AY555" s="258" t="s">
        <v>137</v>
      </c>
    </row>
    <row r="556" s="13" customFormat="1">
      <c r="A556" s="13"/>
      <c r="B556" s="247"/>
      <c r="C556" s="248"/>
      <c r="D556" s="249" t="s">
        <v>192</v>
      </c>
      <c r="E556" s="250" t="s">
        <v>1</v>
      </c>
      <c r="F556" s="251" t="s">
        <v>682</v>
      </c>
      <c r="G556" s="248"/>
      <c r="H556" s="252">
        <v>0.63</v>
      </c>
      <c r="I556" s="253"/>
      <c r="J556" s="248"/>
      <c r="K556" s="248"/>
      <c r="L556" s="254"/>
      <c r="M556" s="255"/>
      <c r="N556" s="256"/>
      <c r="O556" s="256"/>
      <c r="P556" s="256"/>
      <c r="Q556" s="256"/>
      <c r="R556" s="256"/>
      <c r="S556" s="256"/>
      <c r="T556" s="257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58" t="s">
        <v>192</v>
      </c>
      <c r="AU556" s="258" t="s">
        <v>84</v>
      </c>
      <c r="AV556" s="13" t="s">
        <v>84</v>
      </c>
      <c r="AW556" s="13" t="s">
        <v>30</v>
      </c>
      <c r="AX556" s="13" t="s">
        <v>74</v>
      </c>
      <c r="AY556" s="258" t="s">
        <v>137</v>
      </c>
    </row>
    <row r="557" s="14" customFormat="1">
      <c r="A557" s="14"/>
      <c r="B557" s="259"/>
      <c r="C557" s="260"/>
      <c r="D557" s="249" t="s">
        <v>192</v>
      </c>
      <c r="E557" s="261" t="s">
        <v>1</v>
      </c>
      <c r="F557" s="262" t="s">
        <v>202</v>
      </c>
      <c r="G557" s="260"/>
      <c r="H557" s="263">
        <v>139.76300000000001</v>
      </c>
      <c r="I557" s="264"/>
      <c r="J557" s="260"/>
      <c r="K557" s="260"/>
      <c r="L557" s="265"/>
      <c r="M557" s="266"/>
      <c r="N557" s="267"/>
      <c r="O557" s="267"/>
      <c r="P557" s="267"/>
      <c r="Q557" s="267"/>
      <c r="R557" s="267"/>
      <c r="S557" s="267"/>
      <c r="T557" s="268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69" t="s">
        <v>192</v>
      </c>
      <c r="AU557" s="269" t="s">
        <v>84</v>
      </c>
      <c r="AV557" s="14" t="s">
        <v>155</v>
      </c>
      <c r="AW557" s="14" t="s">
        <v>30</v>
      </c>
      <c r="AX557" s="14" t="s">
        <v>82</v>
      </c>
      <c r="AY557" s="269" t="s">
        <v>137</v>
      </c>
    </row>
    <row r="558" s="2" customFormat="1" ht="21.75" customHeight="1">
      <c r="A558" s="39"/>
      <c r="B558" s="40"/>
      <c r="C558" s="228" t="s">
        <v>683</v>
      </c>
      <c r="D558" s="228" t="s">
        <v>140</v>
      </c>
      <c r="E558" s="229" t="s">
        <v>684</v>
      </c>
      <c r="F558" s="230" t="s">
        <v>685</v>
      </c>
      <c r="G558" s="231" t="s">
        <v>190</v>
      </c>
      <c r="H558" s="232">
        <v>37.627000000000002</v>
      </c>
      <c r="I558" s="233"/>
      <c r="J558" s="234">
        <f>ROUND(I558*H558,2)</f>
        <v>0</v>
      </c>
      <c r="K558" s="235"/>
      <c r="L558" s="45"/>
      <c r="M558" s="236" t="s">
        <v>1</v>
      </c>
      <c r="N558" s="237" t="s">
        <v>39</v>
      </c>
      <c r="O558" s="92"/>
      <c r="P558" s="238">
        <f>O558*H558</f>
        <v>0</v>
      </c>
      <c r="Q558" s="238">
        <v>0</v>
      </c>
      <c r="R558" s="238">
        <f>Q558*H558</f>
        <v>0</v>
      </c>
      <c r="S558" s="238">
        <v>0.075999999999999998</v>
      </c>
      <c r="T558" s="239">
        <f>S558*H558</f>
        <v>2.8596520000000001</v>
      </c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R558" s="240" t="s">
        <v>155</v>
      </c>
      <c r="AT558" s="240" t="s">
        <v>140</v>
      </c>
      <c r="AU558" s="240" t="s">
        <v>84</v>
      </c>
      <c r="AY558" s="18" t="s">
        <v>137</v>
      </c>
      <c r="BE558" s="241">
        <f>IF(N558="základní",J558,0)</f>
        <v>0</v>
      </c>
      <c r="BF558" s="241">
        <f>IF(N558="snížená",J558,0)</f>
        <v>0</v>
      </c>
      <c r="BG558" s="241">
        <f>IF(N558="zákl. přenesená",J558,0)</f>
        <v>0</v>
      </c>
      <c r="BH558" s="241">
        <f>IF(N558="sníž. přenesená",J558,0)</f>
        <v>0</v>
      </c>
      <c r="BI558" s="241">
        <f>IF(N558="nulová",J558,0)</f>
        <v>0</v>
      </c>
      <c r="BJ558" s="18" t="s">
        <v>82</v>
      </c>
      <c r="BK558" s="241">
        <f>ROUND(I558*H558,2)</f>
        <v>0</v>
      </c>
      <c r="BL558" s="18" t="s">
        <v>155</v>
      </c>
      <c r="BM558" s="240" t="s">
        <v>686</v>
      </c>
    </row>
    <row r="559" s="15" customFormat="1">
      <c r="A559" s="15"/>
      <c r="B559" s="270"/>
      <c r="C559" s="271"/>
      <c r="D559" s="249" t="s">
        <v>192</v>
      </c>
      <c r="E559" s="272" t="s">
        <v>1</v>
      </c>
      <c r="F559" s="273" t="s">
        <v>687</v>
      </c>
      <c r="G559" s="271"/>
      <c r="H559" s="272" t="s">
        <v>1</v>
      </c>
      <c r="I559" s="274"/>
      <c r="J559" s="271"/>
      <c r="K559" s="271"/>
      <c r="L559" s="275"/>
      <c r="M559" s="276"/>
      <c r="N559" s="277"/>
      <c r="O559" s="277"/>
      <c r="P559" s="277"/>
      <c r="Q559" s="277"/>
      <c r="R559" s="277"/>
      <c r="S559" s="277"/>
      <c r="T559" s="278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T559" s="279" t="s">
        <v>192</v>
      </c>
      <c r="AU559" s="279" t="s">
        <v>84</v>
      </c>
      <c r="AV559" s="15" t="s">
        <v>82</v>
      </c>
      <c r="AW559" s="15" t="s">
        <v>30</v>
      </c>
      <c r="AX559" s="15" t="s">
        <v>74</v>
      </c>
      <c r="AY559" s="279" t="s">
        <v>137</v>
      </c>
    </row>
    <row r="560" s="13" customFormat="1">
      <c r="A560" s="13"/>
      <c r="B560" s="247"/>
      <c r="C560" s="248"/>
      <c r="D560" s="249" t="s">
        <v>192</v>
      </c>
      <c r="E560" s="250" t="s">
        <v>1</v>
      </c>
      <c r="F560" s="251" t="s">
        <v>688</v>
      </c>
      <c r="G560" s="248"/>
      <c r="H560" s="252">
        <v>12.411</v>
      </c>
      <c r="I560" s="253"/>
      <c r="J560" s="248"/>
      <c r="K560" s="248"/>
      <c r="L560" s="254"/>
      <c r="M560" s="255"/>
      <c r="N560" s="256"/>
      <c r="O560" s="256"/>
      <c r="P560" s="256"/>
      <c r="Q560" s="256"/>
      <c r="R560" s="256"/>
      <c r="S560" s="256"/>
      <c r="T560" s="257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58" t="s">
        <v>192</v>
      </c>
      <c r="AU560" s="258" t="s">
        <v>84</v>
      </c>
      <c r="AV560" s="13" t="s">
        <v>84</v>
      </c>
      <c r="AW560" s="13" t="s">
        <v>30</v>
      </c>
      <c r="AX560" s="13" t="s">
        <v>74</v>
      </c>
      <c r="AY560" s="258" t="s">
        <v>137</v>
      </c>
    </row>
    <row r="561" s="13" customFormat="1">
      <c r="A561" s="13"/>
      <c r="B561" s="247"/>
      <c r="C561" s="248"/>
      <c r="D561" s="249" t="s">
        <v>192</v>
      </c>
      <c r="E561" s="250" t="s">
        <v>1</v>
      </c>
      <c r="F561" s="251" t="s">
        <v>689</v>
      </c>
      <c r="G561" s="248"/>
      <c r="H561" s="252">
        <v>14.183999999999999</v>
      </c>
      <c r="I561" s="253"/>
      <c r="J561" s="248"/>
      <c r="K561" s="248"/>
      <c r="L561" s="254"/>
      <c r="M561" s="255"/>
      <c r="N561" s="256"/>
      <c r="O561" s="256"/>
      <c r="P561" s="256"/>
      <c r="Q561" s="256"/>
      <c r="R561" s="256"/>
      <c r="S561" s="256"/>
      <c r="T561" s="257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58" t="s">
        <v>192</v>
      </c>
      <c r="AU561" s="258" t="s">
        <v>84</v>
      </c>
      <c r="AV561" s="13" t="s">
        <v>84</v>
      </c>
      <c r="AW561" s="13" t="s">
        <v>30</v>
      </c>
      <c r="AX561" s="13" t="s">
        <v>74</v>
      </c>
      <c r="AY561" s="258" t="s">
        <v>137</v>
      </c>
    </row>
    <row r="562" s="13" customFormat="1">
      <c r="A562" s="13"/>
      <c r="B562" s="247"/>
      <c r="C562" s="248"/>
      <c r="D562" s="249" t="s">
        <v>192</v>
      </c>
      <c r="E562" s="250" t="s">
        <v>1</v>
      </c>
      <c r="F562" s="251" t="s">
        <v>690</v>
      </c>
      <c r="G562" s="248"/>
      <c r="H562" s="252">
        <v>11.032</v>
      </c>
      <c r="I562" s="253"/>
      <c r="J562" s="248"/>
      <c r="K562" s="248"/>
      <c r="L562" s="254"/>
      <c r="M562" s="255"/>
      <c r="N562" s="256"/>
      <c r="O562" s="256"/>
      <c r="P562" s="256"/>
      <c r="Q562" s="256"/>
      <c r="R562" s="256"/>
      <c r="S562" s="256"/>
      <c r="T562" s="257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58" t="s">
        <v>192</v>
      </c>
      <c r="AU562" s="258" t="s">
        <v>84</v>
      </c>
      <c r="AV562" s="13" t="s">
        <v>84</v>
      </c>
      <c r="AW562" s="13" t="s">
        <v>30</v>
      </c>
      <c r="AX562" s="13" t="s">
        <v>74</v>
      </c>
      <c r="AY562" s="258" t="s">
        <v>137</v>
      </c>
    </row>
    <row r="563" s="14" customFormat="1">
      <c r="A563" s="14"/>
      <c r="B563" s="259"/>
      <c r="C563" s="260"/>
      <c r="D563" s="249" t="s">
        <v>192</v>
      </c>
      <c r="E563" s="261" t="s">
        <v>1</v>
      </c>
      <c r="F563" s="262" t="s">
        <v>202</v>
      </c>
      <c r="G563" s="260"/>
      <c r="H563" s="263">
        <v>37.626999999999995</v>
      </c>
      <c r="I563" s="264"/>
      <c r="J563" s="260"/>
      <c r="K563" s="260"/>
      <c r="L563" s="265"/>
      <c r="M563" s="266"/>
      <c r="N563" s="267"/>
      <c r="O563" s="267"/>
      <c r="P563" s="267"/>
      <c r="Q563" s="267"/>
      <c r="R563" s="267"/>
      <c r="S563" s="267"/>
      <c r="T563" s="268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69" t="s">
        <v>192</v>
      </c>
      <c r="AU563" s="269" t="s">
        <v>84</v>
      </c>
      <c r="AV563" s="14" t="s">
        <v>155</v>
      </c>
      <c r="AW563" s="14" t="s">
        <v>30</v>
      </c>
      <c r="AX563" s="14" t="s">
        <v>82</v>
      </c>
      <c r="AY563" s="269" t="s">
        <v>137</v>
      </c>
    </row>
    <row r="564" s="2" customFormat="1" ht="21.75" customHeight="1">
      <c r="A564" s="39"/>
      <c r="B564" s="40"/>
      <c r="C564" s="228" t="s">
        <v>691</v>
      </c>
      <c r="D564" s="228" t="s">
        <v>140</v>
      </c>
      <c r="E564" s="229" t="s">
        <v>692</v>
      </c>
      <c r="F564" s="230" t="s">
        <v>693</v>
      </c>
      <c r="G564" s="231" t="s">
        <v>190</v>
      </c>
      <c r="H564" s="232">
        <v>12.375</v>
      </c>
      <c r="I564" s="233"/>
      <c r="J564" s="234">
        <f>ROUND(I564*H564,2)</f>
        <v>0</v>
      </c>
      <c r="K564" s="235"/>
      <c r="L564" s="45"/>
      <c r="M564" s="236" t="s">
        <v>1</v>
      </c>
      <c r="N564" s="237" t="s">
        <v>39</v>
      </c>
      <c r="O564" s="92"/>
      <c r="P564" s="238">
        <f>O564*H564</f>
        <v>0</v>
      </c>
      <c r="Q564" s="238">
        <v>0</v>
      </c>
      <c r="R564" s="238">
        <f>Q564*H564</f>
        <v>0</v>
      </c>
      <c r="S564" s="238">
        <v>0.063</v>
      </c>
      <c r="T564" s="239">
        <f>S564*H564</f>
        <v>0.77962500000000001</v>
      </c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R564" s="240" t="s">
        <v>155</v>
      </c>
      <c r="AT564" s="240" t="s">
        <v>140</v>
      </c>
      <c r="AU564" s="240" t="s">
        <v>84</v>
      </c>
      <c r="AY564" s="18" t="s">
        <v>137</v>
      </c>
      <c r="BE564" s="241">
        <f>IF(N564="základní",J564,0)</f>
        <v>0</v>
      </c>
      <c r="BF564" s="241">
        <f>IF(N564="snížená",J564,0)</f>
        <v>0</v>
      </c>
      <c r="BG564" s="241">
        <f>IF(N564="zákl. přenesená",J564,0)</f>
        <v>0</v>
      </c>
      <c r="BH564" s="241">
        <f>IF(N564="sníž. přenesená",J564,0)</f>
        <v>0</v>
      </c>
      <c r="BI564" s="241">
        <f>IF(N564="nulová",J564,0)</f>
        <v>0</v>
      </c>
      <c r="BJ564" s="18" t="s">
        <v>82</v>
      </c>
      <c r="BK564" s="241">
        <f>ROUND(I564*H564,2)</f>
        <v>0</v>
      </c>
      <c r="BL564" s="18" t="s">
        <v>155</v>
      </c>
      <c r="BM564" s="240" t="s">
        <v>694</v>
      </c>
    </row>
    <row r="565" s="15" customFormat="1">
      <c r="A565" s="15"/>
      <c r="B565" s="270"/>
      <c r="C565" s="271"/>
      <c r="D565" s="249" t="s">
        <v>192</v>
      </c>
      <c r="E565" s="272" t="s">
        <v>1</v>
      </c>
      <c r="F565" s="273" t="s">
        <v>695</v>
      </c>
      <c r="G565" s="271"/>
      <c r="H565" s="272" t="s">
        <v>1</v>
      </c>
      <c r="I565" s="274"/>
      <c r="J565" s="271"/>
      <c r="K565" s="271"/>
      <c r="L565" s="275"/>
      <c r="M565" s="276"/>
      <c r="N565" s="277"/>
      <c r="O565" s="277"/>
      <c r="P565" s="277"/>
      <c r="Q565" s="277"/>
      <c r="R565" s="277"/>
      <c r="S565" s="277"/>
      <c r="T565" s="278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T565" s="279" t="s">
        <v>192</v>
      </c>
      <c r="AU565" s="279" t="s">
        <v>84</v>
      </c>
      <c r="AV565" s="15" t="s">
        <v>82</v>
      </c>
      <c r="AW565" s="15" t="s">
        <v>30</v>
      </c>
      <c r="AX565" s="15" t="s">
        <v>74</v>
      </c>
      <c r="AY565" s="279" t="s">
        <v>137</v>
      </c>
    </row>
    <row r="566" s="13" customFormat="1">
      <c r="A566" s="13"/>
      <c r="B566" s="247"/>
      <c r="C566" s="248"/>
      <c r="D566" s="249" t="s">
        <v>192</v>
      </c>
      <c r="E566" s="250" t="s">
        <v>1</v>
      </c>
      <c r="F566" s="251" t="s">
        <v>696</v>
      </c>
      <c r="G566" s="248"/>
      <c r="H566" s="252">
        <v>12.375</v>
      </c>
      <c r="I566" s="253"/>
      <c r="J566" s="248"/>
      <c r="K566" s="248"/>
      <c r="L566" s="254"/>
      <c r="M566" s="255"/>
      <c r="N566" s="256"/>
      <c r="O566" s="256"/>
      <c r="P566" s="256"/>
      <c r="Q566" s="256"/>
      <c r="R566" s="256"/>
      <c r="S566" s="256"/>
      <c r="T566" s="257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58" t="s">
        <v>192</v>
      </c>
      <c r="AU566" s="258" t="s">
        <v>84</v>
      </c>
      <c r="AV566" s="13" t="s">
        <v>84</v>
      </c>
      <c r="AW566" s="13" t="s">
        <v>30</v>
      </c>
      <c r="AX566" s="13" t="s">
        <v>74</v>
      </c>
      <c r="AY566" s="258" t="s">
        <v>137</v>
      </c>
    </row>
    <row r="567" s="14" customFormat="1">
      <c r="A567" s="14"/>
      <c r="B567" s="259"/>
      <c r="C567" s="260"/>
      <c r="D567" s="249" t="s">
        <v>192</v>
      </c>
      <c r="E567" s="261" t="s">
        <v>1</v>
      </c>
      <c r="F567" s="262" t="s">
        <v>202</v>
      </c>
      <c r="G567" s="260"/>
      <c r="H567" s="263">
        <v>12.375</v>
      </c>
      <c r="I567" s="264"/>
      <c r="J567" s="260"/>
      <c r="K567" s="260"/>
      <c r="L567" s="265"/>
      <c r="M567" s="266"/>
      <c r="N567" s="267"/>
      <c r="O567" s="267"/>
      <c r="P567" s="267"/>
      <c r="Q567" s="267"/>
      <c r="R567" s="267"/>
      <c r="S567" s="267"/>
      <c r="T567" s="268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69" t="s">
        <v>192</v>
      </c>
      <c r="AU567" s="269" t="s">
        <v>84</v>
      </c>
      <c r="AV567" s="14" t="s">
        <v>155</v>
      </c>
      <c r="AW567" s="14" t="s">
        <v>30</v>
      </c>
      <c r="AX567" s="14" t="s">
        <v>82</v>
      </c>
      <c r="AY567" s="269" t="s">
        <v>137</v>
      </c>
    </row>
    <row r="568" s="2" customFormat="1" ht="24.15" customHeight="1">
      <c r="A568" s="39"/>
      <c r="B568" s="40"/>
      <c r="C568" s="228" t="s">
        <v>697</v>
      </c>
      <c r="D568" s="228" t="s">
        <v>140</v>
      </c>
      <c r="E568" s="229" t="s">
        <v>698</v>
      </c>
      <c r="F568" s="230" t="s">
        <v>699</v>
      </c>
      <c r="G568" s="231" t="s">
        <v>190</v>
      </c>
      <c r="H568" s="232">
        <v>11.699999999999999</v>
      </c>
      <c r="I568" s="233"/>
      <c r="J568" s="234">
        <f>ROUND(I568*H568,2)</f>
        <v>0</v>
      </c>
      <c r="K568" s="235"/>
      <c r="L568" s="45"/>
      <c r="M568" s="236" t="s">
        <v>1</v>
      </c>
      <c r="N568" s="237" t="s">
        <v>39</v>
      </c>
      <c r="O568" s="92"/>
      <c r="P568" s="238">
        <f>O568*H568</f>
        <v>0</v>
      </c>
      <c r="Q568" s="238">
        <v>0</v>
      </c>
      <c r="R568" s="238">
        <f>Q568*H568</f>
        <v>0</v>
      </c>
      <c r="S568" s="238">
        <v>0.019</v>
      </c>
      <c r="T568" s="239">
        <f>S568*H568</f>
        <v>0.22229999999999997</v>
      </c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R568" s="240" t="s">
        <v>155</v>
      </c>
      <c r="AT568" s="240" t="s">
        <v>140</v>
      </c>
      <c r="AU568" s="240" t="s">
        <v>84</v>
      </c>
      <c r="AY568" s="18" t="s">
        <v>137</v>
      </c>
      <c r="BE568" s="241">
        <f>IF(N568="základní",J568,0)</f>
        <v>0</v>
      </c>
      <c r="BF568" s="241">
        <f>IF(N568="snížená",J568,0)</f>
        <v>0</v>
      </c>
      <c r="BG568" s="241">
        <f>IF(N568="zákl. přenesená",J568,0)</f>
        <v>0</v>
      </c>
      <c r="BH568" s="241">
        <f>IF(N568="sníž. přenesená",J568,0)</f>
        <v>0</v>
      </c>
      <c r="BI568" s="241">
        <f>IF(N568="nulová",J568,0)</f>
        <v>0</v>
      </c>
      <c r="BJ568" s="18" t="s">
        <v>82</v>
      </c>
      <c r="BK568" s="241">
        <f>ROUND(I568*H568,2)</f>
        <v>0</v>
      </c>
      <c r="BL568" s="18" t="s">
        <v>155</v>
      </c>
      <c r="BM568" s="240" t="s">
        <v>700</v>
      </c>
    </row>
    <row r="569" s="13" customFormat="1">
      <c r="A569" s="13"/>
      <c r="B569" s="247"/>
      <c r="C569" s="248"/>
      <c r="D569" s="249" t="s">
        <v>192</v>
      </c>
      <c r="E569" s="250" t="s">
        <v>1</v>
      </c>
      <c r="F569" s="251" t="s">
        <v>701</v>
      </c>
      <c r="G569" s="248"/>
      <c r="H569" s="252">
        <v>11.699999999999999</v>
      </c>
      <c r="I569" s="253"/>
      <c r="J569" s="248"/>
      <c r="K569" s="248"/>
      <c r="L569" s="254"/>
      <c r="M569" s="255"/>
      <c r="N569" s="256"/>
      <c r="O569" s="256"/>
      <c r="P569" s="256"/>
      <c r="Q569" s="256"/>
      <c r="R569" s="256"/>
      <c r="S569" s="256"/>
      <c r="T569" s="257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58" t="s">
        <v>192</v>
      </c>
      <c r="AU569" s="258" t="s">
        <v>84</v>
      </c>
      <c r="AV569" s="13" t="s">
        <v>84</v>
      </c>
      <c r="AW569" s="13" t="s">
        <v>30</v>
      </c>
      <c r="AX569" s="13" t="s">
        <v>74</v>
      </c>
      <c r="AY569" s="258" t="s">
        <v>137</v>
      </c>
    </row>
    <row r="570" s="14" customFormat="1">
      <c r="A570" s="14"/>
      <c r="B570" s="259"/>
      <c r="C570" s="260"/>
      <c r="D570" s="249" t="s">
        <v>192</v>
      </c>
      <c r="E570" s="261" t="s">
        <v>1</v>
      </c>
      <c r="F570" s="262" t="s">
        <v>202</v>
      </c>
      <c r="G570" s="260"/>
      <c r="H570" s="263">
        <v>11.699999999999999</v>
      </c>
      <c r="I570" s="264"/>
      <c r="J570" s="260"/>
      <c r="K570" s="260"/>
      <c r="L570" s="265"/>
      <c r="M570" s="266"/>
      <c r="N570" s="267"/>
      <c r="O570" s="267"/>
      <c r="P570" s="267"/>
      <c r="Q570" s="267"/>
      <c r="R570" s="267"/>
      <c r="S570" s="267"/>
      <c r="T570" s="268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69" t="s">
        <v>192</v>
      </c>
      <c r="AU570" s="269" t="s">
        <v>84</v>
      </c>
      <c r="AV570" s="14" t="s">
        <v>155</v>
      </c>
      <c r="AW570" s="14" t="s">
        <v>30</v>
      </c>
      <c r="AX570" s="14" t="s">
        <v>82</v>
      </c>
      <c r="AY570" s="269" t="s">
        <v>137</v>
      </c>
    </row>
    <row r="571" s="2" customFormat="1" ht="37.8" customHeight="1">
      <c r="A571" s="39"/>
      <c r="B571" s="40"/>
      <c r="C571" s="228" t="s">
        <v>702</v>
      </c>
      <c r="D571" s="228" t="s">
        <v>140</v>
      </c>
      <c r="E571" s="229" t="s">
        <v>703</v>
      </c>
      <c r="F571" s="230" t="s">
        <v>704</v>
      </c>
      <c r="G571" s="231" t="s">
        <v>190</v>
      </c>
      <c r="H571" s="232">
        <v>140</v>
      </c>
      <c r="I571" s="233"/>
      <c r="J571" s="234">
        <f>ROUND(I571*H571,2)</f>
        <v>0</v>
      </c>
      <c r="K571" s="235"/>
      <c r="L571" s="45"/>
      <c r="M571" s="236" t="s">
        <v>1</v>
      </c>
      <c r="N571" s="237" t="s">
        <v>39</v>
      </c>
      <c r="O571" s="92"/>
      <c r="P571" s="238">
        <f>O571*H571</f>
        <v>0</v>
      </c>
      <c r="Q571" s="238">
        <v>0</v>
      </c>
      <c r="R571" s="238">
        <f>Q571*H571</f>
        <v>0</v>
      </c>
      <c r="S571" s="238">
        <v>0.01</v>
      </c>
      <c r="T571" s="239">
        <f>S571*H571</f>
        <v>1.4000000000000001</v>
      </c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R571" s="240" t="s">
        <v>266</v>
      </c>
      <c r="AT571" s="240" t="s">
        <v>140</v>
      </c>
      <c r="AU571" s="240" t="s">
        <v>84</v>
      </c>
      <c r="AY571" s="18" t="s">
        <v>137</v>
      </c>
      <c r="BE571" s="241">
        <f>IF(N571="základní",J571,0)</f>
        <v>0</v>
      </c>
      <c r="BF571" s="241">
        <f>IF(N571="snížená",J571,0)</f>
        <v>0</v>
      </c>
      <c r="BG571" s="241">
        <f>IF(N571="zákl. přenesená",J571,0)</f>
        <v>0</v>
      </c>
      <c r="BH571" s="241">
        <f>IF(N571="sníž. přenesená",J571,0)</f>
        <v>0</v>
      </c>
      <c r="BI571" s="241">
        <f>IF(N571="nulová",J571,0)</f>
        <v>0</v>
      </c>
      <c r="BJ571" s="18" t="s">
        <v>82</v>
      </c>
      <c r="BK571" s="241">
        <f>ROUND(I571*H571,2)</f>
        <v>0</v>
      </c>
      <c r="BL571" s="18" t="s">
        <v>266</v>
      </c>
      <c r="BM571" s="240" t="s">
        <v>705</v>
      </c>
    </row>
    <row r="572" s="15" customFormat="1">
      <c r="A572" s="15"/>
      <c r="B572" s="270"/>
      <c r="C572" s="271"/>
      <c r="D572" s="249" t="s">
        <v>192</v>
      </c>
      <c r="E572" s="272" t="s">
        <v>1</v>
      </c>
      <c r="F572" s="273" t="s">
        <v>445</v>
      </c>
      <c r="G572" s="271"/>
      <c r="H572" s="272" t="s">
        <v>1</v>
      </c>
      <c r="I572" s="274"/>
      <c r="J572" s="271"/>
      <c r="K572" s="271"/>
      <c r="L572" s="275"/>
      <c r="M572" s="276"/>
      <c r="N572" s="277"/>
      <c r="O572" s="277"/>
      <c r="P572" s="277"/>
      <c r="Q572" s="277"/>
      <c r="R572" s="277"/>
      <c r="S572" s="277"/>
      <c r="T572" s="278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T572" s="279" t="s">
        <v>192</v>
      </c>
      <c r="AU572" s="279" t="s">
        <v>84</v>
      </c>
      <c r="AV572" s="15" t="s">
        <v>82</v>
      </c>
      <c r="AW572" s="15" t="s">
        <v>30</v>
      </c>
      <c r="AX572" s="15" t="s">
        <v>74</v>
      </c>
      <c r="AY572" s="279" t="s">
        <v>137</v>
      </c>
    </row>
    <row r="573" s="13" customFormat="1">
      <c r="A573" s="13"/>
      <c r="B573" s="247"/>
      <c r="C573" s="248"/>
      <c r="D573" s="249" t="s">
        <v>192</v>
      </c>
      <c r="E573" s="250" t="s">
        <v>1</v>
      </c>
      <c r="F573" s="251" t="s">
        <v>706</v>
      </c>
      <c r="G573" s="248"/>
      <c r="H573" s="252">
        <v>140</v>
      </c>
      <c r="I573" s="253"/>
      <c r="J573" s="248"/>
      <c r="K573" s="248"/>
      <c r="L573" s="254"/>
      <c r="M573" s="255"/>
      <c r="N573" s="256"/>
      <c r="O573" s="256"/>
      <c r="P573" s="256"/>
      <c r="Q573" s="256"/>
      <c r="R573" s="256"/>
      <c r="S573" s="256"/>
      <c r="T573" s="257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58" t="s">
        <v>192</v>
      </c>
      <c r="AU573" s="258" t="s">
        <v>84</v>
      </c>
      <c r="AV573" s="13" t="s">
        <v>84</v>
      </c>
      <c r="AW573" s="13" t="s">
        <v>30</v>
      </c>
      <c r="AX573" s="13" t="s">
        <v>74</v>
      </c>
      <c r="AY573" s="258" t="s">
        <v>137</v>
      </c>
    </row>
    <row r="574" s="14" customFormat="1">
      <c r="A574" s="14"/>
      <c r="B574" s="259"/>
      <c r="C574" s="260"/>
      <c r="D574" s="249" t="s">
        <v>192</v>
      </c>
      <c r="E574" s="261" t="s">
        <v>1</v>
      </c>
      <c r="F574" s="262" t="s">
        <v>202</v>
      </c>
      <c r="G574" s="260"/>
      <c r="H574" s="263">
        <v>140</v>
      </c>
      <c r="I574" s="264"/>
      <c r="J574" s="260"/>
      <c r="K574" s="260"/>
      <c r="L574" s="265"/>
      <c r="M574" s="266"/>
      <c r="N574" s="267"/>
      <c r="O574" s="267"/>
      <c r="P574" s="267"/>
      <c r="Q574" s="267"/>
      <c r="R574" s="267"/>
      <c r="S574" s="267"/>
      <c r="T574" s="268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69" t="s">
        <v>192</v>
      </c>
      <c r="AU574" s="269" t="s">
        <v>84</v>
      </c>
      <c r="AV574" s="14" t="s">
        <v>155</v>
      </c>
      <c r="AW574" s="14" t="s">
        <v>30</v>
      </c>
      <c r="AX574" s="14" t="s">
        <v>82</v>
      </c>
      <c r="AY574" s="269" t="s">
        <v>137</v>
      </c>
    </row>
    <row r="575" s="2" customFormat="1" ht="37.8" customHeight="1">
      <c r="A575" s="39"/>
      <c r="B575" s="40"/>
      <c r="C575" s="228" t="s">
        <v>707</v>
      </c>
      <c r="D575" s="228" t="s">
        <v>140</v>
      </c>
      <c r="E575" s="229" t="s">
        <v>708</v>
      </c>
      <c r="F575" s="230" t="s">
        <v>709</v>
      </c>
      <c r="G575" s="231" t="s">
        <v>190</v>
      </c>
      <c r="H575" s="232">
        <v>99</v>
      </c>
      <c r="I575" s="233"/>
      <c r="J575" s="234">
        <f>ROUND(I575*H575,2)</f>
        <v>0</v>
      </c>
      <c r="K575" s="235"/>
      <c r="L575" s="45"/>
      <c r="M575" s="236" t="s">
        <v>1</v>
      </c>
      <c r="N575" s="237" t="s">
        <v>39</v>
      </c>
      <c r="O575" s="92"/>
      <c r="P575" s="238">
        <f>O575*H575</f>
        <v>0</v>
      </c>
      <c r="Q575" s="238">
        <v>0</v>
      </c>
      <c r="R575" s="238">
        <f>Q575*H575</f>
        <v>0</v>
      </c>
      <c r="S575" s="238">
        <v>0.02</v>
      </c>
      <c r="T575" s="239">
        <f>S575*H575</f>
        <v>1.98</v>
      </c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R575" s="240" t="s">
        <v>155</v>
      </c>
      <c r="AT575" s="240" t="s">
        <v>140</v>
      </c>
      <c r="AU575" s="240" t="s">
        <v>84</v>
      </c>
      <c r="AY575" s="18" t="s">
        <v>137</v>
      </c>
      <c r="BE575" s="241">
        <f>IF(N575="základní",J575,0)</f>
        <v>0</v>
      </c>
      <c r="BF575" s="241">
        <f>IF(N575="snížená",J575,0)</f>
        <v>0</v>
      </c>
      <c r="BG575" s="241">
        <f>IF(N575="zákl. přenesená",J575,0)</f>
        <v>0</v>
      </c>
      <c r="BH575" s="241">
        <f>IF(N575="sníž. přenesená",J575,0)</f>
        <v>0</v>
      </c>
      <c r="BI575" s="241">
        <f>IF(N575="nulová",J575,0)</f>
        <v>0</v>
      </c>
      <c r="BJ575" s="18" t="s">
        <v>82</v>
      </c>
      <c r="BK575" s="241">
        <f>ROUND(I575*H575,2)</f>
        <v>0</v>
      </c>
      <c r="BL575" s="18" t="s">
        <v>155</v>
      </c>
      <c r="BM575" s="240" t="s">
        <v>710</v>
      </c>
    </row>
    <row r="576" s="15" customFormat="1">
      <c r="A576" s="15"/>
      <c r="B576" s="270"/>
      <c r="C576" s="271"/>
      <c r="D576" s="249" t="s">
        <v>192</v>
      </c>
      <c r="E576" s="272" t="s">
        <v>1</v>
      </c>
      <c r="F576" s="273" t="s">
        <v>451</v>
      </c>
      <c r="G576" s="271"/>
      <c r="H576" s="272" t="s">
        <v>1</v>
      </c>
      <c r="I576" s="274"/>
      <c r="J576" s="271"/>
      <c r="K576" s="271"/>
      <c r="L576" s="275"/>
      <c r="M576" s="276"/>
      <c r="N576" s="277"/>
      <c r="O576" s="277"/>
      <c r="P576" s="277"/>
      <c r="Q576" s="277"/>
      <c r="R576" s="277"/>
      <c r="S576" s="277"/>
      <c r="T576" s="278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T576" s="279" t="s">
        <v>192</v>
      </c>
      <c r="AU576" s="279" t="s">
        <v>84</v>
      </c>
      <c r="AV576" s="15" t="s">
        <v>82</v>
      </c>
      <c r="AW576" s="15" t="s">
        <v>30</v>
      </c>
      <c r="AX576" s="15" t="s">
        <v>74</v>
      </c>
      <c r="AY576" s="279" t="s">
        <v>137</v>
      </c>
    </row>
    <row r="577" s="13" customFormat="1">
      <c r="A577" s="13"/>
      <c r="B577" s="247"/>
      <c r="C577" s="248"/>
      <c r="D577" s="249" t="s">
        <v>192</v>
      </c>
      <c r="E577" s="250" t="s">
        <v>1</v>
      </c>
      <c r="F577" s="251" t="s">
        <v>711</v>
      </c>
      <c r="G577" s="248"/>
      <c r="H577" s="252">
        <v>99</v>
      </c>
      <c r="I577" s="253"/>
      <c r="J577" s="248"/>
      <c r="K577" s="248"/>
      <c r="L577" s="254"/>
      <c r="M577" s="255"/>
      <c r="N577" s="256"/>
      <c r="O577" s="256"/>
      <c r="P577" s="256"/>
      <c r="Q577" s="256"/>
      <c r="R577" s="256"/>
      <c r="S577" s="256"/>
      <c r="T577" s="257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58" t="s">
        <v>192</v>
      </c>
      <c r="AU577" s="258" t="s">
        <v>84</v>
      </c>
      <c r="AV577" s="13" t="s">
        <v>84</v>
      </c>
      <c r="AW577" s="13" t="s">
        <v>30</v>
      </c>
      <c r="AX577" s="13" t="s">
        <v>74</v>
      </c>
      <c r="AY577" s="258" t="s">
        <v>137</v>
      </c>
    </row>
    <row r="578" s="14" customFormat="1">
      <c r="A578" s="14"/>
      <c r="B578" s="259"/>
      <c r="C578" s="260"/>
      <c r="D578" s="249" t="s">
        <v>192</v>
      </c>
      <c r="E578" s="261" t="s">
        <v>1</v>
      </c>
      <c r="F578" s="262" t="s">
        <v>202</v>
      </c>
      <c r="G578" s="260"/>
      <c r="H578" s="263">
        <v>99</v>
      </c>
      <c r="I578" s="264"/>
      <c r="J578" s="260"/>
      <c r="K578" s="260"/>
      <c r="L578" s="265"/>
      <c r="M578" s="266"/>
      <c r="N578" s="267"/>
      <c r="O578" s="267"/>
      <c r="P578" s="267"/>
      <c r="Q578" s="267"/>
      <c r="R578" s="267"/>
      <c r="S578" s="267"/>
      <c r="T578" s="268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69" t="s">
        <v>192</v>
      </c>
      <c r="AU578" s="269" t="s">
        <v>84</v>
      </c>
      <c r="AV578" s="14" t="s">
        <v>155</v>
      </c>
      <c r="AW578" s="14" t="s">
        <v>30</v>
      </c>
      <c r="AX578" s="14" t="s">
        <v>82</v>
      </c>
      <c r="AY578" s="269" t="s">
        <v>137</v>
      </c>
    </row>
    <row r="579" s="2" customFormat="1" ht="37.8" customHeight="1">
      <c r="A579" s="39"/>
      <c r="B579" s="40"/>
      <c r="C579" s="228" t="s">
        <v>712</v>
      </c>
      <c r="D579" s="228" t="s">
        <v>140</v>
      </c>
      <c r="E579" s="229" t="s">
        <v>713</v>
      </c>
      <c r="F579" s="230" t="s">
        <v>714</v>
      </c>
      <c r="G579" s="231" t="s">
        <v>190</v>
      </c>
      <c r="H579" s="232">
        <v>45.850000000000001</v>
      </c>
      <c r="I579" s="233"/>
      <c r="J579" s="234">
        <f>ROUND(I579*H579,2)</f>
        <v>0</v>
      </c>
      <c r="K579" s="235"/>
      <c r="L579" s="45"/>
      <c r="M579" s="236" t="s">
        <v>1</v>
      </c>
      <c r="N579" s="237" t="s">
        <v>39</v>
      </c>
      <c r="O579" s="92"/>
      <c r="P579" s="238">
        <f>O579*H579</f>
        <v>0</v>
      </c>
      <c r="Q579" s="238">
        <v>0</v>
      </c>
      <c r="R579" s="238">
        <f>Q579*H579</f>
        <v>0</v>
      </c>
      <c r="S579" s="238">
        <v>0.045999999999999999</v>
      </c>
      <c r="T579" s="239">
        <f>S579*H579</f>
        <v>2.1091000000000002</v>
      </c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R579" s="240" t="s">
        <v>155</v>
      </c>
      <c r="AT579" s="240" t="s">
        <v>140</v>
      </c>
      <c r="AU579" s="240" t="s">
        <v>84</v>
      </c>
      <c r="AY579" s="18" t="s">
        <v>137</v>
      </c>
      <c r="BE579" s="241">
        <f>IF(N579="základní",J579,0)</f>
        <v>0</v>
      </c>
      <c r="BF579" s="241">
        <f>IF(N579="snížená",J579,0)</f>
        <v>0</v>
      </c>
      <c r="BG579" s="241">
        <f>IF(N579="zákl. přenesená",J579,0)</f>
        <v>0</v>
      </c>
      <c r="BH579" s="241">
        <f>IF(N579="sníž. přenesená",J579,0)</f>
        <v>0</v>
      </c>
      <c r="BI579" s="241">
        <f>IF(N579="nulová",J579,0)</f>
        <v>0</v>
      </c>
      <c r="BJ579" s="18" t="s">
        <v>82</v>
      </c>
      <c r="BK579" s="241">
        <f>ROUND(I579*H579,2)</f>
        <v>0</v>
      </c>
      <c r="BL579" s="18" t="s">
        <v>155</v>
      </c>
      <c r="BM579" s="240" t="s">
        <v>715</v>
      </c>
    </row>
    <row r="580" s="15" customFormat="1">
      <c r="A580" s="15"/>
      <c r="B580" s="270"/>
      <c r="C580" s="271"/>
      <c r="D580" s="249" t="s">
        <v>192</v>
      </c>
      <c r="E580" s="272" t="s">
        <v>1</v>
      </c>
      <c r="F580" s="273" t="s">
        <v>716</v>
      </c>
      <c r="G580" s="271"/>
      <c r="H580" s="272" t="s">
        <v>1</v>
      </c>
      <c r="I580" s="274"/>
      <c r="J580" s="271"/>
      <c r="K580" s="271"/>
      <c r="L580" s="275"/>
      <c r="M580" s="276"/>
      <c r="N580" s="277"/>
      <c r="O580" s="277"/>
      <c r="P580" s="277"/>
      <c r="Q580" s="277"/>
      <c r="R580" s="277"/>
      <c r="S580" s="277"/>
      <c r="T580" s="278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T580" s="279" t="s">
        <v>192</v>
      </c>
      <c r="AU580" s="279" t="s">
        <v>84</v>
      </c>
      <c r="AV580" s="15" t="s">
        <v>82</v>
      </c>
      <c r="AW580" s="15" t="s">
        <v>30</v>
      </c>
      <c r="AX580" s="15" t="s">
        <v>74</v>
      </c>
      <c r="AY580" s="279" t="s">
        <v>137</v>
      </c>
    </row>
    <row r="581" s="13" customFormat="1">
      <c r="A581" s="13"/>
      <c r="B581" s="247"/>
      <c r="C581" s="248"/>
      <c r="D581" s="249" t="s">
        <v>192</v>
      </c>
      <c r="E581" s="250" t="s">
        <v>1</v>
      </c>
      <c r="F581" s="251" t="s">
        <v>717</v>
      </c>
      <c r="G581" s="248"/>
      <c r="H581" s="252">
        <v>45.850000000000001</v>
      </c>
      <c r="I581" s="253"/>
      <c r="J581" s="248"/>
      <c r="K581" s="248"/>
      <c r="L581" s="254"/>
      <c r="M581" s="255"/>
      <c r="N581" s="256"/>
      <c r="O581" s="256"/>
      <c r="P581" s="256"/>
      <c r="Q581" s="256"/>
      <c r="R581" s="256"/>
      <c r="S581" s="256"/>
      <c r="T581" s="257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58" t="s">
        <v>192</v>
      </c>
      <c r="AU581" s="258" t="s">
        <v>84</v>
      </c>
      <c r="AV581" s="13" t="s">
        <v>84</v>
      </c>
      <c r="AW581" s="13" t="s">
        <v>30</v>
      </c>
      <c r="AX581" s="13" t="s">
        <v>74</v>
      </c>
      <c r="AY581" s="258" t="s">
        <v>137</v>
      </c>
    </row>
    <row r="582" s="14" customFormat="1">
      <c r="A582" s="14"/>
      <c r="B582" s="259"/>
      <c r="C582" s="260"/>
      <c r="D582" s="249" t="s">
        <v>192</v>
      </c>
      <c r="E582" s="261" t="s">
        <v>1</v>
      </c>
      <c r="F582" s="262" t="s">
        <v>202</v>
      </c>
      <c r="G582" s="260"/>
      <c r="H582" s="263">
        <v>45.850000000000001</v>
      </c>
      <c r="I582" s="264"/>
      <c r="J582" s="260"/>
      <c r="K582" s="260"/>
      <c r="L582" s="265"/>
      <c r="M582" s="266"/>
      <c r="N582" s="267"/>
      <c r="O582" s="267"/>
      <c r="P582" s="267"/>
      <c r="Q582" s="267"/>
      <c r="R582" s="267"/>
      <c r="S582" s="267"/>
      <c r="T582" s="268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69" t="s">
        <v>192</v>
      </c>
      <c r="AU582" s="269" t="s">
        <v>84</v>
      </c>
      <c r="AV582" s="14" t="s">
        <v>155</v>
      </c>
      <c r="AW582" s="14" t="s">
        <v>30</v>
      </c>
      <c r="AX582" s="14" t="s">
        <v>82</v>
      </c>
      <c r="AY582" s="269" t="s">
        <v>137</v>
      </c>
    </row>
    <row r="583" s="12" customFormat="1" ht="22.8" customHeight="1">
      <c r="A583" s="12"/>
      <c r="B583" s="212"/>
      <c r="C583" s="213"/>
      <c r="D583" s="214" t="s">
        <v>73</v>
      </c>
      <c r="E583" s="226" t="s">
        <v>718</v>
      </c>
      <c r="F583" s="226" t="s">
        <v>719</v>
      </c>
      <c r="G583" s="213"/>
      <c r="H583" s="213"/>
      <c r="I583" s="216"/>
      <c r="J583" s="227">
        <f>BK583</f>
        <v>0</v>
      </c>
      <c r="K583" s="213"/>
      <c r="L583" s="218"/>
      <c r="M583" s="219"/>
      <c r="N583" s="220"/>
      <c r="O583" s="220"/>
      <c r="P583" s="221">
        <f>SUM(P584:P609)</f>
        <v>0</v>
      </c>
      <c r="Q583" s="220"/>
      <c r="R583" s="221">
        <f>SUM(R584:R609)</f>
        <v>0</v>
      </c>
      <c r="S583" s="220"/>
      <c r="T583" s="222">
        <f>SUM(T584:T609)</f>
        <v>0</v>
      </c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  <c r="AE583" s="12"/>
      <c r="AR583" s="223" t="s">
        <v>82</v>
      </c>
      <c r="AT583" s="224" t="s">
        <v>73</v>
      </c>
      <c r="AU583" s="224" t="s">
        <v>82</v>
      </c>
      <c r="AY583" s="223" t="s">
        <v>137</v>
      </c>
      <c r="BK583" s="225">
        <f>SUM(BK584:BK609)</f>
        <v>0</v>
      </c>
    </row>
    <row r="584" s="2" customFormat="1" ht="24.15" customHeight="1">
      <c r="A584" s="39"/>
      <c r="B584" s="40"/>
      <c r="C584" s="228" t="s">
        <v>720</v>
      </c>
      <c r="D584" s="228" t="s">
        <v>140</v>
      </c>
      <c r="E584" s="229" t="s">
        <v>721</v>
      </c>
      <c r="F584" s="230" t="s">
        <v>722</v>
      </c>
      <c r="G584" s="231" t="s">
        <v>227</v>
      </c>
      <c r="H584" s="232">
        <v>560.59799999999996</v>
      </c>
      <c r="I584" s="233"/>
      <c r="J584" s="234">
        <f>ROUND(I584*H584,2)</f>
        <v>0</v>
      </c>
      <c r="K584" s="235"/>
      <c r="L584" s="45"/>
      <c r="M584" s="236" t="s">
        <v>1</v>
      </c>
      <c r="N584" s="237" t="s">
        <v>39</v>
      </c>
      <c r="O584" s="92"/>
      <c r="P584" s="238">
        <f>O584*H584</f>
        <v>0</v>
      </c>
      <c r="Q584" s="238">
        <v>0</v>
      </c>
      <c r="R584" s="238">
        <f>Q584*H584</f>
        <v>0</v>
      </c>
      <c r="S584" s="238">
        <v>0</v>
      </c>
      <c r="T584" s="239">
        <f>S584*H584</f>
        <v>0</v>
      </c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R584" s="240" t="s">
        <v>155</v>
      </c>
      <c r="AT584" s="240" t="s">
        <v>140</v>
      </c>
      <c r="AU584" s="240" t="s">
        <v>84</v>
      </c>
      <c r="AY584" s="18" t="s">
        <v>137</v>
      </c>
      <c r="BE584" s="241">
        <f>IF(N584="základní",J584,0)</f>
        <v>0</v>
      </c>
      <c r="BF584" s="241">
        <f>IF(N584="snížená",J584,0)</f>
        <v>0</v>
      </c>
      <c r="BG584" s="241">
        <f>IF(N584="zákl. přenesená",J584,0)</f>
        <v>0</v>
      </c>
      <c r="BH584" s="241">
        <f>IF(N584="sníž. přenesená",J584,0)</f>
        <v>0</v>
      </c>
      <c r="BI584" s="241">
        <f>IF(N584="nulová",J584,0)</f>
        <v>0</v>
      </c>
      <c r="BJ584" s="18" t="s">
        <v>82</v>
      </c>
      <c r="BK584" s="241">
        <f>ROUND(I584*H584,2)</f>
        <v>0</v>
      </c>
      <c r="BL584" s="18" t="s">
        <v>155</v>
      </c>
      <c r="BM584" s="240" t="s">
        <v>723</v>
      </c>
    </row>
    <row r="585" s="2" customFormat="1">
      <c r="A585" s="39"/>
      <c r="B585" s="40"/>
      <c r="C585" s="41"/>
      <c r="D585" s="249" t="s">
        <v>217</v>
      </c>
      <c r="E585" s="41"/>
      <c r="F585" s="280" t="s">
        <v>724</v>
      </c>
      <c r="G585" s="41"/>
      <c r="H585" s="41"/>
      <c r="I585" s="281"/>
      <c r="J585" s="41"/>
      <c r="K585" s="41"/>
      <c r="L585" s="45"/>
      <c r="M585" s="282"/>
      <c r="N585" s="283"/>
      <c r="O585" s="92"/>
      <c r="P585" s="92"/>
      <c r="Q585" s="92"/>
      <c r="R585" s="92"/>
      <c r="S585" s="92"/>
      <c r="T585" s="93"/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T585" s="18" t="s">
        <v>217</v>
      </c>
      <c r="AU585" s="18" t="s">
        <v>84</v>
      </c>
    </row>
    <row r="586" s="2" customFormat="1" ht="24.15" customHeight="1">
      <c r="A586" s="39"/>
      <c r="B586" s="40"/>
      <c r="C586" s="228" t="s">
        <v>725</v>
      </c>
      <c r="D586" s="228" t="s">
        <v>140</v>
      </c>
      <c r="E586" s="229" t="s">
        <v>726</v>
      </c>
      <c r="F586" s="230" t="s">
        <v>727</v>
      </c>
      <c r="G586" s="231" t="s">
        <v>227</v>
      </c>
      <c r="H586" s="232">
        <v>7848.3720000000003</v>
      </c>
      <c r="I586" s="233"/>
      <c r="J586" s="234">
        <f>ROUND(I586*H586,2)</f>
        <v>0</v>
      </c>
      <c r="K586" s="235"/>
      <c r="L586" s="45"/>
      <c r="M586" s="236" t="s">
        <v>1</v>
      </c>
      <c r="N586" s="237" t="s">
        <v>39</v>
      </c>
      <c r="O586" s="92"/>
      <c r="P586" s="238">
        <f>O586*H586</f>
        <v>0</v>
      </c>
      <c r="Q586" s="238">
        <v>0</v>
      </c>
      <c r="R586" s="238">
        <f>Q586*H586</f>
        <v>0</v>
      </c>
      <c r="S586" s="238">
        <v>0</v>
      </c>
      <c r="T586" s="239">
        <f>S586*H586</f>
        <v>0</v>
      </c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  <c r="AR586" s="240" t="s">
        <v>155</v>
      </c>
      <c r="AT586" s="240" t="s">
        <v>140</v>
      </c>
      <c r="AU586" s="240" t="s">
        <v>84</v>
      </c>
      <c r="AY586" s="18" t="s">
        <v>137</v>
      </c>
      <c r="BE586" s="241">
        <f>IF(N586="základní",J586,0)</f>
        <v>0</v>
      </c>
      <c r="BF586" s="241">
        <f>IF(N586="snížená",J586,0)</f>
        <v>0</v>
      </c>
      <c r="BG586" s="241">
        <f>IF(N586="zákl. přenesená",J586,0)</f>
        <v>0</v>
      </c>
      <c r="BH586" s="241">
        <f>IF(N586="sníž. přenesená",J586,0)</f>
        <v>0</v>
      </c>
      <c r="BI586" s="241">
        <f>IF(N586="nulová",J586,0)</f>
        <v>0</v>
      </c>
      <c r="BJ586" s="18" t="s">
        <v>82</v>
      </c>
      <c r="BK586" s="241">
        <f>ROUND(I586*H586,2)</f>
        <v>0</v>
      </c>
      <c r="BL586" s="18" t="s">
        <v>155</v>
      </c>
      <c r="BM586" s="240" t="s">
        <v>728</v>
      </c>
    </row>
    <row r="587" s="2" customFormat="1">
      <c r="A587" s="39"/>
      <c r="B587" s="40"/>
      <c r="C587" s="41"/>
      <c r="D587" s="249" t="s">
        <v>217</v>
      </c>
      <c r="E587" s="41"/>
      <c r="F587" s="280" t="s">
        <v>729</v>
      </c>
      <c r="G587" s="41"/>
      <c r="H587" s="41"/>
      <c r="I587" s="281"/>
      <c r="J587" s="41"/>
      <c r="K587" s="41"/>
      <c r="L587" s="45"/>
      <c r="M587" s="282"/>
      <c r="N587" s="283"/>
      <c r="O587" s="92"/>
      <c r="P587" s="92"/>
      <c r="Q587" s="92"/>
      <c r="R587" s="92"/>
      <c r="S587" s="92"/>
      <c r="T587" s="93"/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T587" s="18" t="s">
        <v>217</v>
      </c>
      <c r="AU587" s="18" t="s">
        <v>84</v>
      </c>
    </row>
    <row r="588" s="13" customFormat="1">
      <c r="A588" s="13"/>
      <c r="B588" s="247"/>
      <c r="C588" s="248"/>
      <c r="D588" s="249" t="s">
        <v>192</v>
      </c>
      <c r="E588" s="248"/>
      <c r="F588" s="251" t="s">
        <v>730</v>
      </c>
      <c r="G588" s="248"/>
      <c r="H588" s="252">
        <v>7848.3720000000003</v>
      </c>
      <c r="I588" s="253"/>
      <c r="J588" s="248"/>
      <c r="K588" s="248"/>
      <c r="L588" s="254"/>
      <c r="M588" s="255"/>
      <c r="N588" s="256"/>
      <c r="O588" s="256"/>
      <c r="P588" s="256"/>
      <c r="Q588" s="256"/>
      <c r="R588" s="256"/>
      <c r="S588" s="256"/>
      <c r="T588" s="257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58" t="s">
        <v>192</v>
      </c>
      <c r="AU588" s="258" t="s">
        <v>84</v>
      </c>
      <c r="AV588" s="13" t="s">
        <v>84</v>
      </c>
      <c r="AW588" s="13" t="s">
        <v>4</v>
      </c>
      <c r="AX588" s="13" t="s">
        <v>82</v>
      </c>
      <c r="AY588" s="258" t="s">
        <v>137</v>
      </c>
    </row>
    <row r="589" s="2" customFormat="1" ht="33" customHeight="1">
      <c r="A589" s="39"/>
      <c r="B589" s="40"/>
      <c r="C589" s="228" t="s">
        <v>731</v>
      </c>
      <c r="D589" s="228" t="s">
        <v>140</v>
      </c>
      <c r="E589" s="229" t="s">
        <v>732</v>
      </c>
      <c r="F589" s="230" t="s">
        <v>733</v>
      </c>
      <c r="G589" s="231" t="s">
        <v>227</v>
      </c>
      <c r="H589" s="232">
        <v>159.237</v>
      </c>
      <c r="I589" s="233"/>
      <c r="J589" s="234">
        <f>ROUND(I589*H589,2)</f>
        <v>0</v>
      </c>
      <c r="K589" s="235"/>
      <c r="L589" s="45"/>
      <c r="M589" s="236" t="s">
        <v>1</v>
      </c>
      <c r="N589" s="237" t="s">
        <v>39</v>
      </c>
      <c r="O589" s="92"/>
      <c r="P589" s="238">
        <f>O589*H589</f>
        <v>0</v>
      </c>
      <c r="Q589" s="238">
        <v>0</v>
      </c>
      <c r="R589" s="238">
        <f>Q589*H589</f>
        <v>0</v>
      </c>
      <c r="S589" s="238">
        <v>0</v>
      </c>
      <c r="T589" s="239">
        <f>S589*H589</f>
        <v>0</v>
      </c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R589" s="240" t="s">
        <v>155</v>
      </c>
      <c r="AT589" s="240" t="s">
        <v>140</v>
      </c>
      <c r="AU589" s="240" t="s">
        <v>84</v>
      </c>
      <c r="AY589" s="18" t="s">
        <v>137</v>
      </c>
      <c r="BE589" s="241">
        <f>IF(N589="základní",J589,0)</f>
        <v>0</v>
      </c>
      <c r="BF589" s="241">
        <f>IF(N589="snížená",J589,0)</f>
        <v>0</v>
      </c>
      <c r="BG589" s="241">
        <f>IF(N589="zákl. přenesená",J589,0)</f>
        <v>0</v>
      </c>
      <c r="BH589" s="241">
        <f>IF(N589="sníž. přenesená",J589,0)</f>
        <v>0</v>
      </c>
      <c r="BI589" s="241">
        <f>IF(N589="nulová",J589,0)</f>
        <v>0</v>
      </c>
      <c r="BJ589" s="18" t="s">
        <v>82</v>
      </c>
      <c r="BK589" s="241">
        <f>ROUND(I589*H589,2)</f>
        <v>0</v>
      </c>
      <c r="BL589" s="18" t="s">
        <v>155</v>
      </c>
      <c r="BM589" s="240" t="s">
        <v>734</v>
      </c>
    </row>
    <row r="590" s="2" customFormat="1">
      <c r="A590" s="39"/>
      <c r="B590" s="40"/>
      <c r="C590" s="41"/>
      <c r="D590" s="249" t="s">
        <v>217</v>
      </c>
      <c r="E590" s="41"/>
      <c r="F590" s="280" t="s">
        <v>724</v>
      </c>
      <c r="G590" s="41"/>
      <c r="H590" s="41"/>
      <c r="I590" s="281"/>
      <c r="J590" s="41"/>
      <c r="K590" s="41"/>
      <c r="L590" s="45"/>
      <c r="M590" s="282"/>
      <c r="N590" s="283"/>
      <c r="O590" s="92"/>
      <c r="P590" s="92"/>
      <c r="Q590" s="92"/>
      <c r="R590" s="92"/>
      <c r="S590" s="92"/>
      <c r="T590" s="93"/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T590" s="18" t="s">
        <v>217</v>
      </c>
      <c r="AU590" s="18" t="s">
        <v>84</v>
      </c>
    </row>
    <row r="591" s="13" customFormat="1">
      <c r="A591" s="13"/>
      <c r="B591" s="247"/>
      <c r="C591" s="248"/>
      <c r="D591" s="249" t="s">
        <v>192</v>
      </c>
      <c r="E591" s="250" t="s">
        <v>1</v>
      </c>
      <c r="F591" s="251" t="s">
        <v>735</v>
      </c>
      <c r="G591" s="248"/>
      <c r="H591" s="252">
        <v>560.59799999999996</v>
      </c>
      <c r="I591" s="253"/>
      <c r="J591" s="248"/>
      <c r="K591" s="248"/>
      <c r="L591" s="254"/>
      <c r="M591" s="255"/>
      <c r="N591" s="256"/>
      <c r="O591" s="256"/>
      <c r="P591" s="256"/>
      <c r="Q591" s="256"/>
      <c r="R591" s="256"/>
      <c r="S591" s="256"/>
      <c r="T591" s="257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58" t="s">
        <v>192</v>
      </c>
      <c r="AU591" s="258" t="s">
        <v>84</v>
      </c>
      <c r="AV591" s="13" t="s">
        <v>84</v>
      </c>
      <c r="AW591" s="13" t="s">
        <v>30</v>
      </c>
      <c r="AX591" s="13" t="s">
        <v>74</v>
      </c>
      <c r="AY591" s="258" t="s">
        <v>137</v>
      </c>
    </row>
    <row r="592" s="13" customFormat="1">
      <c r="A592" s="13"/>
      <c r="B592" s="247"/>
      <c r="C592" s="248"/>
      <c r="D592" s="249" t="s">
        <v>192</v>
      </c>
      <c r="E592" s="250" t="s">
        <v>1</v>
      </c>
      <c r="F592" s="251" t="s">
        <v>736</v>
      </c>
      <c r="G592" s="248"/>
      <c r="H592" s="252">
        <v>-29.808</v>
      </c>
      <c r="I592" s="253"/>
      <c r="J592" s="248"/>
      <c r="K592" s="248"/>
      <c r="L592" s="254"/>
      <c r="M592" s="255"/>
      <c r="N592" s="256"/>
      <c r="O592" s="256"/>
      <c r="P592" s="256"/>
      <c r="Q592" s="256"/>
      <c r="R592" s="256"/>
      <c r="S592" s="256"/>
      <c r="T592" s="257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58" t="s">
        <v>192</v>
      </c>
      <c r="AU592" s="258" t="s">
        <v>84</v>
      </c>
      <c r="AV592" s="13" t="s">
        <v>84</v>
      </c>
      <c r="AW592" s="13" t="s">
        <v>30</v>
      </c>
      <c r="AX592" s="13" t="s">
        <v>74</v>
      </c>
      <c r="AY592" s="258" t="s">
        <v>137</v>
      </c>
    </row>
    <row r="593" s="16" customFormat="1">
      <c r="A593" s="16"/>
      <c r="B593" s="284"/>
      <c r="C593" s="285"/>
      <c r="D593" s="249" t="s">
        <v>192</v>
      </c>
      <c r="E593" s="286" t="s">
        <v>1</v>
      </c>
      <c r="F593" s="287" t="s">
        <v>294</v>
      </c>
      <c r="G593" s="285"/>
      <c r="H593" s="288">
        <v>530.78999999999996</v>
      </c>
      <c r="I593" s="289"/>
      <c r="J593" s="285"/>
      <c r="K593" s="285"/>
      <c r="L593" s="290"/>
      <c r="M593" s="291"/>
      <c r="N593" s="292"/>
      <c r="O593" s="292"/>
      <c r="P593" s="292"/>
      <c r="Q593" s="292"/>
      <c r="R593" s="292"/>
      <c r="S593" s="292"/>
      <c r="T593" s="293"/>
      <c r="U593" s="16"/>
      <c r="V593" s="16"/>
      <c r="W593" s="16"/>
      <c r="X593" s="16"/>
      <c r="Y593" s="16"/>
      <c r="Z593" s="16"/>
      <c r="AA593" s="16"/>
      <c r="AB593" s="16"/>
      <c r="AC593" s="16"/>
      <c r="AD593" s="16"/>
      <c r="AE593" s="16"/>
      <c r="AT593" s="294" t="s">
        <v>192</v>
      </c>
      <c r="AU593" s="294" t="s">
        <v>84</v>
      </c>
      <c r="AV593" s="16" t="s">
        <v>149</v>
      </c>
      <c r="AW593" s="16" t="s">
        <v>30</v>
      </c>
      <c r="AX593" s="16" t="s">
        <v>74</v>
      </c>
      <c r="AY593" s="294" t="s">
        <v>137</v>
      </c>
    </row>
    <row r="594" s="15" customFormat="1">
      <c r="A594" s="15"/>
      <c r="B594" s="270"/>
      <c r="C594" s="271"/>
      <c r="D594" s="249" t="s">
        <v>192</v>
      </c>
      <c r="E594" s="272" t="s">
        <v>1</v>
      </c>
      <c r="F594" s="273" t="s">
        <v>737</v>
      </c>
      <c r="G594" s="271"/>
      <c r="H594" s="272" t="s">
        <v>1</v>
      </c>
      <c r="I594" s="274"/>
      <c r="J594" s="271"/>
      <c r="K594" s="271"/>
      <c r="L594" s="275"/>
      <c r="M594" s="276"/>
      <c r="N594" s="277"/>
      <c r="O594" s="277"/>
      <c r="P594" s="277"/>
      <c r="Q594" s="277"/>
      <c r="R594" s="277"/>
      <c r="S594" s="277"/>
      <c r="T594" s="278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T594" s="279" t="s">
        <v>192</v>
      </c>
      <c r="AU594" s="279" t="s">
        <v>84</v>
      </c>
      <c r="AV594" s="15" t="s">
        <v>82</v>
      </c>
      <c r="AW594" s="15" t="s">
        <v>30</v>
      </c>
      <c r="AX594" s="15" t="s">
        <v>74</v>
      </c>
      <c r="AY594" s="279" t="s">
        <v>137</v>
      </c>
    </row>
    <row r="595" s="13" customFormat="1">
      <c r="A595" s="13"/>
      <c r="B595" s="247"/>
      <c r="C595" s="248"/>
      <c r="D595" s="249" t="s">
        <v>192</v>
      </c>
      <c r="E595" s="250" t="s">
        <v>1</v>
      </c>
      <c r="F595" s="251" t="s">
        <v>738</v>
      </c>
      <c r="G595" s="248"/>
      <c r="H595" s="252">
        <v>159.237</v>
      </c>
      <c r="I595" s="253"/>
      <c r="J595" s="248"/>
      <c r="K595" s="248"/>
      <c r="L595" s="254"/>
      <c r="M595" s="255"/>
      <c r="N595" s="256"/>
      <c r="O595" s="256"/>
      <c r="P595" s="256"/>
      <c r="Q595" s="256"/>
      <c r="R595" s="256"/>
      <c r="S595" s="256"/>
      <c r="T595" s="257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58" t="s">
        <v>192</v>
      </c>
      <c r="AU595" s="258" t="s">
        <v>84</v>
      </c>
      <c r="AV595" s="13" t="s">
        <v>84</v>
      </c>
      <c r="AW595" s="13" t="s">
        <v>30</v>
      </c>
      <c r="AX595" s="13" t="s">
        <v>82</v>
      </c>
      <c r="AY595" s="258" t="s">
        <v>137</v>
      </c>
    </row>
    <row r="596" s="2" customFormat="1" ht="33" customHeight="1">
      <c r="A596" s="39"/>
      <c r="B596" s="40"/>
      <c r="C596" s="228" t="s">
        <v>739</v>
      </c>
      <c r="D596" s="228" t="s">
        <v>140</v>
      </c>
      <c r="E596" s="229" t="s">
        <v>740</v>
      </c>
      <c r="F596" s="230" t="s">
        <v>741</v>
      </c>
      <c r="G596" s="231" t="s">
        <v>227</v>
      </c>
      <c r="H596" s="232">
        <v>29.808</v>
      </c>
      <c r="I596" s="233"/>
      <c r="J596" s="234">
        <f>ROUND(I596*H596,2)</f>
        <v>0</v>
      </c>
      <c r="K596" s="235"/>
      <c r="L596" s="45"/>
      <c r="M596" s="236" t="s">
        <v>1</v>
      </c>
      <c r="N596" s="237" t="s">
        <v>39</v>
      </c>
      <c r="O596" s="92"/>
      <c r="P596" s="238">
        <f>O596*H596</f>
        <v>0</v>
      </c>
      <c r="Q596" s="238">
        <v>0</v>
      </c>
      <c r="R596" s="238">
        <f>Q596*H596</f>
        <v>0</v>
      </c>
      <c r="S596" s="238">
        <v>0</v>
      </c>
      <c r="T596" s="239">
        <f>S596*H596</f>
        <v>0</v>
      </c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R596" s="240" t="s">
        <v>155</v>
      </c>
      <c r="AT596" s="240" t="s">
        <v>140</v>
      </c>
      <c r="AU596" s="240" t="s">
        <v>84</v>
      </c>
      <c r="AY596" s="18" t="s">
        <v>137</v>
      </c>
      <c r="BE596" s="241">
        <f>IF(N596="základní",J596,0)</f>
        <v>0</v>
      </c>
      <c r="BF596" s="241">
        <f>IF(N596="snížená",J596,0)</f>
        <v>0</v>
      </c>
      <c r="BG596" s="241">
        <f>IF(N596="zákl. přenesená",J596,0)</f>
        <v>0</v>
      </c>
      <c r="BH596" s="241">
        <f>IF(N596="sníž. přenesená",J596,0)</f>
        <v>0</v>
      </c>
      <c r="BI596" s="241">
        <f>IF(N596="nulová",J596,0)</f>
        <v>0</v>
      </c>
      <c r="BJ596" s="18" t="s">
        <v>82</v>
      </c>
      <c r="BK596" s="241">
        <f>ROUND(I596*H596,2)</f>
        <v>0</v>
      </c>
      <c r="BL596" s="18" t="s">
        <v>155</v>
      </c>
      <c r="BM596" s="240" t="s">
        <v>742</v>
      </c>
    </row>
    <row r="597" s="13" customFormat="1">
      <c r="A597" s="13"/>
      <c r="B597" s="247"/>
      <c r="C597" s="248"/>
      <c r="D597" s="249" t="s">
        <v>192</v>
      </c>
      <c r="E597" s="250" t="s">
        <v>1</v>
      </c>
      <c r="F597" s="251" t="s">
        <v>743</v>
      </c>
      <c r="G597" s="248"/>
      <c r="H597" s="252">
        <v>29.808</v>
      </c>
      <c r="I597" s="253"/>
      <c r="J597" s="248"/>
      <c r="K597" s="248"/>
      <c r="L597" s="254"/>
      <c r="M597" s="255"/>
      <c r="N597" s="256"/>
      <c r="O597" s="256"/>
      <c r="P597" s="256"/>
      <c r="Q597" s="256"/>
      <c r="R597" s="256"/>
      <c r="S597" s="256"/>
      <c r="T597" s="257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58" t="s">
        <v>192</v>
      </c>
      <c r="AU597" s="258" t="s">
        <v>84</v>
      </c>
      <c r="AV597" s="13" t="s">
        <v>84</v>
      </c>
      <c r="AW597" s="13" t="s">
        <v>30</v>
      </c>
      <c r="AX597" s="13" t="s">
        <v>82</v>
      </c>
      <c r="AY597" s="258" t="s">
        <v>137</v>
      </c>
    </row>
    <row r="598" s="2" customFormat="1" ht="44.25" customHeight="1">
      <c r="A598" s="39"/>
      <c r="B598" s="40"/>
      <c r="C598" s="228" t="s">
        <v>744</v>
      </c>
      <c r="D598" s="228" t="s">
        <v>140</v>
      </c>
      <c r="E598" s="229" t="s">
        <v>745</v>
      </c>
      <c r="F598" s="230" t="s">
        <v>746</v>
      </c>
      <c r="G598" s="231" t="s">
        <v>227</v>
      </c>
      <c r="H598" s="232">
        <v>371.553</v>
      </c>
      <c r="I598" s="233"/>
      <c r="J598" s="234">
        <f>ROUND(I598*H598,2)</f>
        <v>0</v>
      </c>
      <c r="K598" s="235"/>
      <c r="L598" s="45"/>
      <c r="M598" s="236" t="s">
        <v>1</v>
      </c>
      <c r="N598" s="237" t="s">
        <v>39</v>
      </c>
      <c r="O598" s="92"/>
      <c r="P598" s="238">
        <f>O598*H598</f>
        <v>0</v>
      </c>
      <c r="Q598" s="238">
        <v>0</v>
      </c>
      <c r="R598" s="238">
        <f>Q598*H598</f>
        <v>0</v>
      </c>
      <c r="S598" s="238">
        <v>0</v>
      </c>
      <c r="T598" s="239">
        <f>S598*H598</f>
        <v>0</v>
      </c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R598" s="240" t="s">
        <v>155</v>
      </c>
      <c r="AT598" s="240" t="s">
        <v>140</v>
      </c>
      <c r="AU598" s="240" t="s">
        <v>84</v>
      </c>
      <c r="AY598" s="18" t="s">
        <v>137</v>
      </c>
      <c r="BE598" s="241">
        <f>IF(N598="základní",J598,0)</f>
        <v>0</v>
      </c>
      <c r="BF598" s="241">
        <f>IF(N598="snížená",J598,0)</f>
        <v>0</v>
      </c>
      <c r="BG598" s="241">
        <f>IF(N598="zákl. přenesená",J598,0)</f>
        <v>0</v>
      </c>
      <c r="BH598" s="241">
        <f>IF(N598="sníž. přenesená",J598,0)</f>
        <v>0</v>
      </c>
      <c r="BI598" s="241">
        <f>IF(N598="nulová",J598,0)</f>
        <v>0</v>
      </c>
      <c r="BJ598" s="18" t="s">
        <v>82</v>
      </c>
      <c r="BK598" s="241">
        <f>ROUND(I598*H598,2)</f>
        <v>0</v>
      </c>
      <c r="BL598" s="18" t="s">
        <v>155</v>
      </c>
      <c r="BM598" s="240" t="s">
        <v>747</v>
      </c>
    </row>
    <row r="599" s="2" customFormat="1">
      <c r="A599" s="39"/>
      <c r="B599" s="40"/>
      <c r="C599" s="41"/>
      <c r="D599" s="249" t="s">
        <v>217</v>
      </c>
      <c r="E599" s="41"/>
      <c r="F599" s="280" t="s">
        <v>724</v>
      </c>
      <c r="G599" s="41"/>
      <c r="H599" s="41"/>
      <c r="I599" s="281"/>
      <c r="J599" s="41"/>
      <c r="K599" s="41"/>
      <c r="L599" s="45"/>
      <c r="M599" s="282"/>
      <c r="N599" s="283"/>
      <c r="O599" s="92"/>
      <c r="P599" s="92"/>
      <c r="Q599" s="92"/>
      <c r="R599" s="92"/>
      <c r="S599" s="92"/>
      <c r="T599" s="93"/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  <c r="AT599" s="18" t="s">
        <v>217</v>
      </c>
      <c r="AU599" s="18" t="s">
        <v>84</v>
      </c>
    </row>
    <row r="600" s="13" customFormat="1">
      <c r="A600" s="13"/>
      <c r="B600" s="247"/>
      <c r="C600" s="248"/>
      <c r="D600" s="249" t="s">
        <v>192</v>
      </c>
      <c r="E600" s="250" t="s">
        <v>1</v>
      </c>
      <c r="F600" s="251" t="s">
        <v>735</v>
      </c>
      <c r="G600" s="248"/>
      <c r="H600" s="252">
        <v>560.59799999999996</v>
      </c>
      <c r="I600" s="253"/>
      <c r="J600" s="248"/>
      <c r="K600" s="248"/>
      <c r="L600" s="254"/>
      <c r="M600" s="255"/>
      <c r="N600" s="256"/>
      <c r="O600" s="256"/>
      <c r="P600" s="256"/>
      <c r="Q600" s="256"/>
      <c r="R600" s="256"/>
      <c r="S600" s="256"/>
      <c r="T600" s="257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58" t="s">
        <v>192</v>
      </c>
      <c r="AU600" s="258" t="s">
        <v>84</v>
      </c>
      <c r="AV600" s="13" t="s">
        <v>84</v>
      </c>
      <c r="AW600" s="13" t="s">
        <v>30</v>
      </c>
      <c r="AX600" s="13" t="s">
        <v>74</v>
      </c>
      <c r="AY600" s="258" t="s">
        <v>137</v>
      </c>
    </row>
    <row r="601" s="13" customFormat="1">
      <c r="A601" s="13"/>
      <c r="B601" s="247"/>
      <c r="C601" s="248"/>
      <c r="D601" s="249" t="s">
        <v>192</v>
      </c>
      <c r="E601" s="250" t="s">
        <v>1</v>
      </c>
      <c r="F601" s="251" t="s">
        <v>736</v>
      </c>
      <c r="G601" s="248"/>
      <c r="H601" s="252">
        <v>-29.808</v>
      </c>
      <c r="I601" s="253"/>
      <c r="J601" s="248"/>
      <c r="K601" s="248"/>
      <c r="L601" s="254"/>
      <c r="M601" s="255"/>
      <c r="N601" s="256"/>
      <c r="O601" s="256"/>
      <c r="P601" s="256"/>
      <c r="Q601" s="256"/>
      <c r="R601" s="256"/>
      <c r="S601" s="256"/>
      <c r="T601" s="257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58" t="s">
        <v>192</v>
      </c>
      <c r="AU601" s="258" t="s">
        <v>84</v>
      </c>
      <c r="AV601" s="13" t="s">
        <v>84</v>
      </c>
      <c r="AW601" s="13" t="s">
        <v>30</v>
      </c>
      <c r="AX601" s="13" t="s">
        <v>74</v>
      </c>
      <c r="AY601" s="258" t="s">
        <v>137</v>
      </c>
    </row>
    <row r="602" s="14" customFormat="1">
      <c r="A602" s="14"/>
      <c r="B602" s="259"/>
      <c r="C602" s="260"/>
      <c r="D602" s="249" t="s">
        <v>192</v>
      </c>
      <c r="E602" s="261" t="s">
        <v>1</v>
      </c>
      <c r="F602" s="262" t="s">
        <v>202</v>
      </c>
      <c r="G602" s="260"/>
      <c r="H602" s="263">
        <v>530.78999999999996</v>
      </c>
      <c r="I602" s="264"/>
      <c r="J602" s="260"/>
      <c r="K602" s="260"/>
      <c r="L602" s="265"/>
      <c r="M602" s="266"/>
      <c r="N602" s="267"/>
      <c r="O602" s="267"/>
      <c r="P602" s="267"/>
      <c r="Q602" s="267"/>
      <c r="R602" s="267"/>
      <c r="S602" s="267"/>
      <c r="T602" s="268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69" t="s">
        <v>192</v>
      </c>
      <c r="AU602" s="269" t="s">
        <v>84</v>
      </c>
      <c r="AV602" s="14" t="s">
        <v>155</v>
      </c>
      <c r="AW602" s="14" t="s">
        <v>30</v>
      </c>
      <c r="AX602" s="14" t="s">
        <v>74</v>
      </c>
      <c r="AY602" s="269" t="s">
        <v>137</v>
      </c>
    </row>
    <row r="603" s="13" customFormat="1">
      <c r="A603" s="13"/>
      <c r="B603" s="247"/>
      <c r="C603" s="248"/>
      <c r="D603" s="249" t="s">
        <v>192</v>
      </c>
      <c r="E603" s="250" t="s">
        <v>1</v>
      </c>
      <c r="F603" s="251" t="s">
        <v>735</v>
      </c>
      <c r="G603" s="248"/>
      <c r="H603" s="252">
        <v>560.59799999999996</v>
      </c>
      <c r="I603" s="253"/>
      <c r="J603" s="248"/>
      <c r="K603" s="248"/>
      <c r="L603" s="254"/>
      <c r="M603" s="255"/>
      <c r="N603" s="256"/>
      <c r="O603" s="256"/>
      <c r="P603" s="256"/>
      <c r="Q603" s="256"/>
      <c r="R603" s="256"/>
      <c r="S603" s="256"/>
      <c r="T603" s="257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58" t="s">
        <v>192</v>
      </c>
      <c r="AU603" s="258" t="s">
        <v>84</v>
      </c>
      <c r="AV603" s="13" t="s">
        <v>84</v>
      </c>
      <c r="AW603" s="13" t="s">
        <v>30</v>
      </c>
      <c r="AX603" s="13" t="s">
        <v>74</v>
      </c>
      <c r="AY603" s="258" t="s">
        <v>137</v>
      </c>
    </row>
    <row r="604" s="13" customFormat="1">
      <c r="A604" s="13"/>
      <c r="B604" s="247"/>
      <c r="C604" s="248"/>
      <c r="D604" s="249" t="s">
        <v>192</v>
      </c>
      <c r="E604" s="250" t="s">
        <v>1</v>
      </c>
      <c r="F604" s="251" t="s">
        <v>736</v>
      </c>
      <c r="G604" s="248"/>
      <c r="H604" s="252">
        <v>-29.808</v>
      </c>
      <c r="I604" s="253"/>
      <c r="J604" s="248"/>
      <c r="K604" s="248"/>
      <c r="L604" s="254"/>
      <c r="M604" s="255"/>
      <c r="N604" s="256"/>
      <c r="O604" s="256"/>
      <c r="P604" s="256"/>
      <c r="Q604" s="256"/>
      <c r="R604" s="256"/>
      <c r="S604" s="256"/>
      <c r="T604" s="257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58" t="s">
        <v>192</v>
      </c>
      <c r="AU604" s="258" t="s">
        <v>84</v>
      </c>
      <c r="AV604" s="13" t="s">
        <v>84</v>
      </c>
      <c r="AW604" s="13" t="s">
        <v>30</v>
      </c>
      <c r="AX604" s="13" t="s">
        <v>74</v>
      </c>
      <c r="AY604" s="258" t="s">
        <v>137</v>
      </c>
    </row>
    <row r="605" s="16" customFormat="1">
      <c r="A605" s="16"/>
      <c r="B605" s="284"/>
      <c r="C605" s="285"/>
      <c r="D605" s="249" t="s">
        <v>192</v>
      </c>
      <c r="E605" s="286" t="s">
        <v>1</v>
      </c>
      <c r="F605" s="287" t="s">
        <v>294</v>
      </c>
      <c r="G605" s="285"/>
      <c r="H605" s="288">
        <v>530.78999999999996</v>
      </c>
      <c r="I605" s="289"/>
      <c r="J605" s="285"/>
      <c r="K605" s="285"/>
      <c r="L605" s="290"/>
      <c r="M605" s="291"/>
      <c r="N605" s="292"/>
      <c r="O605" s="292"/>
      <c r="P605" s="292"/>
      <c r="Q605" s="292"/>
      <c r="R605" s="292"/>
      <c r="S605" s="292"/>
      <c r="T605" s="293"/>
      <c r="U605" s="16"/>
      <c r="V605" s="16"/>
      <c r="W605" s="16"/>
      <c r="X605" s="16"/>
      <c r="Y605" s="16"/>
      <c r="Z605" s="16"/>
      <c r="AA605" s="16"/>
      <c r="AB605" s="16"/>
      <c r="AC605" s="16"/>
      <c r="AD605" s="16"/>
      <c r="AE605" s="16"/>
      <c r="AT605" s="294" t="s">
        <v>192</v>
      </c>
      <c r="AU605" s="294" t="s">
        <v>84</v>
      </c>
      <c r="AV605" s="16" t="s">
        <v>149</v>
      </c>
      <c r="AW605" s="16" t="s">
        <v>30</v>
      </c>
      <c r="AX605" s="16" t="s">
        <v>74</v>
      </c>
      <c r="AY605" s="294" t="s">
        <v>137</v>
      </c>
    </row>
    <row r="606" s="15" customFormat="1">
      <c r="A606" s="15"/>
      <c r="B606" s="270"/>
      <c r="C606" s="271"/>
      <c r="D606" s="249" t="s">
        <v>192</v>
      </c>
      <c r="E606" s="272" t="s">
        <v>1</v>
      </c>
      <c r="F606" s="273" t="s">
        <v>748</v>
      </c>
      <c r="G606" s="271"/>
      <c r="H606" s="272" t="s">
        <v>1</v>
      </c>
      <c r="I606" s="274"/>
      <c r="J606" s="271"/>
      <c r="K606" s="271"/>
      <c r="L606" s="275"/>
      <c r="M606" s="276"/>
      <c r="N606" s="277"/>
      <c r="O606" s="277"/>
      <c r="P606" s="277"/>
      <c r="Q606" s="277"/>
      <c r="R606" s="277"/>
      <c r="S606" s="277"/>
      <c r="T606" s="278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T606" s="279" t="s">
        <v>192</v>
      </c>
      <c r="AU606" s="279" t="s">
        <v>84</v>
      </c>
      <c r="AV606" s="15" t="s">
        <v>82</v>
      </c>
      <c r="AW606" s="15" t="s">
        <v>30</v>
      </c>
      <c r="AX606" s="15" t="s">
        <v>74</v>
      </c>
      <c r="AY606" s="279" t="s">
        <v>137</v>
      </c>
    </row>
    <row r="607" s="13" customFormat="1">
      <c r="A607" s="13"/>
      <c r="B607" s="247"/>
      <c r="C607" s="248"/>
      <c r="D607" s="249" t="s">
        <v>192</v>
      </c>
      <c r="E607" s="250" t="s">
        <v>1</v>
      </c>
      <c r="F607" s="251" t="s">
        <v>749</v>
      </c>
      <c r="G607" s="248"/>
      <c r="H607" s="252">
        <v>371.553</v>
      </c>
      <c r="I607" s="253"/>
      <c r="J607" s="248"/>
      <c r="K607" s="248"/>
      <c r="L607" s="254"/>
      <c r="M607" s="255"/>
      <c r="N607" s="256"/>
      <c r="O607" s="256"/>
      <c r="P607" s="256"/>
      <c r="Q607" s="256"/>
      <c r="R607" s="256"/>
      <c r="S607" s="256"/>
      <c r="T607" s="257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58" t="s">
        <v>192</v>
      </c>
      <c r="AU607" s="258" t="s">
        <v>84</v>
      </c>
      <c r="AV607" s="13" t="s">
        <v>84</v>
      </c>
      <c r="AW607" s="13" t="s">
        <v>30</v>
      </c>
      <c r="AX607" s="13" t="s">
        <v>82</v>
      </c>
      <c r="AY607" s="258" t="s">
        <v>137</v>
      </c>
    </row>
    <row r="608" s="2" customFormat="1" ht="24.15" customHeight="1">
      <c r="A608" s="39"/>
      <c r="B608" s="40"/>
      <c r="C608" s="228" t="s">
        <v>750</v>
      </c>
      <c r="D608" s="228" t="s">
        <v>140</v>
      </c>
      <c r="E608" s="229" t="s">
        <v>751</v>
      </c>
      <c r="F608" s="230" t="s">
        <v>752</v>
      </c>
      <c r="G608" s="231" t="s">
        <v>227</v>
      </c>
      <c r="H608" s="232">
        <v>560.59799999999996</v>
      </c>
      <c r="I608" s="233"/>
      <c r="J608" s="234">
        <f>ROUND(I608*H608,2)</f>
        <v>0</v>
      </c>
      <c r="K608" s="235"/>
      <c r="L608" s="45"/>
      <c r="M608" s="236" t="s">
        <v>1</v>
      </c>
      <c r="N608" s="237" t="s">
        <v>39</v>
      </c>
      <c r="O608" s="92"/>
      <c r="P608" s="238">
        <f>O608*H608</f>
        <v>0</v>
      </c>
      <c r="Q608" s="238">
        <v>0</v>
      </c>
      <c r="R608" s="238">
        <f>Q608*H608</f>
        <v>0</v>
      </c>
      <c r="S608" s="238">
        <v>0</v>
      </c>
      <c r="T608" s="239">
        <f>S608*H608</f>
        <v>0</v>
      </c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  <c r="AR608" s="240" t="s">
        <v>155</v>
      </c>
      <c r="AT608" s="240" t="s">
        <v>140</v>
      </c>
      <c r="AU608" s="240" t="s">
        <v>84</v>
      </c>
      <c r="AY608" s="18" t="s">
        <v>137</v>
      </c>
      <c r="BE608" s="241">
        <f>IF(N608="základní",J608,0)</f>
        <v>0</v>
      </c>
      <c r="BF608" s="241">
        <f>IF(N608="snížená",J608,0)</f>
        <v>0</v>
      </c>
      <c r="BG608" s="241">
        <f>IF(N608="zákl. přenesená",J608,0)</f>
        <v>0</v>
      </c>
      <c r="BH608" s="241">
        <f>IF(N608="sníž. přenesená",J608,0)</f>
        <v>0</v>
      </c>
      <c r="BI608" s="241">
        <f>IF(N608="nulová",J608,0)</f>
        <v>0</v>
      </c>
      <c r="BJ608" s="18" t="s">
        <v>82</v>
      </c>
      <c r="BK608" s="241">
        <f>ROUND(I608*H608,2)</f>
        <v>0</v>
      </c>
      <c r="BL608" s="18" t="s">
        <v>155</v>
      </c>
      <c r="BM608" s="240" t="s">
        <v>753</v>
      </c>
    </row>
    <row r="609" s="2" customFormat="1">
      <c r="A609" s="39"/>
      <c r="B609" s="40"/>
      <c r="C609" s="41"/>
      <c r="D609" s="249" t="s">
        <v>217</v>
      </c>
      <c r="E609" s="41"/>
      <c r="F609" s="280" t="s">
        <v>724</v>
      </c>
      <c r="G609" s="41"/>
      <c r="H609" s="41"/>
      <c r="I609" s="281"/>
      <c r="J609" s="41"/>
      <c r="K609" s="41"/>
      <c r="L609" s="45"/>
      <c r="M609" s="282"/>
      <c r="N609" s="283"/>
      <c r="O609" s="92"/>
      <c r="P609" s="92"/>
      <c r="Q609" s="92"/>
      <c r="R609" s="92"/>
      <c r="S609" s="92"/>
      <c r="T609" s="93"/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  <c r="AT609" s="18" t="s">
        <v>217</v>
      </c>
      <c r="AU609" s="18" t="s">
        <v>84</v>
      </c>
    </row>
    <row r="610" s="12" customFormat="1" ht="22.8" customHeight="1">
      <c r="A610" s="12"/>
      <c r="B610" s="212"/>
      <c r="C610" s="213"/>
      <c r="D610" s="214" t="s">
        <v>73</v>
      </c>
      <c r="E610" s="226" t="s">
        <v>754</v>
      </c>
      <c r="F610" s="226" t="s">
        <v>755</v>
      </c>
      <c r="G610" s="213"/>
      <c r="H610" s="213"/>
      <c r="I610" s="216"/>
      <c r="J610" s="227">
        <f>BK610</f>
        <v>0</v>
      </c>
      <c r="K610" s="213"/>
      <c r="L610" s="218"/>
      <c r="M610" s="219"/>
      <c r="N610" s="220"/>
      <c r="O610" s="220"/>
      <c r="P610" s="221">
        <f>P611</f>
        <v>0</v>
      </c>
      <c r="Q610" s="220"/>
      <c r="R610" s="221">
        <f>R611</f>
        <v>0</v>
      </c>
      <c r="S610" s="220"/>
      <c r="T610" s="222">
        <f>T611</f>
        <v>0</v>
      </c>
      <c r="U610" s="12"/>
      <c r="V610" s="12"/>
      <c r="W610" s="12"/>
      <c r="X610" s="12"/>
      <c r="Y610" s="12"/>
      <c r="Z610" s="12"/>
      <c r="AA610" s="12"/>
      <c r="AB610" s="12"/>
      <c r="AC610" s="12"/>
      <c r="AD610" s="12"/>
      <c r="AE610" s="12"/>
      <c r="AR610" s="223" t="s">
        <v>82</v>
      </c>
      <c r="AT610" s="224" t="s">
        <v>73</v>
      </c>
      <c r="AU610" s="224" t="s">
        <v>82</v>
      </c>
      <c r="AY610" s="223" t="s">
        <v>137</v>
      </c>
      <c r="BK610" s="225">
        <f>BK611</f>
        <v>0</v>
      </c>
    </row>
    <row r="611" s="2" customFormat="1" ht="16.5" customHeight="1">
      <c r="A611" s="39"/>
      <c r="B611" s="40"/>
      <c r="C611" s="228" t="s">
        <v>756</v>
      </c>
      <c r="D611" s="228" t="s">
        <v>140</v>
      </c>
      <c r="E611" s="229" t="s">
        <v>757</v>
      </c>
      <c r="F611" s="230" t="s">
        <v>758</v>
      </c>
      <c r="G611" s="231" t="s">
        <v>227</v>
      </c>
      <c r="H611" s="232">
        <v>681.25300000000004</v>
      </c>
      <c r="I611" s="233"/>
      <c r="J611" s="234">
        <f>ROUND(I611*H611,2)</f>
        <v>0</v>
      </c>
      <c r="K611" s="235"/>
      <c r="L611" s="45"/>
      <c r="M611" s="236" t="s">
        <v>1</v>
      </c>
      <c r="N611" s="237" t="s">
        <v>39</v>
      </c>
      <c r="O611" s="92"/>
      <c r="P611" s="238">
        <f>O611*H611</f>
        <v>0</v>
      </c>
      <c r="Q611" s="238">
        <v>0</v>
      </c>
      <c r="R611" s="238">
        <f>Q611*H611</f>
        <v>0</v>
      </c>
      <c r="S611" s="238">
        <v>0</v>
      </c>
      <c r="T611" s="239">
        <f>S611*H611</f>
        <v>0</v>
      </c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  <c r="AR611" s="240" t="s">
        <v>155</v>
      </c>
      <c r="AT611" s="240" t="s">
        <v>140</v>
      </c>
      <c r="AU611" s="240" t="s">
        <v>84</v>
      </c>
      <c r="AY611" s="18" t="s">
        <v>137</v>
      </c>
      <c r="BE611" s="241">
        <f>IF(N611="základní",J611,0)</f>
        <v>0</v>
      </c>
      <c r="BF611" s="241">
        <f>IF(N611="snížená",J611,0)</f>
        <v>0</v>
      </c>
      <c r="BG611" s="241">
        <f>IF(N611="zákl. přenesená",J611,0)</f>
        <v>0</v>
      </c>
      <c r="BH611" s="241">
        <f>IF(N611="sníž. přenesená",J611,0)</f>
        <v>0</v>
      </c>
      <c r="BI611" s="241">
        <f>IF(N611="nulová",J611,0)</f>
        <v>0</v>
      </c>
      <c r="BJ611" s="18" t="s">
        <v>82</v>
      </c>
      <c r="BK611" s="241">
        <f>ROUND(I611*H611,2)</f>
        <v>0</v>
      </c>
      <c r="BL611" s="18" t="s">
        <v>155</v>
      </c>
      <c r="BM611" s="240" t="s">
        <v>759</v>
      </c>
    </row>
    <row r="612" s="12" customFormat="1" ht="25.92" customHeight="1">
      <c r="A612" s="12"/>
      <c r="B612" s="212"/>
      <c r="C612" s="213"/>
      <c r="D612" s="214" t="s">
        <v>73</v>
      </c>
      <c r="E612" s="215" t="s">
        <v>760</v>
      </c>
      <c r="F612" s="215" t="s">
        <v>761</v>
      </c>
      <c r="G612" s="213"/>
      <c r="H612" s="213"/>
      <c r="I612" s="216"/>
      <c r="J612" s="217">
        <f>BK612</f>
        <v>0</v>
      </c>
      <c r="K612" s="213"/>
      <c r="L612" s="218"/>
      <c r="M612" s="219"/>
      <c r="N612" s="220"/>
      <c r="O612" s="220"/>
      <c r="P612" s="221">
        <f>P613+P638+P758+P765+P774+P954+P1030+P1090+P1110+P1214+P1341+P1354+P1379+P1389+P1456</f>
        <v>0</v>
      </c>
      <c r="Q612" s="220"/>
      <c r="R612" s="221">
        <f>R613+R638+R758+R765+R774+R954+R1030+R1090+R1110+R1214+R1341+R1354+R1379+R1389+R1456</f>
        <v>418.56540817000001</v>
      </c>
      <c r="S612" s="220"/>
      <c r="T612" s="222">
        <f>T613+T638+T758+T765+T774+T954+T1030+T1090+T1110+T1214+T1341+T1354+T1379+T1389+T1456</f>
        <v>76.335724810000002</v>
      </c>
      <c r="U612" s="12"/>
      <c r="V612" s="12"/>
      <c r="W612" s="12"/>
      <c r="X612" s="12"/>
      <c r="Y612" s="12"/>
      <c r="Z612" s="12"/>
      <c r="AA612" s="12"/>
      <c r="AB612" s="12"/>
      <c r="AC612" s="12"/>
      <c r="AD612" s="12"/>
      <c r="AE612" s="12"/>
      <c r="AR612" s="223" t="s">
        <v>84</v>
      </c>
      <c r="AT612" s="224" t="s">
        <v>73</v>
      </c>
      <c r="AU612" s="224" t="s">
        <v>74</v>
      </c>
      <c r="AY612" s="223" t="s">
        <v>137</v>
      </c>
      <c r="BK612" s="225">
        <f>BK613+BK638+BK758+BK765+BK774+BK954+BK1030+BK1090+BK1110+BK1214+BK1341+BK1354+BK1379+BK1389+BK1456</f>
        <v>0</v>
      </c>
    </row>
    <row r="613" s="12" customFormat="1" ht="22.8" customHeight="1">
      <c r="A613" s="12"/>
      <c r="B613" s="212"/>
      <c r="C613" s="213"/>
      <c r="D613" s="214" t="s">
        <v>73</v>
      </c>
      <c r="E613" s="226" t="s">
        <v>762</v>
      </c>
      <c r="F613" s="226" t="s">
        <v>763</v>
      </c>
      <c r="G613" s="213"/>
      <c r="H613" s="213"/>
      <c r="I613" s="216"/>
      <c r="J613" s="227">
        <f>BK613</f>
        <v>0</v>
      </c>
      <c r="K613" s="213"/>
      <c r="L613" s="218"/>
      <c r="M613" s="219"/>
      <c r="N613" s="220"/>
      <c r="O613" s="220"/>
      <c r="P613" s="221">
        <f>SUM(P614:P637)</f>
        <v>0</v>
      </c>
      <c r="Q613" s="220"/>
      <c r="R613" s="221">
        <f>SUM(R614:R637)</f>
        <v>1.7890032000000002</v>
      </c>
      <c r="S613" s="220"/>
      <c r="T613" s="222">
        <f>SUM(T614:T637)</f>
        <v>0</v>
      </c>
      <c r="U613" s="12"/>
      <c r="V613" s="12"/>
      <c r="W613" s="12"/>
      <c r="X613" s="12"/>
      <c r="Y613" s="12"/>
      <c r="Z613" s="12"/>
      <c r="AA613" s="12"/>
      <c r="AB613" s="12"/>
      <c r="AC613" s="12"/>
      <c r="AD613" s="12"/>
      <c r="AE613" s="12"/>
      <c r="AR613" s="223" t="s">
        <v>84</v>
      </c>
      <c r="AT613" s="224" t="s">
        <v>73</v>
      </c>
      <c r="AU613" s="224" t="s">
        <v>82</v>
      </c>
      <c r="AY613" s="223" t="s">
        <v>137</v>
      </c>
      <c r="BK613" s="225">
        <f>SUM(BK614:BK637)</f>
        <v>0</v>
      </c>
    </row>
    <row r="614" s="2" customFormat="1" ht="24.15" customHeight="1">
      <c r="A614" s="39"/>
      <c r="B614" s="40"/>
      <c r="C614" s="228" t="s">
        <v>764</v>
      </c>
      <c r="D614" s="228" t="s">
        <v>140</v>
      </c>
      <c r="E614" s="229" t="s">
        <v>765</v>
      </c>
      <c r="F614" s="230" t="s">
        <v>766</v>
      </c>
      <c r="G614" s="231" t="s">
        <v>190</v>
      </c>
      <c r="H614" s="232">
        <v>279</v>
      </c>
      <c r="I614" s="233"/>
      <c r="J614" s="234">
        <f>ROUND(I614*H614,2)</f>
        <v>0</v>
      </c>
      <c r="K614" s="235"/>
      <c r="L614" s="45"/>
      <c r="M614" s="236" t="s">
        <v>1</v>
      </c>
      <c r="N614" s="237" t="s">
        <v>39</v>
      </c>
      <c r="O614" s="92"/>
      <c r="P614" s="238">
        <f>O614*H614</f>
        <v>0</v>
      </c>
      <c r="Q614" s="238">
        <v>0</v>
      </c>
      <c r="R614" s="238">
        <f>Q614*H614</f>
        <v>0</v>
      </c>
      <c r="S614" s="238">
        <v>0</v>
      </c>
      <c r="T614" s="239">
        <f>S614*H614</f>
        <v>0</v>
      </c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R614" s="240" t="s">
        <v>266</v>
      </c>
      <c r="AT614" s="240" t="s">
        <v>140</v>
      </c>
      <c r="AU614" s="240" t="s">
        <v>84</v>
      </c>
      <c r="AY614" s="18" t="s">
        <v>137</v>
      </c>
      <c r="BE614" s="241">
        <f>IF(N614="základní",J614,0)</f>
        <v>0</v>
      </c>
      <c r="BF614" s="241">
        <f>IF(N614="snížená",J614,0)</f>
        <v>0</v>
      </c>
      <c r="BG614" s="241">
        <f>IF(N614="zákl. přenesená",J614,0)</f>
        <v>0</v>
      </c>
      <c r="BH614" s="241">
        <f>IF(N614="sníž. přenesená",J614,0)</f>
        <v>0</v>
      </c>
      <c r="BI614" s="241">
        <f>IF(N614="nulová",J614,0)</f>
        <v>0</v>
      </c>
      <c r="BJ614" s="18" t="s">
        <v>82</v>
      </c>
      <c r="BK614" s="241">
        <f>ROUND(I614*H614,2)</f>
        <v>0</v>
      </c>
      <c r="BL614" s="18" t="s">
        <v>266</v>
      </c>
      <c r="BM614" s="240" t="s">
        <v>767</v>
      </c>
    </row>
    <row r="615" s="13" customFormat="1">
      <c r="A615" s="13"/>
      <c r="B615" s="247"/>
      <c r="C615" s="248"/>
      <c r="D615" s="249" t="s">
        <v>192</v>
      </c>
      <c r="E615" s="250" t="s">
        <v>1</v>
      </c>
      <c r="F615" s="251" t="s">
        <v>517</v>
      </c>
      <c r="G615" s="248"/>
      <c r="H615" s="252">
        <v>279</v>
      </c>
      <c r="I615" s="253"/>
      <c r="J615" s="248"/>
      <c r="K615" s="248"/>
      <c r="L615" s="254"/>
      <c r="M615" s="255"/>
      <c r="N615" s="256"/>
      <c r="O615" s="256"/>
      <c r="P615" s="256"/>
      <c r="Q615" s="256"/>
      <c r="R615" s="256"/>
      <c r="S615" s="256"/>
      <c r="T615" s="257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58" t="s">
        <v>192</v>
      </c>
      <c r="AU615" s="258" t="s">
        <v>84</v>
      </c>
      <c r="AV615" s="13" t="s">
        <v>84</v>
      </c>
      <c r="AW615" s="13" t="s">
        <v>30</v>
      </c>
      <c r="AX615" s="13" t="s">
        <v>74</v>
      </c>
      <c r="AY615" s="258" t="s">
        <v>137</v>
      </c>
    </row>
    <row r="616" s="14" customFormat="1">
      <c r="A616" s="14"/>
      <c r="B616" s="259"/>
      <c r="C616" s="260"/>
      <c r="D616" s="249" t="s">
        <v>192</v>
      </c>
      <c r="E616" s="261" t="s">
        <v>1</v>
      </c>
      <c r="F616" s="262" t="s">
        <v>202</v>
      </c>
      <c r="G616" s="260"/>
      <c r="H616" s="263">
        <v>279</v>
      </c>
      <c r="I616" s="264"/>
      <c r="J616" s="260"/>
      <c r="K616" s="260"/>
      <c r="L616" s="265"/>
      <c r="M616" s="266"/>
      <c r="N616" s="267"/>
      <c r="O616" s="267"/>
      <c r="P616" s="267"/>
      <c r="Q616" s="267"/>
      <c r="R616" s="267"/>
      <c r="S616" s="267"/>
      <c r="T616" s="268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69" t="s">
        <v>192</v>
      </c>
      <c r="AU616" s="269" t="s">
        <v>84</v>
      </c>
      <c r="AV616" s="14" t="s">
        <v>155</v>
      </c>
      <c r="AW616" s="14" t="s">
        <v>30</v>
      </c>
      <c r="AX616" s="14" t="s">
        <v>82</v>
      </c>
      <c r="AY616" s="269" t="s">
        <v>137</v>
      </c>
    </row>
    <row r="617" s="2" customFormat="1" ht="16.5" customHeight="1">
      <c r="A617" s="39"/>
      <c r="B617" s="40"/>
      <c r="C617" s="295" t="s">
        <v>768</v>
      </c>
      <c r="D617" s="295" t="s">
        <v>351</v>
      </c>
      <c r="E617" s="296" t="s">
        <v>769</v>
      </c>
      <c r="F617" s="297" t="s">
        <v>770</v>
      </c>
      <c r="G617" s="298" t="s">
        <v>227</v>
      </c>
      <c r="H617" s="299">
        <v>0.091999999999999998</v>
      </c>
      <c r="I617" s="300"/>
      <c r="J617" s="301">
        <f>ROUND(I617*H617,2)</f>
        <v>0</v>
      </c>
      <c r="K617" s="302"/>
      <c r="L617" s="303"/>
      <c r="M617" s="304" t="s">
        <v>1</v>
      </c>
      <c r="N617" s="305" t="s">
        <v>39</v>
      </c>
      <c r="O617" s="92"/>
      <c r="P617" s="238">
        <f>O617*H617</f>
        <v>0</v>
      </c>
      <c r="Q617" s="238">
        <v>1</v>
      </c>
      <c r="R617" s="238">
        <f>Q617*H617</f>
        <v>0.091999999999999998</v>
      </c>
      <c r="S617" s="238">
        <v>0</v>
      </c>
      <c r="T617" s="239">
        <f>S617*H617</f>
        <v>0</v>
      </c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  <c r="AR617" s="240" t="s">
        <v>356</v>
      </c>
      <c r="AT617" s="240" t="s">
        <v>351</v>
      </c>
      <c r="AU617" s="240" t="s">
        <v>84</v>
      </c>
      <c r="AY617" s="18" t="s">
        <v>137</v>
      </c>
      <c r="BE617" s="241">
        <f>IF(N617="základní",J617,0)</f>
        <v>0</v>
      </c>
      <c r="BF617" s="241">
        <f>IF(N617="snížená",J617,0)</f>
        <v>0</v>
      </c>
      <c r="BG617" s="241">
        <f>IF(N617="zákl. přenesená",J617,0)</f>
        <v>0</v>
      </c>
      <c r="BH617" s="241">
        <f>IF(N617="sníž. přenesená",J617,0)</f>
        <v>0</v>
      </c>
      <c r="BI617" s="241">
        <f>IF(N617="nulová",J617,0)</f>
        <v>0</v>
      </c>
      <c r="BJ617" s="18" t="s">
        <v>82</v>
      </c>
      <c r="BK617" s="241">
        <f>ROUND(I617*H617,2)</f>
        <v>0</v>
      </c>
      <c r="BL617" s="18" t="s">
        <v>266</v>
      </c>
      <c r="BM617" s="240" t="s">
        <v>771</v>
      </c>
    </row>
    <row r="618" s="13" customFormat="1">
      <c r="A618" s="13"/>
      <c r="B618" s="247"/>
      <c r="C618" s="248"/>
      <c r="D618" s="249" t="s">
        <v>192</v>
      </c>
      <c r="E618" s="250" t="s">
        <v>1</v>
      </c>
      <c r="F618" s="251" t="s">
        <v>517</v>
      </c>
      <c r="G618" s="248"/>
      <c r="H618" s="252">
        <v>279</v>
      </c>
      <c r="I618" s="253"/>
      <c r="J618" s="248"/>
      <c r="K618" s="248"/>
      <c r="L618" s="254"/>
      <c r="M618" s="255"/>
      <c r="N618" s="256"/>
      <c r="O618" s="256"/>
      <c r="P618" s="256"/>
      <c r="Q618" s="256"/>
      <c r="R618" s="256"/>
      <c r="S618" s="256"/>
      <c r="T618" s="257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58" t="s">
        <v>192</v>
      </c>
      <c r="AU618" s="258" t="s">
        <v>84</v>
      </c>
      <c r="AV618" s="13" t="s">
        <v>84</v>
      </c>
      <c r="AW618" s="13" t="s">
        <v>30</v>
      </c>
      <c r="AX618" s="13" t="s">
        <v>74</v>
      </c>
      <c r="AY618" s="258" t="s">
        <v>137</v>
      </c>
    </row>
    <row r="619" s="14" customFormat="1">
      <c r="A619" s="14"/>
      <c r="B619" s="259"/>
      <c r="C619" s="260"/>
      <c r="D619" s="249" t="s">
        <v>192</v>
      </c>
      <c r="E619" s="261" t="s">
        <v>1</v>
      </c>
      <c r="F619" s="262" t="s">
        <v>202</v>
      </c>
      <c r="G619" s="260"/>
      <c r="H619" s="263">
        <v>279</v>
      </c>
      <c r="I619" s="264"/>
      <c r="J619" s="260"/>
      <c r="K619" s="260"/>
      <c r="L619" s="265"/>
      <c r="M619" s="266"/>
      <c r="N619" s="267"/>
      <c r="O619" s="267"/>
      <c r="P619" s="267"/>
      <c r="Q619" s="267"/>
      <c r="R619" s="267"/>
      <c r="S619" s="267"/>
      <c r="T619" s="268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69" t="s">
        <v>192</v>
      </c>
      <c r="AU619" s="269" t="s">
        <v>84</v>
      </c>
      <c r="AV619" s="14" t="s">
        <v>155</v>
      </c>
      <c r="AW619" s="14" t="s">
        <v>30</v>
      </c>
      <c r="AX619" s="14" t="s">
        <v>82</v>
      </c>
      <c r="AY619" s="269" t="s">
        <v>137</v>
      </c>
    </row>
    <row r="620" s="13" customFormat="1">
      <c r="A620" s="13"/>
      <c r="B620" s="247"/>
      <c r="C620" s="248"/>
      <c r="D620" s="249" t="s">
        <v>192</v>
      </c>
      <c r="E620" s="248"/>
      <c r="F620" s="251" t="s">
        <v>772</v>
      </c>
      <c r="G620" s="248"/>
      <c r="H620" s="252">
        <v>0.091999999999999998</v>
      </c>
      <c r="I620" s="253"/>
      <c r="J620" s="248"/>
      <c r="K620" s="248"/>
      <c r="L620" s="254"/>
      <c r="M620" s="255"/>
      <c r="N620" s="256"/>
      <c r="O620" s="256"/>
      <c r="P620" s="256"/>
      <c r="Q620" s="256"/>
      <c r="R620" s="256"/>
      <c r="S620" s="256"/>
      <c r="T620" s="257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58" t="s">
        <v>192</v>
      </c>
      <c r="AU620" s="258" t="s">
        <v>84</v>
      </c>
      <c r="AV620" s="13" t="s">
        <v>84</v>
      </c>
      <c r="AW620" s="13" t="s">
        <v>4</v>
      </c>
      <c r="AX620" s="13" t="s">
        <v>82</v>
      </c>
      <c r="AY620" s="258" t="s">
        <v>137</v>
      </c>
    </row>
    <row r="621" s="2" customFormat="1" ht="24.15" customHeight="1">
      <c r="A621" s="39"/>
      <c r="B621" s="40"/>
      <c r="C621" s="228" t="s">
        <v>773</v>
      </c>
      <c r="D621" s="228" t="s">
        <v>140</v>
      </c>
      <c r="E621" s="229" t="s">
        <v>774</v>
      </c>
      <c r="F621" s="230" t="s">
        <v>775</v>
      </c>
      <c r="G621" s="231" t="s">
        <v>190</v>
      </c>
      <c r="H621" s="232">
        <v>15.964</v>
      </c>
      <c r="I621" s="233"/>
      <c r="J621" s="234">
        <f>ROUND(I621*H621,2)</f>
        <v>0</v>
      </c>
      <c r="K621" s="235"/>
      <c r="L621" s="45"/>
      <c r="M621" s="236" t="s">
        <v>1</v>
      </c>
      <c r="N621" s="237" t="s">
        <v>39</v>
      </c>
      <c r="O621" s="92"/>
      <c r="P621" s="238">
        <f>O621*H621</f>
        <v>0</v>
      </c>
      <c r="Q621" s="238">
        <v>0</v>
      </c>
      <c r="R621" s="238">
        <f>Q621*H621</f>
        <v>0</v>
      </c>
      <c r="S621" s="238">
        <v>0</v>
      </c>
      <c r="T621" s="239">
        <f>S621*H621</f>
        <v>0</v>
      </c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  <c r="AR621" s="240" t="s">
        <v>266</v>
      </c>
      <c r="AT621" s="240" t="s">
        <v>140</v>
      </c>
      <c r="AU621" s="240" t="s">
        <v>84</v>
      </c>
      <c r="AY621" s="18" t="s">
        <v>137</v>
      </c>
      <c r="BE621" s="241">
        <f>IF(N621="základní",J621,0)</f>
        <v>0</v>
      </c>
      <c r="BF621" s="241">
        <f>IF(N621="snížená",J621,0)</f>
        <v>0</v>
      </c>
      <c r="BG621" s="241">
        <f>IF(N621="zákl. přenesená",J621,0)</f>
        <v>0</v>
      </c>
      <c r="BH621" s="241">
        <f>IF(N621="sníž. přenesená",J621,0)</f>
        <v>0</v>
      </c>
      <c r="BI621" s="241">
        <f>IF(N621="nulová",J621,0)</f>
        <v>0</v>
      </c>
      <c r="BJ621" s="18" t="s">
        <v>82</v>
      </c>
      <c r="BK621" s="241">
        <f>ROUND(I621*H621,2)</f>
        <v>0</v>
      </c>
      <c r="BL621" s="18" t="s">
        <v>266</v>
      </c>
      <c r="BM621" s="240" t="s">
        <v>776</v>
      </c>
    </row>
    <row r="622" s="15" customFormat="1">
      <c r="A622" s="15"/>
      <c r="B622" s="270"/>
      <c r="C622" s="271"/>
      <c r="D622" s="249" t="s">
        <v>192</v>
      </c>
      <c r="E622" s="272" t="s">
        <v>1</v>
      </c>
      <c r="F622" s="273" t="s">
        <v>534</v>
      </c>
      <c r="G622" s="271"/>
      <c r="H622" s="272" t="s">
        <v>1</v>
      </c>
      <c r="I622" s="274"/>
      <c r="J622" s="271"/>
      <c r="K622" s="271"/>
      <c r="L622" s="275"/>
      <c r="M622" s="276"/>
      <c r="N622" s="277"/>
      <c r="O622" s="277"/>
      <c r="P622" s="277"/>
      <c r="Q622" s="277"/>
      <c r="R622" s="277"/>
      <c r="S622" s="277"/>
      <c r="T622" s="278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T622" s="279" t="s">
        <v>192</v>
      </c>
      <c r="AU622" s="279" t="s">
        <v>84</v>
      </c>
      <c r="AV622" s="15" t="s">
        <v>82</v>
      </c>
      <c r="AW622" s="15" t="s">
        <v>30</v>
      </c>
      <c r="AX622" s="15" t="s">
        <v>74</v>
      </c>
      <c r="AY622" s="279" t="s">
        <v>137</v>
      </c>
    </row>
    <row r="623" s="13" customFormat="1">
      <c r="A623" s="13"/>
      <c r="B623" s="247"/>
      <c r="C623" s="248"/>
      <c r="D623" s="249" t="s">
        <v>192</v>
      </c>
      <c r="E623" s="250" t="s">
        <v>1</v>
      </c>
      <c r="F623" s="251" t="s">
        <v>777</v>
      </c>
      <c r="G623" s="248"/>
      <c r="H623" s="252">
        <v>15.964</v>
      </c>
      <c r="I623" s="253"/>
      <c r="J623" s="248"/>
      <c r="K623" s="248"/>
      <c r="L623" s="254"/>
      <c r="M623" s="255"/>
      <c r="N623" s="256"/>
      <c r="O623" s="256"/>
      <c r="P623" s="256"/>
      <c r="Q623" s="256"/>
      <c r="R623" s="256"/>
      <c r="S623" s="256"/>
      <c r="T623" s="257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58" t="s">
        <v>192</v>
      </c>
      <c r="AU623" s="258" t="s">
        <v>84</v>
      </c>
      <c r="AV623" s="13" t="s">
        <v>84</v>
      </c>
      <c r="AW623" s="13" t="s">
        <v>30</v>
      </c>
      <c r="AX623" s="13" t="s">
        <v>74</v>
      </c>
      <c r="AY623" s="258" t="s">
        <v>137</v>
      </c>
    </row>
    <row r="624" s="14" customFormat="1">
      <c r="A624" s="14"/>
      <c r="B624" s="259"/>
      <c r="C624" s="260"/>
      <c r="D624" s="249" t="s">
        <v>192</v>
      </c>
      <c r="E624" s="261" t="s">
        <v>1</v>
      </c>
      <c r="F624" s="262" t="s">
        <v>202</v>
      </c>
      <c r="G624" s="260"/>
      <c r="H624" s="263">
        <v>15.964</v>
      </c>
      <c r="I624" s="264"/>
      <c r="J624" s="260"/>
      <c r="K624" s="260"/>
      <c r="L624" s="265"/>
      <c r="M624" s="266"/>
      <c r="N624" s="267"/>
      <c r="O624" s="267"/>
      <c r="P624" s="267"/>
      <c r="Q624" s="267"/>
      <c r="R624" s="267"/>
      <c r="S624" s="267"/>
      <c r="T624" s="268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69" t="s">
        <v>192</v>
      </c>
      <c r="AU624" s="269" t="s">
        <v>84</v>
      </c>
      <c r="AV624" s="14" t="s">
        <v>155</v>
      </c>
      <c r="AW624" s="14" t="s">
        <v>30</v>
      </c>
      <c r="AX624" s="14" t="s">
        <v>82</v>
      </c>
      <c r="AY624" s="269" t="s">
        <v>137</v>
      </c>
    </row>
    <row r="625" s="2" customFormat="1" ht="24.15" customHeight="1">
      <c r="A625" s="39"/>
      <c r="B625" s="40"/>
      <c r="C625" s="295" t="s">
        <v>778</v>
      </c>
      <c r="D625" s="295" t="s">
        <v>351</v>
      </c>
      <c r="E625" s="296" t="s">
        <v>779</v>
      </c>
      <c r="F625" s="297" t="s">
        <v>780</v>
      </c>
      <c r="G625" s="298" t="s">
        <v>190</v>
      </c>
      <c r="H625" s="299">
        <v>16.762</v>
      </c>
      <c r="I625" s="300"/>
      <c r="J625" s="301">
        <f>ROUND(I625*H625,2)</f>
        <v>0</v>
      </c>
      <c r="K625" s="302"/>
      <c r="L625" s="303"/>
      <c r="M625" s="304" t="s">
        <v>1</v>
      </c>
      <c r="N625" s="305" t="s">
        <v>39</v>
      </c>
      <c r="O625" s="92"/>
      <c r="P625" s="238">
        <f>O625*H625</f>
        <v>0</v>
      </c>
      <c r="Q625" s="238">
        <v>0.0025000000000000001</v>
      </c>
      <c r="R625" s="238">
        <f>Q625*H625</f>
        <v>0.041905000000000005</v>
      </c>
      <c r="S625" s="238">
        <v>0</v>
      </c>
      <c r="T625" s="239">
        <f>S625*H625</f>
        <v>0</v>
      </c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  <c r="AR625" s="240" t="s">
        <v>356</v>
      </c>
      <c r="AT625" s="240" t="s">
        <v>351</v>
      </c>
      <c r="AU625" s="240" t="s">
        <v>84</v>
      </c>
      <c r="AY625" s="18" t="s">
        <v>137</v>
      </c>
      <c r="BE625" s="241">
        <f>IF(N625="základní",J625,0)</f>
        <v>0</v>
      </c>
      <c r="BF625" s="241">
        <f>IF(N625="snížená",J625,0)</f>
        <v>0</v>
      </c>
      <c r="BG625" s="241">
        <f>IF(N625="zákl. přenesená",J625,0)</f>
        <v>0</v>
      </c>
      <c r="BH625" s="241">
        <f>IF(N625="sníž. přenesená",J625,0)</f>
        <v>0</v>
      </c>
      <c r="BI625" s="241">
        <f>IF(N625="nulová",J625,0)</f>
        <v>0</v>
      </c>
      <c r="BJ625" s="18" t="s">
        <v>82</v>
      </c>
      <c r="BK625" s="241">
        <f>ROUND(I625*H625,2)</f>
        <v>0</v>
      </c>
      <c r="BL625" s="18" t="s">
        <v>266</v>
      </c>
      <c r="BM625" s="240" t="s">
        <v>781</v>
      </c>
    </row>
    <row r="626" s="15" customFormat="1">
      <c r="A626" s="15"/>
      <c r="B626" s="270"/>
      <c r="C626" s="271"/>
      <c r="D626" s="249" t="s">
        <v>192</v>
      </c>
      <c r="E626" s="272" t="s">
        <v>1</v>
      </c>
      <c r="F626" s="273" t="s">
        <v>534</v>
      </c>
      <c r="G626" s="271"/>
      <c r="H626" s="272" t="s">
        <v>1</v>
      </c>
      <c r="I626" s="274"/>
      <c r="J626" s="271"/>
      <c r="K626" s="271"/>
      <c r="L626" s="275"/>
      <c r="M626" s="276"/>
      <c r="N626" s="277"/>
      <c r="O626" s="277"/>
      <c r="P626" s="277"/>
      <c r="Q626" s="277"/>
      <c r="R626" s="277"/>
      <c r="S626" s="277"/>
      <c r="T626" s="278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T626" s="279" t="s">
        <v>192</v>
      </c>
      <c r="AU626" s="279" t="s">
        <v>84</v>
      </c>
      <c r="AV626" s="15" t="s">
        <v>82</v>
      </c>
      <c r="AW626" s="15" t="s">
        <v>30</v>
      </c>
      <c r="AX626" s="15" t="s">
        <v>74</v>
      </c>
      <c r="AY626" s="279" t="s">
        <v>137</v>
      </c>
    </row>
    <row r="627" s="13" customFormat="1">
      <c r="A627" s="13"/>
      <c r="B627" s="247"/>
      <c r="C627" s="248"/>
      <c r="D627" s="249" t="s">
        <v>192</v>
      </c>
      <c r="E627" s="250" t="s">
        <v>1</v>
      </c>
      <c r="F627" s="251" t="s">
        <v>777</v>
      </c>
      <c r="G627" s="248"/>
      <c r="H627" s="252">
        <v>15.964</v>
      </c>
      <c r="I627" s="253"/>
      <c r="J627" s="248"/>
      <c r="K627" s="248"/>
      <c r="L627" s="254"/>
      <c r="M627" s="255"/>
      <c r="N627" s="256"/>
      <c r="O627" s="256"/>
      <c r="P627" s="256"/>
      <c r="Q627" s="256"/>
      <c r="R627" s="256"/>
      <c r="S627" s="256"/>
      <c r="T627" s="257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58" t="s">
        <v>192</v>
      </c>
      <c r="AU627" s="258" t="s">
        <v>84</v>
      </c>
      <c r="AV627" s="13" t="s">
        <v>84</v>
      </c>
      <c r="AW627" s="13" t="s">
        <v>30</v>
      </c>
      <c r="AX627" s="13" t="s">
        <v>74</v>
      </c>
      <c r="AY627" s="258" t="s">
        <v>137</v>
      </c>
    </row>
    <row r="628" s="14" customFormat="1">
      <c r="A628" s="14"/>
      <c r="B628" s="259"/>
      <c r="C628" s="260"/>
      <c r="D628" s="249" t="s">
        <v>192</v>
      </c>
      <c r="E628" s="261" t="s">
        <v>1</v>
      </c>
      <c r="F628" s="262" t="s">
        <v>202</v>
      </c>
      <c r="G628" s="260"/>
      <c r="H628" s="263">
        <v>15.964</v>
      </c>
      <c r="I628" s="264"/>
      <c r="J628" s="260"/>
      <c r="K628" s="260"/>
      <c r="L628" s="265"/>
      <c r="M628" s="266"/>
      <c r="N628" s="267"/>
      <c r="O628" s="267"/>
      <c r="P628" s="267"/>
      <c r="Q628" s="267"/>
      <c r="R628" s="267"/>
      <c r="S628" s="267"/>
      <c r="T628" s="268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69" t="s">
        <v>192</v>
      </c>
      <c r="AU628" s="269" t="s">
        <v>84</v>
      </c>
      <c r="AV628" s="14" t="s">
        <v>155</v>
      </c>
      <c r="AW628" s="14" t="s">
        <v>30</v>
      </c>
      <c r="AX628" s="14" t="s">
        <v>82</v>
      </c>
      <c r="AY628" s="269" t="s">
        <v>137</v>
      </c>
    </row>
    <row r="629" s="13" customFormat="1">
      <c r="A629" s="13"/>
      <c r="B629" s="247"/>
      <c r="C629" s="248"/>
      <c r="D629" s="249" t="s">
        <v>192</v>
      </c>
      <c r="E629" s="248"/>
      <c r="F629" s="251" t="s">
        <v>782</v>
      </c>
      <c r="G629" s="248"/>
      <c r="H629" s="252">
        <v>16.762</v>
      </c>
      <c r="I629" s="253"/>
      <c r="J629" s="248"/>
      <c r="K629" s="248"/>
      <c r="L629" s="254"/>
      <c r="M629" s="255"/>
      <c r="N629" s="256"/>
      <c r="O629" s="256"/>
      <c r="P629" s="256"/>
      <c r="Q629" s="256"/>
      <c r="R629" s="256"/>
      <c r="S629" s="256"/>
      <c r="T629" s="257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58" t="s">
        <v>192</v>
      </c>
      <c r="AU629" s="258" t="s">
        <v>84</v>
      </c>
      <c r="AV629" s="13" t="s">
        <v>84</v>
      </c>
      <c r="AW629" s="13" t="s">
        <v>4</v>
      </c>
      <c r="AX629" s="13" t="s">
        <v>82</v>
      </c>
      <c r="AY629" s="258" t="s">
        <v>137</v>
      </c>
    </row>
    <row r="630" s="2" customFormat="1" ht="24.15" customHeight="1">
      <c r="A630" s="39"/>
      <c r="B630" s="40"/>
      <c r="C630" s="228" t="s">
        <v>783</v>
      </c>
      <c r="D630" s="228" t="s">
        <v>140</v>
      </c>
      <c r="E630" s="229" t="s">
        <v>784</v>
      </c>
      <c r="F630" s="230" t="s">
        <v>785</v>
      </c>
      <c r="G630" s="231" t="s">
        <v>190</v>
      </c>
      <c r="H630" s="232">
        <v>279</v>
      </c>
      <c r="I630" s="233"/>
      <c r="J630" s="234">
        <f>ROUND(I630*H630,2)</f>
        <v>0</v>
      </c>
      <c r="K630" s="235"/>
      <c r="L630" s="45"/>
      <c r="M630" s="236" t="s">
        <v>1</v>
      </c>
      <c r="N630" s="237" t="s">
        <v>39</v>
      </c>
      <c r="O630" s="92"/>
      <c r="P630" s="238">
        <f>O630*H630</f>
        <v>0</v>
      </c>
      <c r="Q630" s="238">
        <v>0.00040000000000000002</v>
      </c>
      <c r="R630" s="238">
        <f>Q630*H630</f>
        <v>0.11160000000000001</v>
      </c>
      <c r="S630" s="238">
        <v>0</v>
      </c>
      <c r="T630" s="239">
        <f>S630*H630</f>
        <v>0</v>
      </c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  <c r="AR630" s="240" t="s">
        <v>266</v>
      </c>
      <c r="AT630" s="240" t="s">
        <v>140</v>
      </c>
      <c r="AU630" s="240" t="s">
        <v>84</v>
      </c>
      <c r="AY630" s="18" t="s">
        <v>137</v>
      </c>
      <c r="BE630" s="241">
        <f>IF(N630="základní",J630,0)</f>
        <v>0</v>
      </c>
      <c r="BF630" s="241">
        <f>IF(N630="snížená",J630,0)</f>
        <v>0</v>
      </c>
      <c r="BG630" s="241">
        <f>IF(N630="zákl. přenesená",J630,0)</f>
        <v>0</v>
      </c>
      <c r="BH630" s="241">
        <f>IF(N630="sníž. přenesená",J630,0)</f>
        <v>0</v>
      </c>
      <c r="BI630" s="241">
        <f>IF(N630="nulová",J630,0)</f>
        <v>0</v>
      </c>
      <c r="BJ630" s="18" t="s">
        <v>82</v>
      </c>
      <c r="BK630" s="241">
        <f>ROUND(I630*H630,2)</f>
        <v>0</v>
      </c>
      <c r="BL630" s="18" t="s">
        <v>266</v>
      </c>
      <c r="BM630" s="240" t="s">
        <v>786</v>
      </c>
    </row>
    <row r="631" s="13" customFormat="1">
      <c r="A631" s="13"/>
      <c r="B631" s="247"/>
      <c r="C631" s="248"/>
      <c r="D631" s="249" t="s">
        <v>192</v>
      </c>
      <c r="E631" s="250" t="s">
        <v>1</v>
      </c>
      <c r="F631" s="251" t="s">
        <v>517</v>
      </c>
      <c r="G631" s="248"/>
      <c r="H631" s="252">
        <v>279</v>
      </c>
      <c r="I631" s="253"/>
      <c r="J631" s="248"/>
      <c r="K631" s="248"/>
      <c r="L631" s="254"/>
      <c r="M631" s="255"/>
      <c r="N631" s="256"/>
      <c r="O631" s="256"/>
      <c r="P631" s="256"/>
      <c r="Q631" s="256"/>
      <c r="R631" s="256"/>
      <c r="S631" s="256"/>
      <c r="T631" s="257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58" t="s">
        <v>192</v>
      </c>
      <c r="AU631" s="258" t="s">
        <v>84</v>
      </c>
      <c r="AV631" s="13" t="s">
        <v>84</v>
      </c>
      <c r="AW631" s="13" t="s">
        <v>30</v>
      </c>
      <c r="AX631" s="13" t="s">
        <v>74</v>
      </c>
      <c r="AY631" s="258" t="s">
        <v>137</v>
      </c>
    </row>
    <row r="632" s="14" customFormat="1">
      <c r="A632" s="14"/>
      <c r="B632" s="259"/>
      <c r="C632" s="260"/>
      <c r="D632" s="249" t="s">
        <v>192</v>
      </c>
      <c r="E632" s="261" t="s">
        <v>1</v>
      </c>
      <c r="F632" s="262" t="s">
        <v>202</v>
      </c>
      <c r="G632" s="260"/>
      <c r="H632" s="263">
        <v>279</v>
      </c>
      <c r="I632" s="264"/>
      <c r="J632" s="260"/>
      <c r="K632" s="260"/>
      <c r="L632" s="265"/>
      <c r="M632" s="266"/>
      <c r="N632" s="267"/>
      <c r="O632" s="267"/>
      <c r="P632" s="267"/>
      <c r="Q632" s="267"/>
      <c r="R632" s="267"/>
      <c r="S632" s="267"/>
      <c r="T632" s="268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69" t="s">
        <v>192</v>
      </c>
      <c r="AU632" s="269" t="s">
        <v>84</v>
      </c>
      <c r="AV632" s="14" t="s">
        <v>155</v>
      </c>
      <c r="AW632" s="14" t="s">
        <v>30</v>
      </c>
      <c r="AX632" s="14" t="s">
        <v>82</v>
      </c>
      <c r="AY632" s="269" t="s">
        <v>137</v>
      </c>
    </row>
    <row r="633" s="2" customFormat="1" ht="44.25" customHeight="1">
      <c r="A633" s="39"/>
      <c r="B633" s="40"/>
      <c r="C633" s="295" t="s">
        <v>787</v>
      </c>
      <c r="D633" s="295" t="s">
        <v>351</v>
      </c>
      <c r="E633" s="296" t="s">
        <v>788</v>
      </c>
      <c r="F633" s="297" t="s">
        <v>789</v>
      </c>
      <c r="G633" s="298" t="s">
        <v>190</v>
      </c>
      <c r="H633" s="299">
        <v>285.83300000000003</v>
      </c>
      <c r="I633" s="300"/>
      <c r="J633" s="301">
        <f>ROUND(I633*H633,2)</f>
        <v>0</v>
      </c>
      <c r="K633" s="302"/>
      <c r="L633" s="303"/>
      <c r="M633" s="304" t="s">
        <v>1</v>
      </c>
      <c r="N633" s="305" t="s">
        <v>39</v>
      </c>
      <c r="O633" s="92"/>
      <c r="P633" s="238">
        <f>O633*H633</f>
        <v>0</v>
      </c>
      <c r="Q633" s="238">
        <v>0.0054000000000000003</v>
      </c>
      <c r="R633" s="238">
        <f>Q633*H633</f>
        <v>1.5434982000000002</v>
      </c>
      <c r="S633" s="238">
        <v>0</v>
      </c>
      <c r="T633" s="239">
        <f>S633*H633</f>
        <v>0</v>
      </c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  <c r="AR633" s="240" t="s">
        <v>356</v>
      </c>
      <c r="AT633" s="240" t="s">
        <v>351</v>
      </c>
      <c r="AU633" s="240" t="s">
        <v>84</v>
      </c>
      <c r="AY633" s="18" t="s">
        <v>137</v>
      </c>
      <c r="BE633" s="241">
        <f>IF(N633="základní",J633,0)</f>
        <v>0</v>
      </c>
      <c r="BF633" s="241">
        <f>IF(N633="snížená",J633,0)</f>
        <v>0</v>
      </c>
      <c r="BG633" s="241">
        <f>IF(N633="zákl. přenesená",J633,0)</f>
        <v>0</v>
      </c>
      <c r="BH633" s="241">
        <f>IF(N633="sníž. přenesená",J633,0)</f>
        <v>0</v>
      </c>
      <c r="BI633" s="241">
        <f>IF(N633="nulová",J633,0)</f>
        <v>0</v>
      </c>
      <c r="BJ633" s="18" t="s">
        <v>82</v>
      </c>
      <c r="BK633" s="241">
        <f>ROUND(I633*H633,2)</f>
        <v>0</v>
      </c>
      <c r="BL633" s="18" t="s">
        <v>266</v>
      </c>
      <c r="BM633" s="240" t="s">
        <v>790</v>
      </c>
    </row>
    <row r="634" s="13" customFormat="1">
      <c r="A634" s="13"/>
      <c r="B634" s="247"/>
      <c r="C634" s="248"/>
      <c r="D634" s="249" t="s">
        <v>192</v>
      </c>
      <c r="E634" s="250" t="s">
        <v>1</v>
      </c>
      <c r="F634" s="251" t="s">
        <v>791</v>
      </c>
      <c r="G634" s="248"/>
      <c r="H634" s="252">
        <v>245.34999999999999</v>
      </c>
      <c r="I634" s="253"/>
      <c r="J634" s="248"/>
      <c r="K634" s="248"/>
      <c r="L634" s="254"/>
      <c r="M634" s="255"/>
      <c r="N634" s="256"/>
      <c r="O634" s="256"/>
      <c r="P634" s="256"/>
      <c r="Q634" s="256"/>
      <c r="R634" s="256"/>
      <c r="S634" s="256"/>
      <c r="T634" s="257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58" t="s">
        <v>192</v>
      </c>
      <c r="AU634" s="258" t="s">
        <v>84</v>
      </c>
      <c r="AV634" s="13" t="s">
        <v>84</v>
      </c>
      <c r="AW634" s="13" t="s">
        <v>30</v>
      </c>
      <c r="AX634" s="13" t="s">
        <v>74</v>
      </c>
      <c r="AY634" s="258" t="s">
        <v>137</v>
      </c>
    </row>
    <row r="635" s="14" customFormat="1">
      <c r="A635" s="14"/>
      <c r="B635" s="259"/>
      <c r="C635" s="260"/>
      <c r="D635" s="249" t="s">
        <v>192</v>
      </c>
      <c r="E635" s="261" t="s">
        <v>1</v>
      </c>
      <c r="F635" s="262" t="s">
        <v>202</v>
      </c>
      <c r="G635" s="260"/>
      <c r="H635" s="263">
        <v>245.34999999999999</v>
      </c>
      <c r="I635" s="264"/>
      <c r="J635" s="260"/>
      <c r="K635" s="260"/>
      <c r="L635" s="265"/>
      <c r="M635" s="266"/>
      <c r="N635" s="267"/>
      <c r="O635" s="267"/>
      <c r="P635" s="267"/>
      <c r="Q635" s="267"/>
      <c r="R635" s="267"/>
      <c r="S635" s="267"/>
      <c r="T635" s="268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69" t="s">
        <v>192</v>
      </c>
      <c r="AU635" s="269" t="s">
        <v>84</v>
      </c>
      <c r="AV635" s="14" t="s">
        <v>155</v>
      </c>
      <c r="AW635" s="14" t="s">
        <v>30</v>
      </c>
      <c r="AX635" s="14" t="s">
        <v>82</v>
      </c>
      <c r="AY635" s="269" t="s">
        <v>137</v>
      </c>
    </row>
    <row r="636" s="13" customFormat="1">
      <c r="A636" s="13"/>
      <c r="B636" s="247"/>
      <c r="C636" s="248"/>
      <c r="D636" s="249" t="s">
        <v>192</v>
      </c>
      <c r="E636" s="248"/>
      <c r="F636" s="251" t="s">
        <v>792</v>
      </c>
      <c r="G636" s="248"/>
      <c r="H636" s="252">
        <v>285.83300000000003</v>
      </c>
      <c r="I636" s="253"/>
      <c r="J636" s="248"/>
      <c r="K636" s="248"/>
      <c r="L636" s="254"/>
      <c r="M636" s="255"/>
      <c r="N636" s="256"/>
      <c r="O636" s="256"/>
      <c r="P636" s="256"/>
      <c r="Q636" s="256"/>
      <c r="R636" s="256"/>
      <c r="S636" s="256"/>
      <c r="T636" s="257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58" t="s">
        <v>192</v>
      </c>
      <c r="AU636" s="258" t="s">
        <v>84</v>
      </c>
      <c r="AV636" s="13" t="s">
        <v>84</v>
      </c>
      <c r="AW636" s="13" t="s">
        <v>4</v>
      </c>
      <c r="AX636" s="13" t="s">
        <v>82</v>
      </c>
      <c r="AY636" s="258" t="s">
        <v>137</v>
      </c>
    </row>
    <row r="637" s="2" customFormat="1" ht="33" customHeight="1">
      <c r="A637" s="39"/>
      <c r="B637" s="40"/>
      <c r="C637" s="228" t="s">
        <v>793</v>
      </c>
      <c r="D637" s="228" t="s">
        <v>140</v>
      </c>
      <c r="E637" s="229" t="s">
        <v>794</v>
      </c>
      <c r="F637" s="230" t="s">
        <v>795</v>
      </c>
      <c r="G637" s="231" t="s">
        <v>227</v>
      </c>
      <c r="H637" s="232">
        <v>1.7889999999999999</v>
      </c>
      <c r="I637" s="233"/>
      <c r="J637" s="234">
        <f>ROUND(I637*H637,2)</f>
        <v>0</v>
      </c>
      <c r="K637" s="235"/>
      <c r="L637" s="45"/>
      <c r="M637" s="236" t="s">
        <v>1</v>
      </c>
      <c r="N637" s="237" t="s">
        <v>39</v>
      </c>
      <c r="O637" s="92"/>
      <c r="P637" s="238">
        <f>O637*H637</f>
        <v>0</v>
      </c>
      <c r="Q637" s="238">
        <v>0</v>
      </c>
      <c r="R637" s="238">
        <f>Q637*H637</f>
        <v>0</v>
      </c>
      <c r="S637" s="238">
        <v>0</v>
      </c>
      <c r="T637" s="239">
        <f>S637*H637</f>
        <v>0</v>
      </c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  <c r="AR637" s="240" t="s">
        <v>266</v>
      </c>
      <c r="AT637" s="240" t="s">
        <v>140</v>
      </c>
      <c r="AU637" s="240" t="s">
        <v>84</v>
      </c>
      <c r="AY637" s="18" t="s">
        <v>137</v>
      </c>
      <c r="BE637" s="241">
        <f>IF(N637="základní",J637,0)</f>
        <v>0</v>
      </c>
      <c r="BF637" s="241">
        <f>IF(N637="snížená",J637,0)</f>
        <v>0</v>
      </c>
      <c r="BG637" s="241">
        <f>IF(N637="zákl. přenesená",J637,0)</f>
        <v>0</v>
      </c>
      <c r="BH637" s="241">
        <f>IF(N637="sníž. přenesená",J637,0)</f>
        <v>0</v>
      </c>
      <c r="BI637" s="241">
        <f>IF(N637="nulová",J637,0)</f>
        <v>0</v>
      </c>
      <c r="BJ637" s="18" t="s">
        <v>82</v>
      </c>
      <c r="BK637" s="241">
        <f>ROUND(I637*H637,2)</f>
        <v>0</v>
      </c>
      <c r="BL637" s="18" t="s">
        <v>266</v>
      </c>
      <c r="BM637" s="240" t="s">
        <v>796</v>
      </c>
    </row>
    <row r="638" s="12" customFormat="1" ht="22.8" customHeight="1">
      <c r="A638" s="12"/>
      <c r="B638" s="212"/>
      <c r="C638" s="213"/>
      <c r="D638" s="214" t="s">
        <v>73</v>
      </c>
      <c r="E638" s="226" t="s">
        <v>797</v>
      </c>
      <c r="F638" s="226" t="s">
        <v>798</v>
      </c>
      <c r="G638" s="213"/>
      <c r="H638" s="213"/>
      <c r="I638" s="216"/>
      <c r="J638" s="227">
        <f>BK638</f>
        <v>0</v>
      </c>
      <c r="K638" s="213"/>
      <c r="L638" s="218"/>
      <c r="M638" s="219"/>
      <c r="N638" s="220"/>
      <c r="O638" s="220"/>
      <c r="P638" s="221">
        <f>SUM(P639:P757)</f>
        <v>0</v>
      </c>
      <c r="Q638" s="220"/>
      <c r="R638" s="221">
        <f>SUM(R639:R757)</f>
        <v>7.1423157800000014</v>
      </c>
      <c r="S638" s="220"/>
      <c r="T638" s="222">
        <f>SUM(T639:T757)</f>
        <v>0.14112</v>
      </c>
      <c r="U638" s="12"/>
      <c r="V638" s="12"/>
      <c r="W638" s="12"/>
      <c r="X638" s="12"/>
      <c r="Y638" s="12"/>
      <c r="Z638" s="12"/>
      <c r="AA638" s="12"/>
      <c r="AB638" s="12"/>
      <c r="AC638" s="12"/>
      <c r="AD638" s="12"/>
      <c r="AE638" s="12"/>
      <c r="AR638" s="223" t="s">
        <v>84</v>
      </c>
      <c r="AT638" s="224" t="s">
        <v>73</v>
      </c>
      <c r="AU638" s="224" t="s">
        <v>82</v>
      </c>
      <c r="AY638" s="223" t="s">
        <v>137</v>
      </c>
      <c r="BK638" s="225">
        <f>SUM(BK639:BK757)</f>
        <v>0</v>
      </c>
    </row>
    <row r="639" s="2" customFormat="1" ht="24.15" customHeight="1">
      <c r="A639" s="39"/>
      <c r="B639" s="40"/>
      <c r="C639" s="228" t="s">
        <v>799</v>
      </c>
      <c r="D639" s="228" t="s">
        <v>140</v>
      </c>
      <c r="E639" s="229" t="s">
        <v>800</v>
      </c>
      <c r="F639" s="230" t="s">
        <v>801</v>
      </c>
      <c r="G639" s="231" t="s">
        <v>190</v>
      </c>
      <c r="H639" s="232">
        <v>209.83000000000001</v>
      </c>
      <c r="I639" s="233"/>
      <c r="J639" s="234">
        <f>ROUND(I639*H639,2)</f>
        <v>0</v>
      </c>
      <c r="K639" s="235"/>
      <c r="L639" s="45"/>
      <c r="M639" s="236" t="s">
        <v>1</v>
      </c>
      <c r="N639" s="237" t="s">
        <v>39</v>
      </c>
      <c r="O639" s="92"/>
      <c r="P639" s="238">
        <f>O639*H639</f>
        <v>0</v>
      </c>
      <c r="Q639" s="238">
        <v>0</v>
      </c>
      <c r="R639" s="238">
        <f>Q639*H639</f>
        <v>0</v>
      </c>
      <c r="S639" s="238">
        <v>0</v>
      </c>
      <c r="T639" s="239">
        <f>S639*H639</f>
        <v>0</v>
      </c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  <c r="AR639" s="240" t="s">
        <v>266</v>
      </c>
      <c r="AT639" s="240" t="s">
        <v>140</v>
      </c>
      <c r="AU639" s="240" t="s">
        <v>84</v>
      </c>
      <c r="AY639" s="18" t="s">
        <v>137</v>
      </c>
      <c r="BE639" s="241">
        <f>IF(N639="základní",J639,0)</f>
        <v>0</v>
      </c>
      <c r="BF639" s="241">
        <f>IF(N639="snížená",J639,0)</f>
        <v>0</v>
      </c>
      <c r="BG639" s="241">
        <f>IF(N639="zákl. přenesená",J639,0)</f>
        <v>0</v>
      </c>
      <c r="BH639" s="241">
        <f>IF(N639="sníž. přenesená",J639,0)</f>
        <v>0</v>
      </c>
      <c r="BI639" s="241">
        <f>IF(N639="nulová",J639,0)</f>
        <v>0</v>
      </c>
      <c r="BJ639" s="18" t="s">
        <v>82</v>
      </c>
      <c r="BK639" s="241">
        <f>ROUND(I639*H639,2)</f>
        <v>0</v>
      </c>
      <c r="BL639" s="18" t="s">
        <v>266</v>
      </c>
      <c r="BM639" s="240" t="s">
        <v>802</v>
      </c>
    </row>
    <row r="640" s="15" customFormat="1">
      <c r="A640" s="15"/>
      <c r="B640" s="270"/>
      <c r="C640" s="271"/>
      <c r="D640" s="249" t="s">
        <v>192</v>
      </c>
      <c r="E640" s="272" t="s">
        <v>1</v>
      </c>
      <c r="F640" s="273" t="s">
        <v>803</v>
      </c>
      <c r="G640" s="271"/>
      <c r="H640" s="272" t="s">
        <v>1</v>
      </c>
      <c r="I640" s="274"/>
      <c r="J640" s="271"/>
      <c r="K640" s="271"/>
      <c r="L640" s="275"/>
      <c r="M640" s="276"/>
      <c r="N640" s="277"/>
      <c r="O640" s="277"/>
      <c r="P640" s="277"/>
      <c r="Q640" s="277"/>
      <c r="R640" s="277"/>
      <c r="S640" s="277"/>
      <c r="T640" s="278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T640" s="279" t="s">
        <v>192</v>
      </c>
      <c r="AU640" s="279" t="s">
        <v>84</v>
      </c>
      <c r="AV640" s="15" t="s">
        <v>82</v>
      </c>
      <c r="AW640" s="15" t="s">
        <v>30</v>
      </c>
      <c r="AX640" s="15" t="s">
        <v>74</v>
      </c>
      <c r="AY640" s="279" t="s">
        <v>137</v>
      </c>
    </row>
    <row r="641" s="13" customFormat="1">
      <c r="A641" s="13"/>
      <c r="B641" s="247"/>
      <c r="C641" s="248"/>
      <c r="D641" s="249" t="s">
        <v>192</v>
      </c>
      <c r="E641" s="250" t="s">
        <v>1</v>
      </c>
      <c r="F641" s="251" t="s">
        <v>804</v>
      </c>
      <c r="G641" s="248"/>
      <c r="H641" s="252">
        <v>181.83000000000001</v>
      </c>
      <c r="I641" s="253"/>
      <c r="J641" s="248"/>
      <c r="K641" s="248"/>
      <c r="L641" s="254"/>
      <c r="M641" s="255"/>
      <c r="N641" s="256"/>
      <c r="O641" s="256"/>
      <c r="P641" s="256"/>
      <c r="Q641" s="256"/>
      <c r="R641" s="256"/>
      <c r="S641" s="256"/>
      <c r="T641" s="257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58" t="s">
        <v>192</v>
      </c>
      <c r="AU641" s="258" t="s">
        <v>84</v>
      </c>
      <c r="AV641" s="13" t="s">
        <v>84</v>
      </c>
      <c r="AW641" s="13" t="s">
        <v>30</v>
      </c>
      <c r="AX641" s="13" t="s">
        <v>74</v>
      </c>
      <c r="AY641" s="258" t="s">
        <v>137</v>
      </c>
    </row>
    <row r="642" s="15" customFormat="1">
      <c r="A642" s="15"/>
      <c r="B642" s="270"/>
      <c r="C642" s="271"/>
      <c r="D642" s="249" t="s">
        <v>192</v>
      </c>
      <c r="E642" s="272" t="s">
        <v>1</v>
      </c>
      <c r="F642" s="273" t="s">
        <v>805</v>
      </c>
      <c r="G642" s="271"/>
      <c r="H642" s="272" t="s">
        <v>1</v>
      </c>
      <c r="I642" s="274"/>
      <c r="J642" s="271"/>
      <c r="K642" s="271"/>
      <c r="L642" s="275"/>
      <c r="M642" s="276"/>
      <c r="N642" s="277"/>
      <c r="O642" s="277"/>
      <c r="P642" s="277"/>
      <c r="Q642" s="277"/>
      <c r="R642" s="277"/>
      <c r="S642" s="277"/>
      <c r="T642" s="278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T642" s="279" t="s">
        <v>192</v>
      </c>
      <c r="AU642" s="279" t="s">
        <v>84</v>
      </c>
      <c r="AV642" s="15" t="s">
        <v>82</v>
      </c>
      <c r="AW642" s="15" t="s">
        <v>30</v>
      </c>
      <c r="AX642" s="15" t="s">
        <v>74</v>
      </c>
      <c r="AY642" s="279" t="s">
        <v>137</v>
      </c>
    </row>
    <row r="643" s="13" customFormat="1">
      <c r="A643" s="13"/>
      <c r="B643" s="247"/>
      <c r="C643" s="248"/>
      <c r="D643" s="249" t="s">
        <v>192</v>
      </c>
      <c r="E643" s="250" t="s">
        <v>1</v>
      </c>
      <c r="F643" s="251" t="s">
        <v>806</v>
      </c>
      <c r="G643" s="248"/>
      <c r="H643" s="252">
        <v>28</v>
      </c>
      <c r="I643" s="253"/>
      <c r="J643" s="248"/>
      <c r="K643" s="248"/>
      <c r="L643" s="254"/>
      <c r="M643" s="255"/>
      <c r="N643" s="256"/>
      <c r="O643" s="256"/>
      <c r="P643" s="256"/>
      <c r="Q643" s="256"/>
      <c r="R643" s="256"/>
      <c r="S643" s="256"/>
      <c r="T643" s="257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58" t="s">
        <v>192</v>
      </c>
      <c r="AU643" s="258" t="s">
        <v>84</v>
      </c>
      <c r="AV643" s="13" t="s">
        <v>84</v>
      </c>
      <c r="AW643" s="13" t="s">
        <v>30</v>
      </c>
      <c r="AX643" s="13" t="s">
        <v>74</v>
      </c>
      <c r="AY643" s="258" t="s">
        <v>137</v>
      </c>
    </row>
    <row r="644" s="14" customFormat="1">
      <c r="A644" s="14"/>
      <c r="B644" s="259"/>
      <c r="C644" s="260"/>
      <c r="D644" s="249" t="s">
        <v>192</v>
      </c>
      <c r="E644" s="261" t="s">
        <v>1</v>
      </c>
      <c r="F644" s="262" t="s">
        <v>202</v>
      </c>
      <c r="G644" s="260"/>
      <c r="H644" s="263">
        <v>209.83000000000001</v>
      </c>
      <c r="I644" s="264"/>
      <c r="J644" s="260"/>
      <c r="K644" s="260"/>
      <c r="L644" s="265"/>
      <c r="M644" s="266"/>
      <c r="N644" s="267"/>
      <c r="O644" s="267"/>
      <c r="P644" s="267"/>
      <c r="Q644" s="267"/>
      <c r="R644" s="267"/>
      <c r="S644" s="267"/>
      <c r="T644" s="268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69" t="s">
        <v>192</v>
      </c>
      <c r="AU644" s="269" t="s">
        <v>84</v>
      </c>
      <c r="AV644" s="14" t="s">
        <v>155</v>
      </c>
      <c r="AW644" s="14" t="s">
        <v>30</v>
      </c>
      <c r="AX644" s="14" t="s">
        <v>82</v>
      </c>
      <c r="AY644" s="269" t="s">
        <v>137</v>
      </c>
    </row>
    <row r="645" s="2" customFormat="1" ht="24.15" customHeight="1">
      <c r="A645" s="39"/>
      <c r="B645" s="40"/>
      <c r="C645" s="295" t="s">
        <v>807</v>
      </c>
      <c r="D645" s="295" t="s">
        <v>351</v>
      </c>
      <c r="E645" s="296" t="s">
        <v>808</v>
      </c>
      <c r="F645" s="297" t="s">
        <v>809</v>
      </c>
      <c r="G645" s="298" t="s">
        <v>190</v>
      </c>
      <c r="H645" s="299">
        <v>190.922</v>
      </c>
      <c r="I645" s="300"/>
      <c r="J645" s="301">
        <f>ROUND(I645*H645,2)</f>
        <v>0</v>
      </c>
      <c r="K645" s="302"/>
      <c r="L645" s="303"/>
      <c r="M645" s="304" t="s">
        <v>1</v>
      </c>
      <c r="N645" s="305" t="s">
        <v>39</v>
      </c>
      <c r="O645" s="92"/>
      <c r="P645" s="238">
        <f>O645*H645</f>
        <v>0</v>
      </c>
      <c r="Q645" s="238">
        <v>0.0014</v>
      </c>
      <c r="R645" s="238">
        <f>Q645*H645</f>
        <v>0.2672908</v>
      </c>
      <c r="S645" s="238">
        <v>0</v>
      </c>
      <c r="T645" s="239">
        <f>S645*H645</f>
        <v>0</v>
      </c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  <c r="AR645" s="240" t="s">
        <v>356</v>
      </c>
      <c r="AT645" s="240" t="s">
        <v>351</v>
      </c>
      <c r="AU645" s="240" t="s">
        <v>84</v>
      </c>
      <c r="AY645" s="18" t="s">
        <v>137</v>
      </c>
      <c r="BE645" s="241">
        <f>IF(N645="základní",J645,0)</f>
        <v>0</v>
      </c>
      <c r="BF645" s="241">
        <f>IF(N645="snížená",J645,0)</f>
        <v>0</v>
      </c>
      <c r="BG645" s="241">
        <f>IF(N645="zákl. přenesená",J645,0)</f>
        <v>0</v>
      </c>
      <c r="BH645" s="241">
        <f>IF(N645="sníž. přenesená",J645,0)</f>
        <v>0</v>
      </c>
      <c r="BI645" s="241">
        <f>IF(N645="nulová",J645,0)</f>
        <v>0</v>
      </c>
      <c r="BJ645" s="18" t="s">
        <v>82</v>
      </c>
      <c r="BK645" s="241">
        <f>ROUND(I645*H645,2)</f>
        <v>0</v>
      </c>
      <c r="BL645" s="18" t="s">
        <v>266</v>
      </c>
      <c r="BM645" s="240" t="s">
        <v>810</v>
      </c>
    </row>
    <row r="646" s="15" customFormat="1">
      <c r="A646" s="15"/>
      <c r="B646" s="270"/>
      <c r="C646" s="271"/>
      <c r="D646" s="249" t="s">
        <v>192</v>
      </c>
      <c r="E646" s="272" t="s">
        <v>1</v>
      </c>
      <c r="F646" s="273" t="s">
        <v>803</v>
      </c>
      <c r="G646" s="271"/>
      <c r="H646" s="272" t="s">
        <v>1</v>
      </c>
      <c r="I646" s="274"/>
      <c r="J646" s="271"/>
      <c r="K646" s="271"/>
      <c r="L646" s="275"/>
      <c r="M646" s="276"/>
      <c r="N646" s="277"/>
      <c r="O646" s="277"/>
      <c r="P646" s="277"/>
      <c r="Q646" s="277"/>
      <c r="R646" s="277"/>
      <c r="S646" s="277"/>
      <c r="T646" s="278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T646" s="279" t="s">
        <v>192</v>
      </c>
      <c r="AU646" s="279" t="s">
        <v>84</v>
      </c>
      <c r="AV646" s="15" t="s">
        <v>82</v>
      </c>
      <c r="AW646" s="15" t="s">
        <v>30</v>
      </c>
      <c r="AX646" s="15" t="s">
        <v>74</v>
      </c>
      <c r="AY646" s="279" t="s">
        <v>137</v>
      </c>
    </row>
    <row r="647" s="13" customFormat="1">
      <c r="A647" s="13"/>
      <c r="B647" s="247"/>
      <c r="C647" s="248"/>
      <c r="D647" s="249" t="s">
        <v>192</v>
      </c>
      <c r="E647" s="250" t="s">
        <v>1</v>
      </c>
      <c r="F647" s="251" t="s">
        <v>804</v>
      </c>
      <c r="G647" s="248"/>
      <c r="H647" s="252">
        <v>181.83000000000001</v>
      </c>
      <c r="I647" s="253"/>
      <c r="J647" s="248"/>
      <c r="K647" s="248"/>
      <c r="L647" s="254"/>
      <c r="M647" s="255"/>
      <c r="N647" s="256"/>
      <c r="O647" s="256"/>
      <c r="P647" s="256"/>
      <c r="Q647" s="256"/>
      <c r="R647" s="256"/>
      <c r="S647" s="256"/>
      <c r="T647" s="257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58" t="s">
        <v>192</v>
      </c>
      <c r="AU647" s="258" t="s">
        <v>84</v>
      </c>
      <c r="AV647" s="13" t="s">
        <v>84</v>
      </c>
      <c r="AW647" s="13" t="s">
        <v>30</v>
      </c>
      <c r="AX647" s="13" t="s">
        <v>74</v>
      </c>
      <c r="AY647" s="258" t="s">
        <v>137</v>
      </c>
    </row>
    <row r="648" s="14" customFormat="1">
      <c r="A648" s="14"/>
      <c r="B648" s="259"/>
      <c r="C648" s="260"/>
      <c r="D648" s="249" t="s">
        <v>192</v>
      </c>
      <c r="E648" s="261" t="s">
        <v>1</v>
      </c>
      <c r="F648" s="262" t="s">
        <v>202</v>
      </c>
      <c r="G648" s="260"/>
      <c r="H648" s="263">
        <v>181.83000000000001</v>
      </c>
      <c r="I648" s="264"/>
      <c r="J648" s="260"/>
      <c r="K648" s="260"/>
      <c r="L648" s="265"/>
      <c r="M648" s="266"/>
      <c r="N648" s="267"/>
      <c r="O648" s="267"/>
      <c r="P648" s="267"/>
      <c r="Q648" s="267"/>
      <c r="R648" s="267"/>
      <c r="S648" s="267"/>
      <c r="T648" s="268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69" t="s">
        <v>192</v>
      </c>
      <c r="AU648" s="269" t="s">
        <v>84</v>
      </c>
      <c r="AV648" s="14" t="s">
        <v>155</v>
      </c>
      <c r="AW648" s="14" t="s">
        <v>30</v>
      </c>
      <c r="AX648" s="14" t="s">
        <v>82</v>
      </c>
      <c r="AY648" s="269" t="s">
        <v>137</v>
      </c>
    </row>
    <row r="649" s="13" customFormat="1">
      <c r="A649" s="13"/>
      <c r="B649" s="247"/>
      <c r="C649" s="248"/>
      <c r="D649" s="249" t="s">
        <v>192</v>
      </c>
      <c r="E649" s="248"/>
      <c r="F649" s="251" t="s">
        <v>811</v>
      </c>
      <c r="G649" s="248"/>
      <c r="H649" s="252">
        <v>190.922</v>
      </c>
      <c r="I649" s="253"/>
      <c r="J649" s="248"/>
      <c r="K649" s="248"/>
      <c r="L649" s="254"/>
      <c r="M649" s="255"/>
      <c r="N649" s="256"/>
      <c r="O649" s="256"/>
      <c r="P649" s="256"/>
      <c r="Q649" s="256"/>
      <c r="R649" s="256"/>
      <c r="S649" s="256"/>
      <c r="T649" s="257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58" t="s">
        <v>192</v>
      </c>
      <c r="AU649" s="258" t="s">
        <v>84</v>
      </c>
      <c r="AV649" s="13" t="s">
        <v>84</v>
      </c>
      <c r="AW649" s="13" t="s">
        <v>4</v>
      </c>
      <c r="AX649" s="13" t="s">
        <v>82</v>
      </c>
      <c r="AY649" s="258" t="s">
        <v>137</v>
      </c>
    </row>
    <row r="650" s="2" customFormat="1" ht="24.15" customHeight="1">
      <c r="A650" s="39"/>
      <c r="B650" s="40"/>
      <c r="C650" s="295" t="s">
        <v>812</v>
      </c>
      <c r="D650" s="295" t="s">
        <v>351</v>
      </c>
      <c r="E650" s="296" t="s">
        <v>813</v>
      </c>
      <c r="F650" s="297" t="s">
        <v>814</v>
      </c>
      <c r="G650" s="298" t="s">
        <v>190</v>
      </c>
      <c r="H650" s="299">
        <v>28</v>
      </c>
      <c r="I650" s="300"/>
      <c r="J650" s="301">
        <f>ROUND(I650*H650,2)</f>
        <v>0</v>
      </c>
      <c r="K650" s="302"/>
      <c r="L650" s="303"/>
      <c r="M650" s="304" t="s">
        <v>1</v>
      </c>
      <c r="N650" s="305" t="s">
        <v>39</v>
      </c>
      <c r="O650" s="92"/>
      <c r="P650" s="238">
        <f>O650*H650</f>
        <v>0</v>
      </c>
      <c r="Q650" s="238">
        <v>0.0016800000000000001</v>
      </c>
      <c r="R650" s="238">
        <f>Q650*H650</f>
        <v>0.047039999999999998</v>
      </c>
      <c r="S650" s="238">
        <v>0</v>
      </c>
      <c r="T650" s="239">
        <f>S650*H650</f>
        <v>0</v>
      </c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  <c r="AR650" s="240" t="s">
        <v>356</v>
      </c>
      <c r="AT650" s="240" t="s">
        <v>351</v>
      </c>
      <c r="AU650" s="240" t="s">
        <v>84</v>
      </c>
      <c r="AY650" s="18" t="s">
        <v>137</v>
      </c>
      <c r="BE650" s="241">
        <f>IF(N650="základní",J650,0)</f>
        <v>0</v>
      </c>
      <c r="BF650" s="241">
        <f>IF(N650="snížená",J650,0)</f>
        <v>0</v>
      </c>
      <c r="BG650" s="241">
        <f>IF(N650="zákl. přenesená",J650,0)</f>
        <v>0</v>
      </c>
      <c r="BH650" s="241">
        <f>IF(N650="sníž. přenesená",J650,0)</f>
        <v>0</v>
      </c>
      <c r="BI650" s="241">
        <f>IF(N650="nulová",J650,0)</f>
        <v>0</v>
      </c>
      <c r="BJ650" s="18" t="s">
        <v>82</v>
      </c>
      <c r="BK650" s="241">
        <f>ROUND(I650*H650,2)</f>
        <v>0</v>
      </c>
      <c r="BL650" s="18" t="s">
        <v>266</v>
      </c>
      <c r="BM650" s="240" t="s">
        <v>815</v>
      </c>
    </row>
    <row r="651" s="15" customFormat="1">
      <c r="A651" s="15"/>
      <c r="B651" s="270"/>
      <c r="C651" s="271"/>
      <c r="D651" s="249" t="s">
        <v>192</v>
      </c>
      <c r="E651" s="272" t="s">
        <v>1</v>
      </c>
      <c r="F651" s="273" t="s">
        <v>805</v>
      </c>
      <c r="G651" s="271"/>
      <c r="H651" s="272" t="s">
        <v>1</v>
      </c>
      <c r="I651" s="274"/>
      <c r="J651" s="271"/>
      <c r="K651" s="271"/>
      <c r="L651" s="275"/>
      <c r="M651" s="276"/>
      <c r="N651" s="277"/>
      <c r="O651" s="277"/>
      <c r="P651" s="277"/>
      <c r="Q651" s="277"/>
      <c r="R651" s="277"/>
      <c r="S651" s="277"/>
      <c r="T651" s="278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T651" s="279" t="s">
        <v>192</v>
      </c>
      <c r="AU651" s="279" t="s">
        <v>84</v>
      </c>
      <c r="AV651" s="15" t="s">
        <v>82</v>
      </c>
      <c r="AW651" s="15" t="s">
        <v>30</v>
      </c>
      <c r="AX651" s="15" t="s">
        <v>74</v>
      </c>
      <c r="AY651" s="279" t="s">
        <v>137</v>
      </c>
    </row>
    <row r="652" s="13" customFormat="1">
      <c r="A652" s="13"/>
      <c r="B652" s="247"/>
      <c r="C652" s="248"/>
      <c r="D652" s="249" t="s">
        <v>192</v>
      </c>
      <c r="E652" s="250" t="s">
        <v>1</v>
      </c>
      <c r="F652" s="251" t="s">
        <v>806</v>
      </c>
      <c r="G652" s="248"/>
      <c r="H652" s="252">
        <v>28</v>
      </c>
      <c r="I652" s="253"/>
      <c r="J652" s="248"/>
      <c r="K652" s="248"/>
      <c r="L652" s="254"/>
      <c r="M652" s="255"/>
      <c r="N652" s="256"/>
      <c r="O652" s="256"/>
      <c r="P652" s="256"/>
      <c r="Q652" s="256"/>
      <c r="R652" s="256"/>
      <c r="S652" s="256"/>
      <c r="T652" s="257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58" t="s">
        <v>192</v>
      </c>
      <c r="AU652" s="258" t="s">
        <v>84</v>
      </c>
      <c r="AV652" s="13" t="s">
        <v>84</v>
      </c>
      <c r="AW652" s="13" t="s">
        <v>30</v>
      </c>
      <c r="AX652" s="13" t="s">
        <v>74</v>
      </c>
      <c r="AY652" s="258" t="s">
        <v>137</v>
      </c>
    </row>
    <row r="653" s="14" customFormat="1">
      <c r="A653" s="14"/>
      <c r="B653" s="259"/>
      <c r="C653" s="260"/>
      <c r="D653" s="249" t="s">
        <v>192</v>
      </c>
      <c r="E653" s="261" t="s">
        <v>1</v>
      </c>
      <c r="F653" s="262" t="s">
        <v>202</v>
      </c>
      <c r="G653" s="260"/>
      <c r="H653" s="263">
        <v>28</v>
      </c>
      <c r="I653" s="264"/>
      <c r="J653" s="260"/>
      <c r="K653" s="260"/>
      <c r="L653" s="265"/>
      <c r="M653" s="266"/>
      <c r="N653" s="267"/>
      <c r="O653" s="267"/>
      <c r="P653" s="267"/>
      <c r="Q653" s="267"/>
      <c r="R653" s="267"/>
      <c r="S653" s="267"/>
      <c r="T653" s="268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69" t="s">
        <v>192</v>
      </c>
      <c r="AU653" s="269" t="s">
        <v>84</v>
      </c>
      <c r="AV653" s="14" t="s">
        <v>155</v>
      </c>
      <c r="AW653" s="14" t="s">
        <v>30</v>
      </c>
      <c r="AX653" s="14" t="s">
        <v>82</v>
      </c>
      <c r="AY653" s="269" t="s">
        <v>137</v>
      </c>
    </row>
    <row r="654" s="2" customFormat="1" ht="24.15" customHeight="1">
      <c r="A654" s="39"/>
      <c r="B654" s="40"/>
      <c r="C654" s="228" t="s">
        <v>816</v>
      </c>
      <c r="D654" s="228" t="s">
        <v>140</v>
      </c>
      <c r="E654" s="229" t="s">
        <v>817</v>
      </c>
      <c r="F654" s="230" t="s">
        <v>818</v>
      </c>
      <c r="G654" s="231" t="s">
        <v>190</v>
      </c>
      <c r="H654" s="232">
        <v>969.60000000000002</v>
      </c>
      <c r="I654" s="233"/>
      <c r="J654" s="234">
        <f>ROUND(I654*H654,2)</f>
        <v>0</v>
      </c>
      <c r="K654" s="235"/>
      <c r="L654" s="45"/>
      <c r="M654" s="236" t="s">
        <v>1</v>
      </c>
      <c r="N654" s="237" t="s">
        <v>39</v>
      </c>
      <c r="O654" s="92"/>
      <c r="P654" s="238">
        <f>O654*H654</f>
        <v>0</v>
      </c>
      <c r="Q654" s="238">
        <v>0.00029999999999999997</v>
      </c>
      <c r="R654" s="238">
        <f>Q654*H654</f>
        <v>0.29087999999999997</v>
      </c>
      <c r="S654" s="238">
        <v>0</v>
      </c>
      <c r="T654" s="239">
        <f>S654*H654</f>
        <v>0</v>
      </c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  <c r="AR654" s="240" t="s">
        <v>266</v>
      </c>
      <c r="AT654" s="240" t="s">
        <v>140</v>
      </c>
      <c r="AU654" s="240" t="s">
        <v>84</v>
      </c>
      <c r="AY654" s="18" t="s">
        <v>137</v>
      </c>
      <c r="BE654" s="241">
        <f>IF(N654="základní",J654,0)</f>
        <v>0</v>
      </c>
      <c r="BF654" s="241">
        <f>IF(N654="snížená",J654,0)</f>
        <v>0</v>
      </c>
      <c r="BG654" s="241">
        <f>IF(N654="zákl. přenesená",J654,0)</f>
        <v>0</v>
      </c>
      <c r="BH654" s="241">
        <f>IF(N654="sníž. přenesená",J654,0)</f>
        <v>0</v>
      </c>
      <c r="BI654" s="241">
        <f>IF(N654="nulová",J654,0)</f>
        <v>0</v>
      </c>
      <c r="BJ654" s="18" t="s">
        <v>82</v>
      </c>
      <c r="BK654" s="241">
        <f>ROUND(I654*H654,2)</f>
        <v>0</v>
      </c>
      <c r="BL654" s="18" t="s">
        <v>266</v>
      </c>
      <c r="BM654" s="240" t="s">
        <v>819</v>
      </c>
    </row>
    <row r="655" s="15" customFormat="1">
      <c r="A655" s="15"/>
      <c r="B655" s="270"/>
      <c r="C655" s="271"/>
      <c r="D655" s="249" t="s">
        <v>192</v>
      </c>
      <c r="E655" s="272" t="s">
        <v>1</v>
      </c>
      <c r="F655" s="273" t="s">
        <v>820</v>
      </c>
      <c r="G655" s="271"/>
      <c r="H655" s="272" t="s">
        <v>1</v>
      </c>
      <c r="I655" s="274"/>
      <c r="J655" s="271"/>
      <c r="K655" s="271"/>
      <c r="L655" s="275"/>
      <c r="M655" s="276"/>
      <c r="N655" s="277"/>
      <c r="O655" s="277"/>
      <c r="P655" s="277"/>
      <c r="Q655" s="277"/>
      <c r="R655" s="277"/>
      <c r="S655" s="277"/>
      <c r="T655" s="278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T655" s="279" t="s">
        <v>192</v>
      </c>
      <c r="AU655" s="279" t="s">
        <v>84</v>
      </c>
      <c r="AV655" s="15" t="s">
        <v>82</v>
      </c>
      <c r="AW655" s="15" t="s">
        <v>30</v>
      </c>
      <c r="AX655" s="15" t="s">
        <v>74</v>
      </c>
      <c r="AY655" s="279" t="s">
        <v>137</v>
      </c>
    </row>
    <row r="656" s="13" customFormat="1">
      <c r="A656" s="13"/>
      <c r="B656" s="247"/>
      <c r="C656" s="248"/>
      <c r="D656" s="249" t="s">
        <v>192</v>
      </c>
      <c r="E656" s="250" t="s">
        <v>1</v>
      </c>
      <c r="F656" s="251" t="s">
        <v>821</v>
      </c>
      <c r="G656" s="248"/>
      <c r="H656" s="252">
        <v>969.60000000000002</v>
      </c>
      <c r="I656" s="253"/>
      <c r="J656" s="248"/>
      <c r="K656" s="248"/>
      <c r="L656" s="254"/>
      <c r="M656" s="255"/>
      <c r="N656" s="256"/>
      <c r="O656" s="256"/>
      <c r="P656" s="256"/>
      <c r="Q656" s="256"/>
      <c r="R656" s="256"/>
      <c r="S656" s="256"/>
      <c r="T656" s="257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58" t="s">
        <v>192</v>
      </c>
      <c r="AU656" s="258" t="s">
        <v>84</v>
      </c>
      <c r="AV656" s="13" t="s">
        <v>84</v>
      </c>
      <c r="AW656" s="13" t="s">
        <v>30</v>
      </c>
      <c r="AX656" s="13" t="s">
        <v>74</v>
      </c>
      <c r="AY656" s="258" t="s">
        <v>137</v>
      </c>
    </row>
    <row r="657" s="14" customFormat="1">
      <c r="A657" s="14"/>
      <c r="B657" s="259"/>
      <c r="C657" s="260"/>
      <c r="D657" s="249" t="s">
        <v>192</v>
      </c>
      <c r="E657" s="261" t="s">
        <v>1</v>
      </c>
      <c r="F657" s="262" t="s">
        <v>202</v>
      </c>
      <c r="G657" s="260"/>
      <c r="H657" s="263">
        <v>969.60000000000002</v>
      </c>
      <c r="I657" s="264"/>
      <c r="J657" s="260"/>
      <c r="K657" s="260"/>
      <c r="L657" s="265"/>
      <c r="M657" s="266"/>
      <c r="N657" s="267"/>
      <c r="O657" s="267"/>
      <c r="P657" s="267"/>
      <c r="Q657" s="267"/>
      <c r="R657" s="267"/>
      <c r="S657" s="267"/>
      <c r="T657" s="268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69" t="s">
        <v>192</v>
      </c>
      <c r="AU657" s="269" t="s">
        <v>84</v>
      </c>
      <c r="AV657" s="14" t="s">
        <v>155</v>
      </c>
      <c r="AW657" s="14" t="s">
        <v>30</v>
      </c>
      <c r="AX657" s="14" t="s">
        <v>82</v>
      </c>
      <c r="AY657" s="269" t="s">
        <v>137</v>
      </c>
    </row>
    <row r="658" s="2" customFormat="1" ht="24.15" customHeight="1">
      <c r="A658" s="39"/>
      <c r="B658" s="40"/>
      <c r="C658" s="295" t="s">
        <v>822</v>
      </c>
      <c r="D658" s="295" t="s">
        <v>351</v>
      </c>
      <c r="E658" s="296" t="s">
        <v>823</v>
      </c>
      <c r="F658" s="297" t="s">
        <v>824</v>
      </c>
      <c r="G658" s="298" t="s">
        <v>190</v>
      </c>
      <c r="H658" s="299">
        <v>339.36000000000001</v>
      </c>
      <c r="I658" s="300"/>
      <c r="J658" s="301">
        <f>ROUND(I658*H658,2)</f>
        <v>0</v>
      </c>
      <c r="K658" s="302"/>
      <c r="L658" s="303"/>
      <c r="M658" s="304" t="s">
        <v>1</v>
      </c>
      <c r="N658" s="305" t="s">
        <v>39</v>
      </c>
      <c r="O658" s="92"/>
      <c r="P658" s="238">
        <f>O658*H658</f>
        <v>0</v>
      </c>
      <c r="Q658" s="238">
        <v>0.0014</v>
      </c>
      <c r="R658" s="238">
        <f>Q658*H658</f>
        <v>0.47510400000000003</v>
      </c>
      <c r="S658" s="238">
        <v>0</v>
      </c>
      <c r="T658" s="239">
        <f>S658*H658</f>
        <v>0</v>
      </c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  <c r="AR658" s="240" t="s">
        <v>356</v>
      </c>
      <c r="AT658" s="240" t="s">
        <v>351</v>
      </c>
      <c r="AU658" s="240" t="s">
        <v>84</v>
      </c>
      <c r="AY658" s="18" t="s">
        <v>137</v>
      </c>
      <c r="BE658" s="241">
        <f>IF(N658="základní",J658,0)</f>
        <v>0</v>
      </c>
      <c r="BF658" s="241">
        <f>IF(N658="snížená",J658,0)</f>
        <v>0</v>
      </c>
      <c r="BG658" s="241">
        <f>IF(N658="zákl. přenesená",J658,0)</f>
        <v>0</v>
      </c>
      <c r="BH658" s="241">
        <f>IF(N658="sníž. přenesená",J658,0)</f>
        <v>0</v>
      </c>
      <c r="BI658" s="241">
        <f>IF(N658="nulová",J658,0)</f>
        <v>0</v>
      </c>
      <c r="BJ658" s="18" t="s">
        <v>82</v>
      </c>
      <c r="BK658" s="241">
        <f>ROUND(I658*H658,2)</f>
        <v>0</v>
      </c>
      <c r="BL658" s="18" t="s">
        <v>266</v>
      </c>
      <c r="BM658" s="240" t="s">
        <v>825</v>
      </c>
    </row>
    <row r="659" s="15" customFormat="1">
      <c r="A659" s="15"/>
      <c r="B659" s="270"/>
      <c r="C659" s="271"/>
      <c r="D659" s="249" t="s">
        <v>192</v>
      </c>
      <c r="E659" s="272" t="s">
        <v>1</v>
      </c>
      <c r="F659" s="273" t="s">
        <v>820</v>
      </c>
      <c r="G659" s="271"/>
      <c r="H659" s="272" t="s">
        <v>1</v>
      </c>
      <c r="I659" s="274"/>
      <c r="J659" s="271"/>
      <c r="K659" s="271"/>
      <c r="L659" s="275"/>
      <c r="M659" s="276"/>
      <c r="N659" s="277"/>
      <c r="O659" s="277"/>
      <c r="P659" s="277"/>
      <c r="Q659" s="277"/>
      <c r="R659" s="277"/>
      <c r="S659" s="277"/>
      <c r="T659" s="278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T659" s="279" t="s">
        <v>192</v>
      </c>
      <c r="AU659" s="279" t="s">
        <v>84</v>
      </c>
      <c r="AV659" s="15" t="s">
        <v>82</v>
      </c>
      <c r="AW659" s="15" t="s">
        <v>30</v>
      </c>
      <c r="AX659" s="15" t="s">
        <v>74</v>
      </c>
      <c r="AY659" s="279" t="s">
        <v>137</v>
      </c>
    </row>
    <row r="660" s="13" customFormat="1">
      <c r="A660" s="13"/>
      <c r="B660" s="247"/>
      <c r="C660" s="248"/>
      <c r="D660" s="249" t="s">
        <v>192</v>
      </c>
      <c r="E660" s="250" t="s">
        <v>1</v>
      </c>
      <c r="F660" s="251" t="s">
        <v>826</v>
      </c>
      <c r="G660" s="248"/>
      <c r="H660" s="252">
        <v>323.19999999999999</v>
      </c>
      <c r="I660" s="253"/>
      <c r="J660" s="248"/>
      <c r="K660" s="248"/>
      <c r="L660" s="254"/>
      <c r="M660" s="255"/>
      <c r="N660" s="256"/>
      <c r="O660" s="256"/>
      <c r="P660" s="256"/>
      <c r="Q660" s="256"/>
      <c r="R660" s="256"/>
      <c r="S660" s="256"/>
      <c r="T660" s="257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58" t="s">
        <v>192</v>
      </c>
      <c r="AU660" s="258" t="s">
        <v>84</v>
      </c>
      <c r="AV660" s="13" t="s">
        <v>84</v>
      </c>
      <c r="AW660" s="13" t="s">
        <v>30</v>
      </c>
      <c r="AX660" s="13" t="s">
        <v>74</v>
      </c>
      <c r="AY660" s="258" t="s">
        <v>137</v>
      </c>
    </row>
    <row r="661" s="14" customFormat="1">
      <c r="A661" s="14"/>
      <c r="B661" s="259"/>
      <c r="C661" s="260"/>
      <c r="D661" s="249" t="s">
        <v>192</v>
      </c>
      <c r="E661" s="261" t="s">
        <v>1</v>
      </c>
      <c r="F661" s="262" t="s">
        <v>202</v>
      </c>
      <c r="G661" s="260"/>
      <c r="H661" s="263">
        <v>323.19999999999999</v>
      </c>
      <c r="I661" s="264"/>
      <c r="J661" s="260"/>
      <c r="K661" s="260"/>
      <c r="L661" s="265"/>
      <c r="M661" s="266"/>
      <c r="N661" s="267"/>
      <c r="O661" s="267"/>
      <c r="P661" s="267"/>
      <c r="Q661" s="267"/>
      <c r="R661" s="267"/>
      <c r="S661" s="267"/>
      <c r="T661" s="268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69" t="s">
        <v>192</v>
      </c>
      <c r="AU661" s="269" t="s">
        <v>84</v>
      </c>
      <c r="AV661" s="14" t="s">
        <v>155</v>
      </c>
      <c r="AW661" s="14" t="s">
        <v>30</v>
      </c>
      <c r="AX661" s="14" t="s">
        <v>82</v>
      </c>
      <c r="AY661" s="269" t="s">
        <v>137</v>
      </c>
    </row>
    <row r="662" s="13" customFormat="1">
      <c r="A662" s="13"/>
      <c r="B662" s="247"/>
      <c r="C662" s="248"/>
      <c r="D662" s="249" t="s">
        <v>192</v>
      </c>
      <c r="E662" s="248"/>
      <c r="F662" s="251" t="s">
        <v>827</v>
      </c>
      <c r="G662" s="248"/>
      <c r="H662" s="252">
        <v>339.36000000000001</v>
      </c>
      <c r="I662" s="253"/>
      <c r="J662" s="248"/>
      <c r="K662" s="248"/>
      <c r="L662" s="254"/>
      <c r="M662" s="255"/>
      <c r="N662" s="256"/>
      <c r="O662" s="256"/>
      <c r="P662" s="256"/>
      <c r="Q662" s="256"/>
      <c r="R662" s="256"/>
      <c r="S662" s="256"/>
      <c r="T662" s="257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58" t="s">
        <v>192</v>
      </c>
      <c r="AU662" s="258" t="s">
        <v>84</v>
      </c>
      <c r="AV662" s="13" t="s">
        <v>84</v>
      </c>
      <c r="AW662" s="13" t="s">
        <v>4</v>
      </c>
      <c r="AX662" s="13" t="s">
        <v>82</v>
      </c>
      <c r="AY662" s="258" t="s">
        <v>137</v>
      </c>
    </row>
    <row r="663" s="2" customFormat="1" ht="24.15" customHeight="1">
      <c r="A663" s="39"/>
      <c r="B663" s="40"/>
      <c r="C663" s="295" t="s">
        <v>828</v>
      </c>
      <c r="D663" s="295" t="s">
        <v>351</v>
      </c>
      <c r="E663" s="296" t="s">
        <v>829</v>
      </c>
      <c r="F663" s="297" t="s">
        <v>830</v>
      </c>
      <c r="G663" s="298" t="s">
        <v>190</v>
      </c>
      <c r="H663" s="299">
        <v>339.36000000000001</v>
      </c>
      <c r="I663" s="300"/>
      <c r="J663" s="301">
        <f>ROUND(I663*H663,2)</f>
        <v>0</v>
      </c>
      <c r="K663" s="302"/>
      <c r="L663" s="303"/>
      <c r="M663" s="304" t="s">
        <v>1</v>
      </c>
      <c r="N663" s="305" t="s">
        <v>39</v>
      </c>
      <c r="O663" s="92"/>
      <c r="P663" s="238">
        <f>O663*H663</f>
        <v>0</v>
      </c>
      <c r="Q663" s="238">
        <v>0.0041999999999999997</v>
      </c>
      <c r="R663" s="238">
        <f>Q663*H663</f>
        <v>1.4253119999999999</v>
      </c>
      <c r="S663" s="238">
        <v>0</v>
      </c>
      <c r="T663" s="239">
        <f>S663*H663</f>
        <v>0</v>
      </c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  <c r="AR663" s="240" t="s">
        <v>356</v>
      </c>
      <c r="AT663" s="240" t="s">
        <v>351</v>
      </c>
      <c r="AU663" s="240" t="s">
        <v>84</v>
      </c>
      <c r="AY663" s="18" t="s">
        <v>137</v>
      </c>
      <c r="BE663" s="241">
        <f>IF(N663="základní",J663,0)</f>
        <v>0</v>
      </c>
      <c r="BF663" s="241">
        <f>IF(N663="snížená",J663,0)</f>
        <v>0</v>
      </c>
      <c r="BG663" s="241">
        <f>IF(N663="zákl. přenesená",J663,0)</f>
        <v>0</v>
      </c>
      <c r="BH663" s="241">
        <f>IF(N663="sníž. přenesená",J663,0)</f>
        <v>0</v>
      </c>
      <c r="BI663" s="241">
        <f>IF(N663="nulová",J663,0)</f>
        <v>0</v>
      </c>
      <c r="BJ663" s="18" t="s">
        <v>82</v>
      </c>
      <c r="BK663" s="241">
        <f>ROUND(I663*H663,2)</f>
        <v>0</v>
      </c>
      <c r="BL663" s="18" t="s">
        <v>266</v>
      </c>
      <c r="BM663" s="240" t="s">
        <v>831</v>
      </c>
    </row>
    <row r="664" s="15" customFormat="1">
      <c r="A664" s="15"/>
      <c r="B664" s="270"/>
      <c r="C664" s="271"/>
      <c r="D664" s="249" t="s">
        <v>192</v>
      </c>
      <c r="E664" s="272" t="s">
        <v>1</v>
      </c>
      <c r="F664" s="273" t="s">
        <v>820</v>
      </c>
      <c r="G664" s="271"/>
      <c r="H664" s="272" t="s">
        <v>1</v>
      </c>
      <c r="I664" s="274"/>
      <c r="J664" s="271"/>
      <c r="K664" s="271"/>
      <c r="L664" s="275"/>
      <c r="M664" s="276"/>
      <c r="N664" s="277"/>
      <c r="O664" s="277"/>
      <c r="P664" s="277"/>
      <c r="Q664" s="277"/>
      <c r="R664" s="277"/>
      <c r="S664" s="277"/>
      <c r="T664" s="278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T664" s="279" t="s">
        <v>192</v>
      </c>
      <c r="AU664" s="279" t="s">
        <v>84</v>
      </c>
      <c r="AV664" s="15" t="s">
        <v>82</v>
      </c>
      <c r="AW664" s="15" t="s">
        <v>30</v>
      </c>
      <c r="AX664" s="15" t="s">
        <v>74</v>
      </c>
      <c r="AY664" s="279" t="s">
        <v>137</v>
      </c>
    </row>
    <row r="665" s="13" customFormat="1">
      <c r="A665" s="13"/>
      <c r="B665" s="247"/>
      <c r="C665" s="248"/>
      <c r="D665" s="249" t="s">
        <v>192</v>
      </c>
      <c r="E665" s="250" t="s">
        <v>1</v>
      </c>
      <c r="F665" s="251" t="s">
        <v>826</v>
      </c>
      <c r="G665" s="248"/>
      <c r="H665" s="252">
        <v>323.19999999999999</v>
      </c>
      <c r="I665" s="253"/>
      <c r="J665" s="248"/>
      <c r="K665" s="248"/>
      <c r="L665" s="254"/>
      <c r="M665" s="255"/>
      <c r="N665" s="256"/>
      <c r="O665" s="256"/>
      <c r="P665" s="256"/>
      <c r="Q665" s="256"/>
      <c r="R665" s="256"/>
      <c r="S665" s="256"/>
      <c r="T665" s="257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58" t="s">
        <v>192</v>
      </c>
      <c r="AU665" s="258" t="s">
        <v>84</v>
      </c>
      <c r="AV665" s="13" t="s">
        <v>84</v>
      </c>
      <c r="AW665" s="13" t="s">
        <v>30</v>
      </c>
      <c r="AX665" s="13" t="s">
        <v>74</v>
      </c>
      <c r="AY665" s="258" t="s">
        <v>137</v>
      </c>
    </row>
    <row r="666" s="14" customFormat="1">
      <c r="A666" s="14"/>
      <c r="B666" s="259"/>
      <c r="C666" s="260"/>
      <c r="D666" s="249" t="s">
        <v>192</v>
      </c>
      <c r="E666" s="261" t="s">
        <v>1</v>
      </c>
      <c r="F666" s="262" t="s">
        <v>202</v>
      </c>
      <c r="G666" s="260"/>
      <c r="H666" s="263">
        <v>323.19999999999999</v>
      </c>
      <c r="I666" s="264"/>
      <c r="J666" s="260"/>
      <c r="K666" s="260"/>
      <c r="L666" s="265"/>
      <c r="M666" s="266"/>
      <c r="N666" s="267"/>
      <c r="O666" s="267"/>
      <c r="P666" s="267"/>
      <c r="Q666" s="267"/>
      <c r="R666" s="267"/>
      <c r="S666" s="267"/>
      <c r="T666" s="268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69" t="s">
        <v>192</v>
      </c>
      <c r="AU666" s="269" t="s">
        <v>84</v>
      </c>
      <c r="AV666" s="14" t="s">
        <v>155</v>
      </c>
      <c r="AW666" s="14" t="s">
        <v>30</v>
      </c>
      <c r="AX666" s="14" t="s">
        <v>82</v>
      </c>
      <c r="AY666" s="269" t="s">
        <v>137</v>
      </c>
    </row>
    <row r="667" s="13" customFormat="1">
      <c r="A667" s="13"/>
      <c r="B667" s="247"/>
      <c r="C667" s="248"/>
      <c r="D667" s="249" t="s">
        <v>192</v>
      </c>
      <c r="E667" s="248"/>
      <c r="F667" s="251" t="s">
        <v>827</v>
      </c>
      <c r="G667" s="248"/>
      <c r="H667" s="252">
        <v>339.36000000000001</v>
      </c>
      <c r="I667" s="253"/>
      <c r="J667" s="248"/>
      <c r="K667" s="248"/>
      <c r="L667" s="254"/>
      <c r="M667" s="255"/>
      <c r="N667" s="256"/>
      <c r="O667" s="256"/>
      <c r="P667" s="256"/>
      <c r="Q667" s="256"/>
      <c r="R667" s="256"/>
      <c r="S667" s="256"/>
      <c r="T667" s="257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58" t="s">
        <v>192</v>
      </c>
      <c r="AU667" s="258" t="s">
        <v>84</v>
      </c>
      <c r="AV667" s="13" t="s">
        <v>84</v>
      </c>
      <c r="AW667" s="13" t="s">
        <v>4</v>
      </c>
      <c r="AX667" s="13" t="s">
        <v>82</v>
      </c>
      <c r="AY667" s="258" t="s">
        <v>137</v>
      </c>
    </row>
    <row r="668" s="2" customFormat="1" ht="24.15" customHeight="1">
      <c r="A668" s="39"/>
      <c r="B668" s="40"/>
      <c r="C668" s="295" t="s">
        <v>832</v>
      </c>
      <c r="D668" s="295" t="s">
        <v>351</v>
      </c>
      <c r="E668" s="296" t="s">
        <v>833</v>
      </c>
      <c r="F668" s="297" t="s">
        <v>834</v>
      </c>
      <c r="G668" s="298" t="s">
        <v>190</v>
      </c>
      <c r="H668" s="299">
        <v>339.36000000000001</v>
      </c>
      <c r="I668" s="300"/>
      <c r="J668" s="301">
        <f>ROUND(I668*H668,2)</f>
        <v>0</v>
      </c>
      <c r="K668" s="302"/>
      <c r="L668" s="303"/>
      <c r="M668" s="304" t="s">
        <v>1</v>
      </c>
      <c r="N668" s="305" t="s">
        <v>39</v>
      </c>
      <c r="O668" s="92"/>
      <c r="P668" s="238">
        <f>O668*H668</f>
        <v>0</v>
      </c>
      <c r="Q668" s="238">
        <v>0.0057999999999999996</v>
      </c>
      <c r="R668" s="238">
        <f>Q668*H668</f>
        <v>1.968288</v>
      </c>
      <c r="S668" s="238">
        <v>0</v>
      </c>
      <c r="T668" s="239">
        <f>S668*H668</f>
        <v>0</v>
      </c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  <c r="AR668" s="240" t="s">
        <v>356</v>
      </c>
      <c r="AT668" s="240" t="s">
        <v>351</v>
      </c>
      <c r="AU668" s="240" t="s">
        <v>84</v>
      </c>
      <c r="AY668" s="18" t="s">
        <v>137</v>
      </c>
      <c r="BE668" s="241">
        <f>IF(N668="základní",J668,0)</f>
        <v>0</v>
      </c>
      <c r="BF668" s="241">
        <f>IF(N668="snížená",J668,0)</f>
        <v>0</v>
      </c>
      <c r="BG668" s="241">
        <f>IF(N668="zákl. přenesená",J668,0)</f>
        <v>0</v>
      </c>
      <c r="BH668" s="241">
        <f>IF(N668="sníž. přenesená",J668,0)</f>
        <v>0</v>
      </c>
      <c r="BI668" s="241">
        <f>IF(N668="nulová",J668,0)</f>
        <v>0</v>
      </c>
      <c r="BJ668" s="18" t="s">
        <v>82</v>
      </c>
      <c r="BK668" s="241">
        <f>ROUND(I668*H668,2)</f>
        <v>0</v>
      </c>
      <c r="BL668" s="18" t="s">
        <v>266</v>
      </c>
      <c r="BM668" s="240" t="s">
        <v>835</v>
      </c>
    </row>
    <row r="669" s="15" customFormat="1">
      <c r="A669" s="15"/>
      <c r="B669" s="270"/>
      <c r="C669" s="271"/>
      <c r="D669" s="249" t="s">
        <v>192</v>
      </c>
      <c r="E669" s="272" t="s">
        <v>1</v>
      </c>
      <c r="F669" s="273" t="s">
        <v>820</v>
      </c>
      <c r="G669" s="271"/>
      <c r="H669" s="272" t="s">
        <v>1</v>
      </c>
      <c r="I669" s="274"/>
      <c r="J669" s="271"/>
      <c r="K669" s="271"/>
      <c r="L669" s="275"/>
      <c r="M669" s="276"/>
      <c r="N669" s="277"/>
      <c r="O669" s="277"/>
      <c r="P669" s="277"/>
      <c r="Q669" s="277"/>
      <c r="R669" s="277"/>
      <c r="S669" s="277"/>
      <c r="T669" s="278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T669" s="279" t="s">
        <v>192</v>
      </c>
      <c r="AU669" s="279" t="s">
        <v>84</v>
      </c>
      <c r="AV669" s="15" t="s">
        <v>82</v>
      </c>
      <c r="AW669" s="15" t="s">
        <v>30</v>
      </c>
      <c r="AX669" s="15" t="s">
        <v>74</v>
      </c>
      <c r="AY669" s="279" t="s">
        <v>137</v>
      </c>
    </row>
    <row r="670" s="13" customFormat="1">
      <c r="A670" s="13"/>
      <c r="B670" s="247"/>
      <c r="C670" s="248"/>
      <c r="D670" s="249" t="s">
        <v>192</v>
      </c>
      <c r="E670" s="250" t="s">
        <v>1</v>
      </c>
      <c r="F670" s="251" t="s">
        <v>826</v>
      </c>
      <c r="G670" s="248"/>
      <c r="H670" s="252">
        <v>323.19999999999999</v>
      </c>
      <c r="I670" s="253"/>
      <c r="J670" s="248"/>
      <c r="K670" s="248"/>
      <c r="L670" s="254"/>
      <c r="M670" s="255"/>
      <c r="N670" s="256"/>
      <c r="O670" s="256"/>
      <c r="P670" s="256"/>
      <c r="Q670" s="256"/>
      <c r="R670" s="256"/>
      <c r="S670" s="256"/>
      <c r="T670" s="257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58" t="s">
        <v>192</v>
      </c>
      <c r="AU670" s="258" t="s">
        <v>84</v>
      </c>
      <c r="AV670" s="13" t="s">
        <v>84</v>
      </c>
      <c r="AW670" s="13" t="s">
        <v>30</v>
      </c>
      <c r="AX670" s="13" t="s">
        <v>74</v>
      </c>
      <c r="AY670" s="258" t="s">
        <v>137</v>
      </c>
    </row>
    <row r="671" s="14" customFormat="1">
      <c r="A671" s="14"/>
      <c r="B671" s="259"/>
      <c r="C671" s="260"/>
      <c r="D671" s="249" t="s">
        <v>192</v>
      </c>
      <c r="E671" s="261" t="s">
        <v>1</v>
      </c>
      <c r="F671" s="262" t="s">
        <v>202</v>
      </c>
      <c r="G671" s="260"/>
      <c r="H671" s="263">
        <v>323.19999999999999</v>
      </c>
      <c r="I671" s="264"/>
      <c r="J671" s="260"/>
      <c r="K671" s="260"/>
      <c r="L671" s="265"/>
      <c r="M671" s="266"/>
      <c r="N671" s="267"/>
      <c r="O671" s="267"/>
      <c r="P671" s="267"/>
      <c r="Q671" s="267"/>
      <c r="R671" s="267"/>
      <c r="S671" s="267"/>
      <c r="T671" s="268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69" t="s">
        <v>192</v>
      </c>
      <c r="AU671" s="269" t="s">
        <v>84</v>
      </c>
      <c r="AV671" s="14" t="s">
        <v>155</v>
      </c>
      <c r="AW671" s="14" t="s">
        <v>30</v>
      </c>
      <c r="AX671" s="14" t="s">
        <v>82</v>
      </c>
      <c r="AY671" s="269" t="s">
        <v>137</v>
      </c>
    </row>
    <row r="672" s="13" customFormat="1">
      <c r="A672" s="13"/>
      <c r="B672" s="247"/>
      <c r="C672" s="248"/>
      <c r="D672" s="249" t="s">
        <v>192</v>
      </c>
      <c r="E672" s="248"/>
      <c r="F672" s="251" t="s">
        <v>827</v>
      </c>
      <c r="G672" s="248"/>
      <c r="H672" s="252">
        <v>339.36000000000001</v>
      </c>
      <c r="I672" s="253"/>
      <c r="J672" s="248"/>
      <c r="K672" s="248"/>
      <c r="L672" s="254"/>
      <c r="M672" s="255"/>
      <c r="N672" s="256"/>
      <c r="O672" s="256"/>
      <c r="P672" s="256"/>
      <c r="Q672" s="256"/>
      <c r="R672" s="256"/>
      <c r="S672" s="256"/>
      <c r="T672" s="257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58" t="s">
        <v>192</v>
      </c>
      <c r="AU672" s="258" t="s">
        <v>84</v>
      </c>
      <c r="AV672" s="13" t="s">
        <v>84</v>
      </c>
      <c r="AW672" s="13" t="s">
        <v>4</v>
      </c>
      <c r="AX672" s="13" t="s">
        <v>82</v>
      </c>
      <c r="AY672" s="258" t="s">
        <v>137</v>
      </c>
    </row>
    <row r="673" s="2" customFormat="1" ht="24.15" customHeight="1">
      <c r="A673" s="39"/>
      <c r="B673" s="40"/>
      <c r="C673" s="228" t="s">
        <v>836</v>
      </c>
      <c r="D673" s="228" t="s">
        <v>140</v>
      </c>
      <c r="E673" s="229" t="s">
        <v>837</v>
      </c>
      <c r="F673" s="230" t="s">
        <v>838</v>
      </c>
      <c r="G673" s="231" t="s">
        <v>190</v>
      </c>
      <c r="H673" s="232">
        <v>36.840000000000003</v>
      </c>
      <c r="I673" s="233"/>
      <c r="J673" s="234">
        <f>ROUND(I673*H673,2)</f>
        <v>0</v>
      </c>
      <c r="K673" s="235"/>
      <c r="L673" s="45"/>
      <c r="M673" s="236" t="s">
        <v>1</v>
      </c>
      <c r="N673" s="237" t="s">
        <v>39</v>
      </c>
      <c r="O673" s="92"/>
      <c r="P673" s="238">
        <f>O673*H673</f>
        <v>0</v>
      </c>
      <c r="Q673" s="238">
        <v>0.0060000000000000001</v>
      </c>
      <c r="R673" s="238">
        <f>Q673*H673</f>
        <v>0.22104000000000001</v>
      </c>
      <c r="S673" s="238">
        <v>0</v>
      </c>
      <c r="T673" s="239">
        <f>S673*H673</f>
        <v>0</v>
      </c>
      <c r="U673" s="39"/>
      <c r="V673" s="39"/>
      <c r="W673" s="39"/>
      <c r="X673" s="39"/>
      <c r="Y673" s="39"/>
      <c r="Z673" s="39"/>
      <c r="AA673" s="39"/>
      <c r="AB673" s="39"/>
      <c r="AC673" s="39"/>
      <c r="AD673" s="39"/>
      <c r="AE673" s="39"/>
      <c r="AR673" s="240" t="s">
        <v>266</v>
      </c>
      <c r="AT673" s="240" t="s">
        <v>140</v>
      </c>
      <c r="AU673" s="240" t="s">
        <v>84</v>
      </c>
      <c r="AY673" s="18" t="s">
        <v>137</v>
      </c>
      <c r="BE673" s="241">
        <f>IF(N673="základní",J673,0)</f>
        <v>0</v>
      </c>
      <c r="BF673" s="241">
        <f>IF(N673="snížená",J673,0)</f>
        <v>0</v>
      </c>
      <c r="BG673" s="241">
        <f>IF(N673="zákl. přenesená",J673,0)</f>
        <v>0</v>
      </c>
      <c r="BH673" s="241">
        <f>IF(N673="sníž. přenesená",J673,0)</f>
        <v>0</v>
      </c>
      <c r="BI673" s="241">
        <f>IF(N673="nulová",J673,0)</f>
        <v>0</v>
      </c>
      <c r="BJ673" s="18" t="s">
        <v>82</v>
      </c>
      <c r="BK673" s="241">
        <f>ROUND(I673*H673,2)</f>
        <v>0</v>
      </c>
      <c r="BL673" s="18" t="s">
        <v>266</v>
      </c>
      <c r="BM673" s="240" t="s">
        <v>839</v>
      </c>
    </row>
    <row r="674" s="15" customFormat="1">
      <c r="A674" s="15"/>
      <c r="B674" s="270"/>
      <c r="C674" s="271"/>
      <c r="D674" s="249" t="s">
        <v>192</v>
      </c>
      <c r="E674" s="272" t="s">
        <v>1</v>
      </c>
      <c r="F674" s="273" t="s">
        <v>534</v>
      </c>
      <c r="G674" s="271"/>
      <c r="H674" s="272" t="s">
        <v>1</v>
      </c>
      <c r="I674" s="274"/>
      <c r="J674" s="271"/>
      <c r="K674" s="271"/>
      <c r="L674" s="275"/>
      <c r="M674" s="276"/>
      <c r="N674" s="277"/>
      <c r="O674" s="277"/>
      <c r="P674" s="277"/>
      <c r="Q674" s="277"/>
      <c r="R674" s="277"/>
      <c r="S674" s="277"/>
      <c r="T674" s="278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T674" s="279" t="s">
        <v>192</v>
      </c>
      <c r="AU674" s="279" t="s">
        <v>84</v>
      </c>
      <c r="AV674" s="15" t="s">
        <v>82</v>
      </c>
      <c r="AW674" s="15" t="s">
        <v>30</v>
      </c>
      <c r="AX674" s="15" t="s">
        <v>74</v>
      </c>
      <c r="AY674" s="279" t="s">
        <v>137</v>
      </c>
    </row>
    <row r="675" s="13" customFormat="1">
      <c r="A675" s="13"/>
      <c r="B675" s="247"/>
      <c r="C675" s="248"/>
      <c r="D675" s="249" t="s">
        <v>192</v>
      </c>
      <c r="E675" s="250" t="s">
        <v>1</v>
      </c>
      <c r="F675" s="251" t="s">
        <v>840</v>
      </c>
      <c r="G675" s="248"/>
      <c r="H675" s="252">
        <v>12.279999999999999</v>
      </c>
      <c r="I675" s="253"/>
      <c r="J675" s="248"/>
      <c r="K675" s="248"/>
      <c r="L675" s="254"/>
      <c r="M675" s="255"/>
      <c r="N675" s="256"/>
      <c r="O675" s="256"/>
      <c r="P675" s="256"/>
      <c r="Q675" s="256"/>
      <c r="R675" s="256"/>
      <c r="S675" s="256"/>
      <c r="T675" s="257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58" t="s">
        <v>192</v>
      </c>
      <c r="AU675" s="258" t="s">
        <v>84</v>
      </c>
      <c r="AV675" s="13" t="s">
        <v>84</v>
      </c>
      <c r="AW675" s="13" t="s">
        <v>30</v>
      </c>
      <c r="AX675" s="13" t="s">
        <v>74</v>
      </c>
      <c r="AY675" s="258" t="s">
        <v>137</v>
      </c>
    </row>
    <row r="676" s="13" customFormat="1">
      <c r="A676" s="13"/>
      <c r="B676" s="247"/>
      <c r="C676" s="248"/>
      <c r="D676" s="249" t="s">
        <v>192</v>
      </c>
      <c r="E676" s="250" t="s">
        <v>1</v>
      </c>
      <c r="F676" s="251" t="s">
        <v>841</v>
      </c>
      <c r="G676" s="248"/>
      <c r="H676" s="252">
        <v>24.559999999999999</v>
      </c>
      <c r="I676" s="253"/>
      <c r="J676" s="248"/>
      <c r="K676" s="248"/>
      <c r="L676" s="254"/>
      <c r="M676" s="255"/>
      <c r="N676" s="256"/>
      <c r="O676" s="256"/>
      <c r="P676" s="256"/>
      <c r="Q676" s="256"/>
      <c r="R676" s="256"/>
      <c r="S676" s="256"/>
      <c r="T676" s="257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58" t="s">
        <v>192</v>
      </c>
      <c r="AU676" s="258" t="s">
        <v>84</v>
      </c>
      <c r="AV676" s="13" t="s">
        <v>84</v>
      </c>
      <c r="AW676" s="13" t="s">
        <v>30</v>
      </c>
      <c r="AX676" s="13" t="s">
        <v>74</v>
      </c>
      <c r="AY676" s="258" t="s">
        <v>137</v>
      </c>
    </row>
    <row r="677" s="14" customFormat="1">
      <c r="A677" s="14"/>
      <c r="B677" s="259"/>
      <c r="C677" s="260"/>
      <c r="D677" s="249" t="s">
        <v>192</v>
      </c>
      <c r="E677" s="261" t="s">
        <v>1</v>
      </c>
      <c r="F677" s="262" t="s">
        <v>202</v>
      </c>
      <c r="G677" s="260"/>
      <c r="H677" s="263">
        <v>36.840000000000003</v>
      </c>
      <c r="I677" s="264"/>
      <c r="J677" s="260"/>
      <c r="K677" s="260"/>
      <c r="L677" s="265"/>
      <c r="M677" s="266"/>
      <c r="N677" s="267"/>
      <c r="O677" s="267"/>
      <c r="P677" s="267"/>
      <c r="Q677" s="267"/>
      <c r="R677" s="267"/>
      <c r="S677" s="267"/>
      <c r="T677" s="268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69" t="s">
        <v>192</v>
      </c>
      <c r="AU677" s="269" t="s">
        <v>84</v>
      </c>
      <c r="AV677" s="14" t="s">
        <v>155</v>
      </c>
      <c r="AW677" s="14" t="s">
        <v>30</v>
      </c>
      <c r="AX677" s="14" t="s">
        <v>82</v>
      </c>
      <c r="AY677" s="269" t="s">
        <v>137</v>
      </c>
    </row>
    <row r="678" s="2" customFormat="1" ht="24.15" customHeight="1">
      <c r="A678" s="39"/>
      <c r="B678" s="40"/>
      <c r="C678" s="295" t="s">
        <v>842</v>
      </c>
      <c r="D678" s="295" t="s">
        <v>351</v>
      </c>
      <c r="E678" s="296" t="s">
        <v>843</v>
      </c>
      <c r="F678" s="297" t="s">
        <v>844</v>
      </c>
      <c r="G678" s="298" t="s">
        <v>190</v>
      </c>
      <c r="H678" s="299">
        <v>12.894</v>
      </c>
      <c r="I678" s="300"/>
      <c r="J678" s="301">
        <f>ROUND(I678*H678,2)</f>
        <v>0</v>
      </c>
      <c r="K678" s="302"/>
      <c r="L678" s="303"/>
      <c r="M678" s="304" t="s">
        <v>1</v>
      </c>
      <c r="N678" s="305" t="s">
        <v>39</v>
      </c>
      <c r="O678" s="92"/>
      <c r="P678" s="238">
        <f>O678*H678</f>
        <v>0</v>
      </c>
      <c r="Q678" s="238">
        <v>0.00050000000000000001</v>
      </c>
      <c r="R678" s="238">
        <f>Q678*H678</f>
        <v>0.0064470000000000005</v>
      </c>
      <c r="S678" s="238">
        <v>0</v>
      </c>
      <c r="T678" s="239">
        <f>S678*H678</f>
        <v>0</v>
      </c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  <c r="AR678" s="240" t="s">
        <v>356</v>
      </c>
      <c r="AT678" s="240" t="s">
        <v>351</v>
      </c>
      <c r="AU678" s="240" t="s">
        <v>84</v>
      </c>
      <c r="AY678" s="18" t="s">
        <v>137</v>
      </c>
      <c r="BE678" s="241">
        <f>IF(N678="základní",J678,0)</f>
        <v>0</v>
      </c>
      <c r="BF678" s="241">
        <f>IF(N678="snížená",J678,0)</f>
        <v>0</v>
      </c>
      <c r="BG678" s="241">
        <f>IF(N678="zákl. přenesená",J678,0)</f>
        <v>0</v>
      </c>
      <c r="BH678" s="241">
        <f>IF(N678="sníž. přenesená",J678,0)</f>
        <v>0</v>
      </c>
      <c r="BI678" s="241">
        <f>IF(N678="nulová",J678,0)</f>
        <v>0</v>
      </c>
      <c r="BJ678" s="18" t="s">
        <v>82</v>
      </c>
      <c r="BK678" s="241">
        <f>ROUND(I678*H678,2)</f>
        <v>0</v>
      </c>
      <c r="BL678" s="18" t="s">
        <v>266</v>
      </c>
      <c r="BM678" s="240" t="s">
        <v>845</v>
      </c>
    </row>
    <row r="679" s="15" customFormat="1">
      <c r="A679" s="15"/>
      <c r="B679" s="270"/>
      <c r="C679" s="271"/>
      <c r="D679" s="249" t="s">
        <v>192</v>
      </c>
      <c r="E679" s="272" t="s">
        <v>1</v>
      </c>
      <c r="F679" s="273" t="s">
        <v>534</v>
      </c>
      <c r="G679" s="271"/>
      <c r="H679" s="272" t="s">
        <v>1</v>
      </c>
      <c r="I679" s="274"/>
      <c r="J679" s="271"/>
      <c r="K679" s="271"/>
      <c r="L679" s="275"/>
      <c r="M679" s="276"/>
      <c r="N679" s="277"/>
      <c r="O679" s="277"/>
      <c r="P679" s="277"/>
      <c r="Q679" s="277"/>
      <c r="R679" s="277"/>
      <c r="S679" s="277"/>
      <c r="T679" s="278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T679" s="279" t="s">
        <v>192</v>
      </c>
      <c r="AU679" s="279" t="s">
        <v>84</v>
      </c>
      <c r="AV679" s="15" t="s">
        <v>82</v>
      </c>
      <c r="AW679" s="15" t="s">
        <v>30</v>
      </c>
      <c r="AX679" s="15" t="s">
        <v>74</v>
      </c>
      <c r="AY679" s="279" t="s">
        <v>137</v>
      </c>
    </row>
    <row r="680" s="13" customFormat="1">
      <c r="A680" s="13"/>
      <c r="B680" s="247"/>
      <c r="C680" s="248"/>
      <c r="D680" s="249" t="s">
        <v>192</v>
      </c>
      <c r="E680" s="250" t="s">
        <v>1</v>
      </c>
      <c r="F680" s="251" t="s">
        <v>535</v>
      </c>
      <c r="G680" s="248"/>
      <c r="H680" s="252">
        <v>12.279999999999999</v>
      </c>
      <c r="I680" s="253"/>
      <c r="J680" s="248"/>
      <c r="K680" s="248"/>
      <c r="L680" s="254"/>
      <c r="M680" s="255"/>
      <c r="N680" s="256"/>
      <c r="O680" s="256"/>
      <c r="P680" s="256"/>
      <c r="Q680" s="256"/>
      <c r="R680" s="256"/>
      <c r="S680" s="256"/>
      <c r="T680" s="257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58" t="s">
        <v>192</v>
      </c>
      <c r="AU680" s="258" t="s">
        <v>84</v>
      </c>
      <c r="AV680" s="13" t="s">
        <v>84</v>
      </c>
      <c r="AW680" s="13" t="s">
        <v>30</v>
      </c>
      <c r="AX680" s="13" t="s">
        <v>74</v>
      </c>
      <c r="AY680" s="258" t="s">
        <v>137</v>
      </c>
    </row>
    <row r="681" s="14" customFormat="1">
      <c r="A681" s="14"/>
      <c r="B681" s="259"/>
      <c r="C681" s="260"/>
      <c r="D681" s="249" t="s">
        <v>192</v>
      </c>
      <c r="E681" s="261" t="s">
        <v>1</v>
      </c>
      <c r="F681" s="262" t="s">
        <v>202</v>
      </c>
      <c r="G681" s="260"/>
      <c r="H681" s="263">
        <v>12.279999999999999</v>
      </c>
      <c r="I681" s="264"/>
      <c r="J681" s="260"/>
      <c r="K681" s="260"/>
      <c r="L681" s="265"/>
      <c r="M681" s="266"/>
      <c r="N681" s="267"/>
      <c r="O681" s="267"/>
      <c r="P681" s="267"/>
      <c r="Q681" s="267"/>
      <c r="R681" s="267"/>
      <c r="S681" s="267"/>
      <c r="T681" s="268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69" t="s">
        <v>192</v>
      </c>
      <c r="AU681" s="269" t="s">
        <v>84</v>
      </c>
      <c r="AV681" s="14" t="s">
        <v>155</v>
      </c>
      <c r="AW681" s="14" t="s">
        <v>30</v>
      </c>
      <c r="AX681" s="14" t="s">
        <v>82</v>
      </c>
      <c r="AY681" s="269" t="s">
        <v>137</v>
      </c>
    </row>
    <row r="682" s="13" customFormat="1">
      <c r="A682" s="13"/>
      <c r="B682" s="247"/>
      <c r="C682" s="248"/>
      <c r="D682" s="249" t="s">
        <v>192</v>
      </c>
      <c r="E682" s="248"/>
      <c r="F682" s="251" t="s">
        <v>846</v>
      </c>
      <c r="G682" s="248"/>
      <c r="H682" s="252">
        <v>12.894</v>
      </c>
      <c r="I682" s="253"/>
      <c r="J682" s="248"/>
      <c r="K682" s="248"/>
      <c r="L682" s="254"/>
      <c r="M682" s="255"/>
      <c r="N682" s="256"/>
      <c r="O682" s="256"/>
      <c r="P682" s="256"/>
      <c r="Q682" s="256"/>
      <c r="R682" s="256"/>
      <c r="S682" s="256"/>
      <c r="T682" s="257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58" t="s">
        <v>192</v>
      </c>
      <c r="AU682" s="258" t="s">
        <v>84</v>
      </c>
      <c r="AV682" s="13" t="s">
        <v>84</v>
      </c>
      <c r="AW682" s="13" t="s">
        <v>4</v>
      </c>
      <c r="AX682" s="13" t="s">
        <v>82</v>
      </c>
      <c r="AY682" s="258" t="s">
        <v>137</v>
      </c>
    </row>
    <row r="683" s="2" customFormat="1" ht="24.15" customHeight="1">
      <c r="A683" s="39"/>
      <c r="B683" s="40"/>
      <c r="C683" s="295" t="s">
        <v>847</v>
      </c>
      <c r="D683" s="295" t="s">
        <v>351</v>
      </c>
      <c r="E683" s="296" t="s">
        <v>848</v>
      </c>
      <c r="F683" s="297" t="s">
        <v>849</v>
      </c>
      <c r="G683" s="298" t="s">
        <v>190</v>
      </c>
      <c r="H683" s="299">
        <v>12.279999999999999</v>
      </c>
      <c r="I683" s="300"/>
      <c r="J683" s="301">
        <f>ROUND(I683*H683,2)</f>
        <v>0</v>
      </c>
      <c r="K683" s="302"/>
      <c r="L683" s="303"/>
      <c r="M683" s="304" t="s">
        <v>1</v>
      </c>
      <c r="N683" s="305" t="s">
        <v>39</v>
      </c>
      <c r="O683" s="92"/>
      <c r="P683" s="238">
        <f>O683*H683</f>
        <v>0</v>
      </c>
      <c r="Q683" s="238">
        <v>0.0025000000000000001</v>
      </c>
      <c r="R683" s="238">
        <f>Q683*H683</f>
        <v>0.030699999999999998</v>
      </c>
      <c r="S683" s="238">
        <v>0</v>
      </c>
      <c r="T683" s="239">
        <f>S683*H683</f>
        <v>0</v>
      </c>
      <c r="U683" s="39"/>
      <c r="V683" s="39"/>
      <c r="W683" s="39"/>
      <c r="X683" s="39"/>
      <c r="Y683" s="39"/>
      <c r="Z683" s="39"/>
      <c r="AA683" s="39"/>
      <c r="AB683" s="39"/>
      <c r="AC683" s="39"/>
      <c r="AD683" s="39"/>
      <c r="AE683" s="39"/>
      <c r="AR683" s="240" t="s">
        <v>356</v>
      </c>
      <c r="AT683" s="240" t="s">
        <v>351</v>
      </c>
      <c r="AU683" s="240" t="s">
        <v>84</v>
      </c>
      <c r="AY683" s="18" t="s">
        <v>137</v>
      </c>
      <c r="BE683" s="241">
        <f>IF(N683="základní",J683,0)</f>
        <v>0</v>
      </c>
      <c r="BF683" s="241">
        <f>IF(N683="snížená",J683,0)</f>
        <v>0</v>
      </c>
      <c r="BG683" s="241">
        <f>IF(N683="zákl. přenesená",J683,0)</f>
        <v>0</v>
      </c>
      <c r="BH683" s="241">
        <f>IF(N683="sníž. přenesená",J683,0)</f>
        <v>0</v>
      </c>
      <c r="BI683" s="241">
        <f>IF(N683="nulová",J683,0)</f>
        <v>0</v>
      </c>
      <c r="BJ683" s="18" t="s">
        <v>82</v>
      </c>
      <c r="BK683" s="241">
        <f>ROUND(I683*H683,2)</f>
        <v>0</v>
      </c>
      <c r="BL683" s="18" t="s">
        <v>266</v>
      </c>
      <c r="BM683" s="240" t="s">
        <v>850</v>
      </c>
    </row>
    <row r="684" s="15" customFormat="1">
      <c r="A684" s="15"/>
      <c r="B684" s="270"/>
      <c r="C684" s="271"/>
      <c r="D684" s="249" t="s">
        <v>192</v>
      </c>
      <c r="E684" s="272" t="s">
        <v>1</v>
      </c>
      <c r="F684" s="273" t="s">
        <v>534</v>
      </c>
      <c r="G684" s="271"/>
      <c r="H684" s="272" t="s">
        <v>1</v>
      </c>
      <c r="I684" s="274"/>
      <c r="J684" s="271"/>
      <c r="K684" s="271"/>
      <c r="L684" s="275"/>
      <c r="M684" s="276"/>
      <c r="N684" s="277"/>
      <c r="O684" s="277"/>
      <c r="P684" s="277"/>
      <c r="Q684" s="277"/>
      <c r="R684" s="277"/>
      <c r="S684" s="277"/>
      <c r="T684" s="278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T684" s="279" t="s">
        <v>192</v>
      </c>
      <c r="AU684" s="279" t="s">
        <v>84</v>
      </c>
      <c r="AV684" s="15" t="s">
        <v>82</v>
      </c>
      <c r="AW684" s="15" t="s">
        <v>30</v>
      </c>
      <c r="AX684" s="15" t="s">
        <v>74</v>
      </c>
      <c r="AY684" s="279" t="s">
        <v>137</v>
      </c>
    </row>
    <row r="685" s="13" customFormat="1">
      <c r="A685" s="13"/>
      <c r="B685" s="247"/>
      <c r="C685" s="248"/>
      <c r="D685" s="249" t="s">
        <v>192</v>
      </c>
      <c r="E685" s="250" t="s">
        <v>1</v>
      </c>
      <c r="F685" s="251" t="s">
        <v>535</v>
      </c>
      <c r="G685" s="248"/>
      <c r="H685" s="252">
        <v>12.279999999999999</v>
      </c>
      <c r="I685" s="253"/>
      <c r="J685" s="248"/>
      <c r="K685" s="248"/>
      <c r="L685" s="254"/>
      <c r="M685" s="255"/>
      <c r="N685" s="256"/>
      <c r="O685" s="256"/>
      <c r="P685" s="256"/>
      <c r="Q685" s="256"/>
      <c r="R685" s="256"/>
      <c r="S685" s="256"/>
      <c r="T685" s="257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58" t="s">
        <v>192</v>
      </c>
      <c r="AU685" s="258" t="s">
        <v>84</v>
      </c>
      <c r="AV685" s="13" t="s">
        <v>84</v>
      </c>
      <c r="AW685" s="13" t="s">
        <v>30</v>
      </c>
      <c r="AX685" s="13" t="s">
        <v>74</v>
      </c>
      <c r="AY685" s="258" t="s">
        <v>137</v>
      </c>
    </row>
    <row r="686" s="14" customFormat="1">
      <c r="A686" s="14"/>
      <c r="B686" s="259"/>
      <c r="C686" s="260"/>
      <c r="D686" s="249" t="s">
        <v>192</v>
      </c>
      <c r="E686" s="261" t="s">
        <v>1</v>
      </c>
      <c r="F686" s="262" t="s">
        <v>202</v>
      </c>
      <c r="G686" s="260"/>
      <c r="H686" s="263">
        <v>12.279999999999999</v>
      </c>
      <c r="I686" s="264"/>
      <c r="J686" s="260"/>
      <c r="K686" s="260"/>
      <c r="L686" s="265"/>
      <c r="M686" s="266"/>
      <c r="N686" s="267"/>
      <c r="O686" s="267"/>
      <c r="P686" s="267"/>
      <c r="Q686" s="267"/>
      <c r="R686" s="267"/>
      <c r="S686" s="267"/>
      <c r="T686" s="268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69" t="s">
        <v>192</v>
      </c>
      <c r="AU686" s="269" t="s">
        <v>84</v>
      </c>
      <c r="AV686" s="14" t="s">
        <v>155</v>
      </c>
      <c r="AW686" s="14" t="s">
        <v>30</v>
      </c>
      <c r="AX686" s="14" t="s">
        <v>82</v>
      </c>
      <c r="AY686" s="269" t="s">
        <v>137</v>
      </c>
    </row>
    <row r="687" s="2" customFormat="1" ht="24.15" customHeight="1">
      <c r="A687" s="39"/>
      <c r="B687" s="40"/>
      <c r="C687" s="295" t="s">
        <v>851</v>
      </c>
      <c r="D687" s="295" t="s">
        <v>351</v>
      </c>
      <c r="E687" s="296" t="s">
        <v>852</v>
      </c>
      <c r="F687" s="297" t="s">
        <v>853</v>
      </c>
      <c r="G687" s="298" t="s">
        <v>199</v>
      </c>
      <c r="H687" s="299">
        <v>1.8420000000000001</v>
      </c>
      <c r="I687" s="300"/>
      <c r="J687" s="301">
        <f>ROUND(I687*H687,2)</f>
        <v>0</v>
      </c>
      <c r="K687" s="302"/>
      <c r="L687" s="303"/>
      <c r="M687" s="304" t="s">
        <v>1</v>
      </c>
      <c r="N687" s="305" t="s">
        <v>39</v>
      </c>
      <c r="O687" s="92"/>
      <c r="P687" s="238">
        <f>O687*H687</f>
        <v>0</v>
      </c>
      <c r="Q687" s="238">
        <v>0.02</v>
      </c>
      <c r="R687" s="238">
        <f>Q687*H687</f>
        <v>0.036840000000000005</v>
      </c>
      <c r="S687" s="238">
        <v>0</v>
      </c>
      <c r="T687" s="239">
        <f>S687*H687</f>
        <v>0</v>
      </c>
      <c r="U687" s="39"/>
      <c r="V687" s="39"/>
      <c r="W687" s="39"/>
      <c r="X687" s="39"/>
      <c r="Y687" s="39"/>
      <c r="Z687" s="39"/>
      <c r="AA687" s="39"/>
      <c r="AB687" s="39"/>
      <c r="AC687" s="39"/>
      <c r="AD687" s="39"/>
      <c r="AE687" s="39"/>
      <c r="AR687" s="240" t="s">
        <v>356</v>
      </c>
      <c r="AT687" s="240" t="s">
        <v>351</v>
      </c>
      <c r="AU687" s="240" t="s">
        <v>84</v>
      </c>
      <c r="AY687" s="18" t="s">
        <v>137</v>
      </c>
      <c r="BE687" s="241">
        <f>IF(N687="základní",J687,0)</f>
        <v>0</v>
      </c>
      <c r="BF687" s="241">
        <f>IF(N687="snížená",J687,0)</f>
        <v>0</v>
      </c>
      <c r="BG687" s="241">
        <f>IF(N687="zákl. přenesená",J687,0)</f>
        <v>0</v>
      </c>
      <c r="BH687" s="241">
        <f>IF(N687="sníž. přenesená",J687,0)</f>
        <v>0</v>
      </c>
      <c r="BI687" s="241">
        <f>IF(N687="nulová",J687,0)</f>
        <v>0</v>
      </c>
      <c r="BJ687" s="18" t="s">
        <v>82</v>
      </c>
      <c r="BK687" s="241">
        <f>ROUND(I687*H687,2)</f>
        <v>0</v>
      </c>
      <c r="BL687" s="18" t="s">
        <v>266</v>
      </c>
      <c r="BM687" s="240" t="s">
        <v>854</v>
      </c>
    </row>
    <row r="688" s="15" customFormat="1">
      <c r="A688" s="15"/>
      <c r="B688" s="270"/>
      <c r="C688" s="271"/>
      <c r="D688" s="249" t="s">
        <v>192</v>
      </c>
      <c r="E688" s="272" t="s">
        <v>1</v>
      </c>
      <c r="F688" s="273" t="s">
        <v>534</v>
      </c>
      <c r="G688" s="271"/>
      <c r="H688" s="272" t="s">
        <v>1</v>
      </c>
      <c r="I688" s="274"/>
      <c r="J688" s="271"/>
      <c r="K688" s="271"/>
      <c r="L688" s="275"/>
      <c r="M688" s="276"/>
      <c r="N688" s="277"/>
      <c r="O688" s="277"/>
      <c r="P688" s="277"/>
      <c r="Q688" s="277"/>
      <c r="R688" s="277"/>
      <c r="S688" s="277"/>
      <c r="T688" s="278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T688" s="279" t="s">
        <v>192</v>
      </c>
      <c r="AU688" s="279" t="s">
        <v>84</v>
      </c>
      <c r="AV688" s="15" t="s">
        <v>82</v>
      </c>
      <c r="AW688" s="15" t="s">
        <v>30</v>
      </c>
      <c r="AX688" s="15" t="s">
        <v>74</v>
      </c>
      <c r="AY688" s="279" t="s">
        <v>137</v>
      </c>
    </row>
    <row r="689" s="13" customFormat="1">
      <c r="A689" s="13"/>
      <c r="B689" s="247"/>
      <c r="C689" s="248"/>
      <c r="D689" s="249" t="s">
        <v>192</v>
      </c>
      <c r="E689" s="250" t="s">
        <v>1</v>
      </c>
      <c r="F689" s="251" t="s">
        <v>855</v>
      </c>
      <c r="G689" s="248"/>
      <c r="H689" s="252">
        <v>1.8420000000000001</v>
      </c>
      <c r="I689" s="253"/>
      <c r="J689" s="248"/>
      <c r="K689" s="248"/>
      <c r="L689" s="254"/>
      <c r="M689" s="255"/>
      <c r="N689" s="256"/>
      <c r="O689" s="256"/>
      <c r="P689" s="256"/>
      <c r="Q689" s="256"/>
      <c r="R689" s="256"/>
      <c r="S689" s="256"/>
      <c r="T689" s="257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58" t="s">
        <v>192</v>
      </c>
      <c r="AU689" s="258" t="s">
        <v>84</v>
      </c>
      <c r="AV689" s="13" t="s">
        <v>84</v>
      </c>
      <c r="AW689" s="13" t="s">
        <v>30</v>
      </c>
      <c r="AX689" s="13" t="s">
        <v>74</v>
      </c>
      <c r="AY689" s="258" t="s">
        <v>137</v>
      </c>
    </row>
    <row r="690" s="14" customFormat="1">
      <c r="A690" s="14"/>
      <c r="B690" s="259"/>
      <c r="C690" s="260"/>
      <c r="D690" s="249" t="s">
        <v>192</v>
      </c>
      <c r="E690" s="261" t="s">
        <v>1</v>
      </c>
      <c r="F690" s="262" t="s">
        <v>202</v>
      </c>
      <c r="G690" s="260"/>
      <c r="H690" s="263">
        <v>1.8420000000000001</v>
      </c>
      <c r="I690" s="264"/>
      <c r="J690" s="260"/>
      <c r="K690" s="260"/>
      <c r="L690" s="265"/>
      <c r="M690" s="266"/>
      <c r="N690" s="267"/>
      <c r="O690" s="267"/>
      <c r="P690" s="267"/>
      <c r="Q690" s="267"/>
      <c r="R690" s="267"/>
      <c r="S690" s="267"/>
      <c r="T690" s="268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69" t="s">
        <v>192</v>
      </c>
      <c r="AU690" s="269" t="s">
        <v>84</v>
      </c>
      <c r="AV690" s="14" t="s">
        <v>155</v>
      </c>
      <c r="AW690" s="14" t="s">
        <v>30</v>
      </c>
      <c r="AX690" s="14" t="s">
        <v>82</v>
      </c>
      <c r="AY690" s="269" t="s">
        <v>137</v>
      </c>
    </row>
    <row r="691" s="2" customFormat="1" ht="24.15" customHeight="1">
      <c r="A691" s="39"/>
      <c r="B691" s="40"/>
      <c r="C691" s="228" t="s">
        <v>856</v>
      </c>
      <c r="D691" s="228" t="s">
        <v>140</v>
      </c>
      <c r="E691" s="229" t="s">
        <v>857</v>
      </c>
      <c r="F691" s="230" t="s">
        <v>858</v>
      </c>
      <c r="G691" s="231" t="s">
        <v>190</v>
      </c>
      <c r="H691" s="232">
        <v>336</v>
      </c>
      <c r="I691" s="233"/>
      <c r="J691" s="234">
        <f>ROUND(I691*H691,2)</f>
        <v>0</v>
      </c>
      <c r="K691" s="235"/>
      <c r="L691" s="45"/>
      <c r="M691" s="236" t="s">
        <v>1</v>
      </c>
      <c r="N691" s="237" t="s">
        <v>39</v>
      </c>
      <c r="O691" s="92"/>
      <c r="P691" s="238">
        <f>O691*H691</f>
        <v>0</v>
      </c>
      <c r="Q691" s="238">
        <v>0</v>
      </c>
      <c r="R691" s="238">
        <f>Q691*H691</f>
        <v>0</v>
      </c>
      <c r="S691" s="238">
        <v>0.00042000000000000002</v>
      </c>
      <c r="T691" s="239">
        <f>S691*H691</f>
        <v>0.14112</v>
      </c>
      <c r="U691" s="39"/>
      <c r="V691" s="39"/>
      <c r="W691" s="39"/>
      <c r="X691" s="39"/>
      <c r="Y691" s="39"/>
      <c r="Z691" s="39"/>
      <c r="AA691" s="39"/>
      <c r="AB691" s="39"/>
      <c r="AC691" s="39"/>
      <c r="AD691" s="39"/>
      <c r="AE691" s="39"/>
      <c r="AR691" s="240" t="s">
        <v>266</v>
      </c>
      <c r="AT691" s="240" t="s">
        <v>140</v>
      </c>
      <c r="AU691" s="240" t="s">
        <v>84</v>
      </c>
      <c r="AY691" s="18" t="s">
        <v>137</v>
      </c>
      <c r="BE691" s="241">
        <f>IF(N691="základní",J691,0)</f>
        <v>0</v>
      </c>
      <c r="BF691" s="241">
        <f>IF(N691="snížená",J691,0)</f>
        <v>0</v>
      </c>
      <c r="BG691" s="241">
        <f>IF(N691="zákl. přenesená",J691,0)</f>
        <v>0</v>
      </c>
      <c r="BH691" s="241">
        <f>IF(N691="sníž. přenesená",J691,0)</f>
        <v>0</v>
      </c>
      <c r="BI691" s="241">
        <f>IF(N691="nulová",J691,0)</f>
        <v>0</v>
      </c>
      <c r="BJ691" s="18" t="s">
        <v>82</v>
      </c>
      <c r="BK691" s="241">
        <f>ROUND(I691*H691,2)</f>
        <v>0</v>
      </c>
      <c r="BL691" s="18" t="s">
        <v>266</v>
      </c>
      <c r="BM691" s="240" t="s">
        <v>859</v>
      </c>
    </row>
    <row r="692" s="15" customFormat="1">
      <c r="A692" s="15"/>
      <c r="B692" s="270"/>
      <c r="C692" s="271"/>
      <c r="D692" s="249" t="s">
        <v>192</v>
      </c>
      <c r="E692" s="272" t="s">
        <v>1</v>
      </c>
      <c r="F692" s="273" t="s">
        <v>643</v>
      </c>
      <c r="G692" s="271"/>
      <c r="H692" s="272" t="s">
        <v>1</v>
      </c>
      <c r="I692" s="274"/>
      <c r="J692" s="271"/>
      <c r="K692" s="271"/>
      <c r="L692" s="275"/>
      <c r="M692" s="276"/>
      <c r="N692" s="277"/>
      <c r="O692" s="277"/>
      <c r="P692" s="277"/>
      <c r="Q692" s="277"/>
      <c r="R692" s="277"/>
      <c r="S692" s="277"/>
      <c r="T692" s="278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T692" s="279" t="s">
        <v>192</v>
      </c>
      <c r="AU692" s="279" t="s">
        <v>84</v>
      </c>
      <c r="AV692" s="15" t="s">
        <v>82</v>
      </c>
      <c r="AW692" s="15" t="s">
        <v>30</v>
      </c>
      <c r="AX692" s="15" t="s">
        <v>74</v>
      </c>
      <c r="AY692" s="279" t="s">
        <v>137</v>
      </c>
    </row>
    <row r="693" s="13" customFormat="1">
      <c r="A693" s="13"/>
      <c r="B693" s="247"/>
      <c r="C693" s="248"/>
      <c r="D693" s="249" t="s">
        <v>192</v>
      </c>
      <c r="E693" s="250" t="s">
        <v>1</v>
      </c>
      <c r="F693" s="251" t="s">
        <v>240</v>
      </c>
      <c r="G693" s="248"/>
      <c r="H693" s="252">
        <v>336</v>
      </c>
      <c r="I693" s="253"/>
      <c r="J693" s="248"/>
      <c r="K693" s="248"/>
      <c r="L693" s="254"/>
      <c r="M693" s="255"/>
      <c r="N693" s="256"/>
      <c r="O693" s="256"/>
      <c r="P693" s="256"/>
      <c r="Q693" s="256"/>
      <c r="R693" s="256"/>
      <c r="S693" s="256"/>
      <c r="T693" s="257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58" t="s">
        <v>192</v>
      </c>
      <c r="AU693" s="258" t="s">
        <v>84</v>
      </c>
      <c r="AV693" s="13" t="s">
        <v>84</v>
      </c>
      <c r="AW693" s="13" t="s">
        <v>30</v>
      </c>
      <c r="AX693" s="13" t="s">
        <v>74</v>
      </c>
      <c r="AY693" s="258" t="s">
        <v>137</v>
      </c>
    </row>
    <row r="694" s="14" customFormat="1">
      <c r="A694" s="14"/>
      <c r="B694" s="259"/>
      <c r="C694" s="260"/>
      <c r="D694" s="249" t="s">
        <v>192</v>
      </c>
      <c r="E694" s="261" t="s">
        <v>1</v>
      </c>
      <c r="F694" s="262" t="s">
        <v>202</v>
      </c>
      <c r="G694" s="260"/>
      <c r="H694" s="263">
        <v>336</v>
      </c>
      <c r="I694" s="264"/>
      <c r="J694" s="260"/>
      <c r="K694" s="260"/>
      <c r="L694" s="265"/>
      <c r="M694" s="266"/>
      <c r="N694" s="267"/>
      <c r="O694" s="267"/>
      <c r="P694" s="267"/>
      <c r="Q694" s="267"/>
      <c r="R694" s="267"/>
      <c r="S694" s="267"/>
      <c r="T694" s="268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69" t="s">
        <v>192</v>
      </c>
      <c r="AU694" s="269" t="s">
        <v>84</v>
      </c>
      <c r="AV694" s="14" t="s">
        <v>155</v>
      </c>
      <c r="AW694" s="14" t="s">
        <v>30</v>
      </c>
      <c r="AX694" s="14" t="s">
        <v>82</v>
      </c>
      <c r="AY694" s="269" t="s">
        <v>137</v>
      </c>
    </row>
    <row r="695" s="2" customFormat="1" ht="24.15" customHeight="1">
      <c r="A695" s="39"/>
      <c r="B695" s="40"/>
      <c r="C695" s="228" t="s">
        <v>860</v>
      </c>
      <c r="D695" s="228" t="s">
        <v>140</v>
      </c>
      <c r="E695" s="229" t="s">
        <v>861</v>
      </c>
      <c r="F695" s="230" t="s">
        <v>862</v>
      </c>
      <c r="G695" s="231" t="s">
        <v>190</v>
      </c>
      <c r="H695" s="232">
        <v>279</v>
      </c>
      <c r="I695" s="233"/>
      <c r="J695" s="234">
        <f>ROUND(I695*H695,2)</f>
        <v>0</v>
      </c>
      <c r="K695" s="235"/>
      <c r="L695" s="45"/>
      <c r="M695" s="236" t="s">
        <v>1</v>
      </c>
      <c r="N695" s="237" t="s">
        <v>39</v>
      </c>
      <c r="O695" s="92"/>
      <c r="P695" s="238">
        <f>O695*H695</f>
        <v>0</v>
      </c>
      <c r="Q695" s="238">
        <v>0</v>
      </c>
      <c r="R695" s="238">
        <f>Q695*H695</f>
        <v>0</v>
      </c>
      <c r="S695" s="238">
        <v>0</v>
      </c>
      <c r="T695" s="239">
        <f>S695*H695</f>
        <v>0</v>
      </c>
      <c r="U695" s="39"/>
      <c r="V695" s="39"/>
      <c r="W695" s="39"/>
      <c r="X695" s="39"/>
      <c r="Y695" s="39"/>
      <c r="Z695" s="39"/>
      <c r="AA695" s="39"/>
      <c r="AB695" s="39"/>
      <c r="AC695" s="39"/>
      <c r="AD695" s="39"/>
      <c r="AE695" s="39"/>
      <c r="AR695" s="240" t="s">
        <v>266</v>
      </c>
      <c r="AT695" s="240" t="s">
        <v>140</v>
      </c>
      <c r="AU695" s="240" t="s">
        <v>84</v>
      </c>
      <c r="AY695" s="18" t="s">
        <v>137</v>
      </c>
      <c r="BE695" s="241">
        <f>IF(N695="základní",J695,0)</f>
        <v>0</v>
      </c>
      <c r="BF695" s="241">
        <f>IF(N695="snížená",J695,0)</f>
        <v>0</v>
      </c>
      <c r="BG695" s="241">
        <f>IF(N695="zákl. přenesená",J695,0)</f>
        <v>0</v>
      </c>
      <c r="BH695" s="241">
        <f>IF(N695="sníž. přenesená",J695,0)</f>
        <v>0</v>
      </c>
      <c r="BI695" s="241">
        <f>IF(N695="nulová",J695,0)</f>
        <v>0</v>
      </c>
      <c r="BJ695" s="18" t="s">
        <v>82</v>
      </c>
      <c r="BK695" s="241">
        <f>ROUND(I695*H695,2)</f>
        <v>0</v>
      </c>
      <c r="BL695" s="18" t="s">
        <v>266</v>
      </c>
      <c r="BM695" s="240" t="s">
        <v>863</v>
      </c>
    </row>
    <row r="696" s="13" customFormat="1">
      <c r="A696" s="13"/>
      <c r="B696" s="247"/>
      <c r="C696" s="248"/>
      <c r="D696" s="249" t="s">
        <v>192</v>
      </c>
      <c r="E696" s="250" t="s">
        <v>1</v>
      </c>
      <c r="F696" s="251" t="s">
        <v>517</v>
      </c>
      <c r="G696" s="248"/>
      <c r="H696" s="252">
        <v>279</v>
      </c>
      <c r="I696" s="253"/>
      <c r="J696" s="248"/>
      <c r="K696" s="248"/>
      <c r="L696" s="254"/>
      <c r="M696" s="255"/>
      <c r="N696" s="256"/>
      <c r="O696" s="256"/>
      <c r="P696" s="256"/>
      <c r="Q696" s="256"/>
      <c r="R696" s="256"/>
      <c r="S696" s="256"/>
      <c r="T696" s="257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58" t="s">
        <v>192</v>
      </c>
      <c r="AU696" s="258" t="s">
        <v>84</v>
      </c>
      <c r="AV696" s="13" t="s">
        <v>84</v>
      </c>
      <c r="AW696" s="13" t="s">
        <v>30</v>
      </c>
      <c r="AX696" s="13" t="s">
        <v>74</v>
      </c>
      <c r="AY696" s="258" t="s">
        <v>137</v>
      </c>
    </row>
    <row r="697" s="14" customFormat="1">
      <c r="A697" s="14"/>
      <c r="B697" s="259"/>
      <c r="C697" s="260"/>
      <c r="D697" s="249" t="s">
        <v>192</v>
      </c>
      <c r="E697" s="261" t="s">
        <v>1</v>
      </c>
      <c r="F697" s="262" t="s">
        <v>202</v>
      </c>
      <c r="G697" s="260"/>
      <c r="H697" s="263">
        <v>279</v>
      </c>
      <c r="I697" s="264"/>
      <c r="J697" s="260"/>
      <c r="K697" s="260"/>
      <c r="L697" s="265"/>
      <c r="M697" s="266"/>
      <c r="N697" s="267"/>
      <c r="O697" s="267"/>
      <c r="P697" s="267"/>
      <c r="Q697" s="267"/>
      <c r="R697" s="267"/>
      <c r="S697" s="267"/>
      <c r="T697" s="268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69" t="s">
        <v>192</v>
      </c>
      <c r="AU697" s="269" t="s">
        <v>84</v>
      </c>
      <c r="AV697" s="14" t="s">
        <v>155</v>
      </c>
      <c r="AW697" s="14" t="s">
        <v>30</v>
      </c>
      <c r="AX697" s="14" t="s">
        <v>82</v>
      </c>
      <c r="AY697" s="269" t="s">
        <v>137</v>
      </c>
    </row>
    <row r="698" s="2" customFormat="1" ht="24.15" customHeight="1">
      <c r="A698" s="39"/>
      <c r="B698" s="40"/>
      <c r="C698" s="295" t="s">
        <v>864</v>
      </c>
      <c r="D698" s="295" t="s">
        <v>351</v>
      </c>
      <c r="E698" s="296" t="s">
        <v>865</v>
      </c>
      <c r="F698" s="297" t="s">
        <v>866</v>
      </c>
      <c r="G698" s="298" t="s">
        <v>190</v>
      </c>
      <c r="H698" s="299">
        <v>292.94999999999999</v>
      </c>
      <c r="I698" s="300"/>
      <c r="J698" s="301">
        <f>ROUND(I698*H698,2)</f>
        <v>0</v>
      </c>
      <c r="K698" s="302"/>
      <c r="L698" s="303"/>
      <c r="M698" s="304" t="s">
        <v>1</v>
      </c>
      <c r="N698" s="305" t="s">
        <v>39</v>
      </c>
      <c r="O698" s="92"/>
      <c r="P698" s="238">
        <f>O698*H698</f>
        <v>0</v>
      </c>
      <c r="Q698" s="238">
        <v>0.0035000000000000001</v>
      </c>
      <c r="R698" s="238">
        <f>Q698*H698</f>
        <v>1.025325</v>
      </c>
      <c r="S698" s="238">
        <v>0</v>
      </c>
      <c r="T698" s="239">
        <f>S698*H698</f>
        <v>0</v>
      </c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  <c r="AE698" s="39"/>
      <c r="AR698" s="240" t="s">
        <v>356</v>
      </c>
      <c r="AT698" s="240" t="s">
        <v>351</v>
      </c>
      <c r="AU698" s="240" t="s">
        <v>84</v>
      </c>
      <c r="AY698" s="18" t="s">
        <v>137</v>
      </c>
      <c r="BE698" s="241">
        <f>IF(N698="základní",J698,0)</f>
        <v>0</v>
      </c>
      <c r="BF698" s="241">
        <f>IF(N698="snížená",J698,0)</f>
        <v>0</v>
      </c>
      <c r="BG698" s="241">
        <f>IF(N698="zákl. přenesená",J698,0)</f>
        <v>0</v>
      </c>
      <c r="BH698" s="241">
        <f>IF(N698="sníž. přenesená",J698,0)</f>
        <v>0</v>
      </c>
      <c r="BI698" s="241">
        <f>IF(N698="nulová",J698,0)</f>
        <v>0</v>
      </c>
      <c r="BJ698" s="18" t="s">
        <v>82</v>
      </c>
      <c r="BK698" s="241">
        <f>ROUND(I698*H698,2)</f>
        <v>0</v>
      </c>
      <c r="BL698" s="18" t="s">
        <v>266</v>
      </c>
      <c r="BM698" s="240" t="s">
        <v>867</v>
      </c>
    </row>
    <row r="699" s="13" customFormat="1">
      <c r="A699" s="13"/>
      <c r="B699" s="247"/>
      <c r="C699" s="248"/>
      <c r="D699" s="249" t="s">
        <v>192</v>
      </c>
      <c r="E699" s="250" t="s">
        <v>1</v>
      </c>
      <c r="F699" s="251" t="s">
        <v>517</v>
      </c>
      <c r="G699" s="248"/>
      <c r="H699" s="252">
        <v>279</v>
      </c>
      <c r="I699" s="253"/>
      <c r="J699" s="248"/>
      <c r="K699" s="248"/>
      <c r="L699" s="254"/>
      <c r="M699" s="255"/>
      <c r="N699" s="256"/>
      <c r="O699" s="256"/>
      <c r="P699" s="256"/>
      <c r="Q699" s="256"/>
      <c r="R699" s="256"/>
      <c r="S699" s="256"/>
      <c r="T699" s="257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58" t="s">
        <v>192</v>
      </c>
      <c r="AU699" s="258" t="s">
        <v>84</v>
      </c>
      <c r="AV699" s="13" t="s">
        <v>84</v>
      </c>
      <c r="AW699" s="13" t="s">
        <v>30</v>
      </c>
      <c r="AX699" s="13" t="s">
        <v>74</v>
      </c>
      <c r="AY699" s="258" t="s">
        <v>137</v>
      </c>
    </row>
    <row r="700" s="14" customFormat="1">
      <c r="A700" s="14"/>
      <c r="B700" s="259"/>
      <c r="C700" s="260"/>
      <c r="D700" s="249" t="s">
        <v>192</v>
      </c>
      <c r="E700" s="261" t="s">
        <v>1</v>
      </c>
      <c r="F700" s="262" t="s">
        <v>202</v>
      </c>
      <c r="G700" s="260"/>
      <c r="H700" s="263">
        <v>279</v>
      </c>
      <c r="I700" s="264"/>
      <c r="J700" s="260"/>
      <c r="K700" s="260"/>
      <c r="L700" s="265"/>
      <c r="M700" s="266"/>
      <c r="N700" s="267"/>
      <c r="O700" s="267"/>
      <c r="P700" s="267"/>
      <c r="Q700" s="267"/>
      <c r="R700" s="267"/>
      <c r="S700" s="267"/>
      <c r="T700" s="268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69" t="s">
        <v>192</v>
      </c>
      <c r="AU700" s="269" t="s">
        <v>84</v>
      </c>
      <c r="AV700" s="14" t="s">
        <v>155</v>
      </c>
      <c r="AW700" s="14" t="s">
        <v>30</v>
      </c>
      <c r="AX700" s="14" t="s">
        <v>82</v>
      </c>
      <c r="AY700" s="269" t="s">
        <v>137</v>
      </c>
    </row>
    <row r="701" s="13" customFormat="1">
      <c r="A701" s="13"/>
      <c r="B701" s="247"/>
      <c r="C701" s="248"/>
      <c r="D701" s="249" t="s">
        <v>192</v>
      </c>
      <c r="E701" s="248"/>
      <c r="F701" s="251" t="s">
        <v>868</v>
      </c>
      <c r="G701" s="248"/>
      <c r="H701" s="252">
        <v>292.94999999999999</v>
      </c>
      <c r="I701" s="253"/>
      <c r="J701" s="248"/>
      <c r="K701" s="248"/>
      <c r="L701" s="254"/>
      <c r="M701" s="255"/>
      <c r="N701" s="256"/>
      <c r="O701" s="256"/>
      <c r="P701" s="256"/>
      <c r="Q701" s="256"/>
      <c r="R701" s="256"/>
      <c r="S701" s="256"/>
      <c r="T701" s="257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58" t="s">
        <v>192</v>
      </c>
      <c r="AU701" s="258" t="s">
        <v>84</v>
      </c>
      <c r="AV701" s="13" t="s">
        <v>84</v>
      </c>
      <c r="AW701" s="13" t="s">
        <v>4</v>
      </c>
      <c r="AX701" s="13" t="s">
        <v>82</v>
      </c>
      <c r="AY701" s="258" t="s">
        <v>137</v>
      </c>
    </row>
    <row r="702" s="2" customFormat="1" ht="24.15" customHeight="1">
      <c r="A702" s="39"/>
      <c r="B702" s="40"/>
      <c r="C702" s="295" t="s">
        <v>869</v>
      </c>
      <c r="D702" s="295" t="s">
        <v>351</v>
      </c>
      <c r="E702" s="296" t="s">
        <v>870</v>
      </c>
      <c r="F702" s="297" t="s">
        <v>871</v>
      </c>
      <c r="G702" s="298" t="s">
        <v>190</v>
      </c>
      <c r="H702" s="299">
        <v>292.94999999999999</v>
      </c>
      <c r="I702" s="300"/>
      <c r="J702" s="301">
        <f>ROUND(I702*H702,2)</f>
        <v>0</v>
      </c>
      <c r="K702" s="302"/>
      <c r="L702" s="303"/>
      <c r="M702" s="304" t="s">
        <v>1</v>
      </c>
      <c r="N702" s="305" t="s">
        <v>39</v>
      </c>
      <c r="O702" s="92"/>
      <c r="P702" s="238">
        <f>O702*H702</f>
        <v>0</v>
      </c>
      <c r="Q702" s="238">
        <v>0.0011999999999999999</v>
      </c>
      <c r="R702" s="238">
        <f>Q702*H702</f>
        <v>0.35153999999999996</v>
      </c>
      <c r="S702" s="238">
        <v>0</v>
      </c>
      <c r="T702" s="239">
        <f>S702*H702</f>
        <v>0</v>
      </c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39"/>
      <c r="AR702" s="240" t="s">
        <v>356</v>
      </c>
      <c r="AT702" s="240" t="s">
        <v>351</v>
      </c>
      <c r="AU702" s="240" t="s">
        <v>84</v>
      </c>
      <c r="AY702" s="18" t="s">
        <v>137</v>
      </c>
      <c r="BE702" s="241">
        <f>IF(N702="základní",J702,0)</f>
        <v>0</v>
      </c>
      <c r="BF702" s="241">
        <f>IF(N702="snížená",J702,0)</f>
        <v>0</v>
      </c>
      <c r="BG702" s="241">
        <f>IF(N702="zákl. přenesená",J702,0)</f>
        <v>0</v>
      </c>
      <c r="BH702" s="241">
        <f>IF(N702="sníž. přenesená",J702,0)</f>
        <v>0</v>
      </c>
      <c r="BI702" s="241">
        <f>IF(N702="nulová",J702,0)</f>
        <v>0</v>
      </c>
      <c r="BJ702" s="18" t="s">
        <v>82</v>
      </c>
      <c r="BK702" s="241">
        <f>ROUND(I702*H702,2)</f>
        <v>0</v>
      </c>
      <c r="BL702" s="18" t="s">
        <v>266</v>
      </c>
      <c r="BM702" s="240" t="s">
        <v>872</v>
      </c>
    </row>
    <row r="703" s="13" customFormat="1">
      <c r="A703" s="13"/>
      <c r="B703" s="247"/>
      <c r="C703" s="248"/>
      <c r="D703" s="249" t="s">
        <v>192</v>
      </c>
      <c r="E703" s="250" t="s">
        <v>1</v>
      </c>
      <c r="F703" s="251" t="s">
        <v>517</v>
      </c>
      <c r="G703" s="248"/>
      <c r="H703" s="252">
        <v>279</v>
      </c>
      <c r="I703" s="253"/>
      <c r="J703" s="248"/>
      <c r="K703" s="248"/>
      <c r="L703" s="254"/>
      <c r="M703" s="255"/>
      <c r="N703" s="256"/>
      <c r="O703" s="256"/>
      <c r="P703" s="256"/>
      <c r="Q703" s="256"/>
      <c r="R703" s="256"/>
      <c r="S703" s="256"/>
      <c r="T703" s="257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58" t="s">
        <v>192</v>
      </c>
      <c r="AU703" s="258" t="s">
        <v>84</v>
      </c>
      <c r="AV703" s="13" t="s">
        <v>84</v>
      </c>
      <c r="AW703" s="13" t="s">
        <v>30</v>
      </c>
      <c r="AX703" s="13" t="s">
        <v>74</v>
      </c>
      <c r="AY703" s="258" t="s">
        <v>137</v>
      </c>
    </row>
    <row r="704" s="14" customFormat="1">
      <c r="A704" s="14"/>
      <c r="B704" s="259"/>
      <c r="C704" s="260"/>
      <c r="D704" s="249" t="s">
        <v>192</v>
      </c>
      <c r="E704" s="261" t="s">
        <v>1</v>
      </c>
      <c r="F704" s="262" t="s">
        <v>202</v>
      </c>
      <c r="G704" s="260"/>
      <c r="H704" s="263">
        <v>279</v>
      </c>
      <c r="I704" s="264"/>
      <c r="J704" s="260"/>
      <c r="K704" s="260"/>
      <c r="L704" s="265"/>
      <c r="M704" s="266"/>
      <c r="N704" s="267"/>
      <c r="O704" s="267"/>
      <c r="P704" s="267"/>
      <c r="Q704" s="267"/>
      <c r="R704" s="267"/>
      <c r="S704" s="267"/>
      <c r="T704" s="268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69" t="s">
        <v>192</v>
      </c>
      <c r="AU704" s="269" t="s">
        <v>84</v>
      </c>
      <c r="AV704" s="14" t="s">
        <v>155</v>
      </c>
      <c r="AW704" s="14" t="s">
        <v>30</v>
      </c>
      <c r="AX704" s="14" t="s">
        <v>82</v>
      </c>
      <c r="AY704" s="269" t="s">
        <v>137</v>
      </c>
    </row>
    <row r="705" s="13" customFormat="1">
      <c r="A705" s="13"/>
      <c r="B705" s="247"/>
      <c r="C705" s="248"/>
      <c r="D705" s="249" t="s">
        <v>192</v>
      </c>
      <c r="E705" s="248"/>
      <c r="F705" s="251" t="s">
        <v>868</v>
      </c>
      <c r="G705" s="248"/>
      <c r="H705" s="252">
        <v>292.94999999999999</v>
      </c>
      <c r="I705" s="253"/>
      <c r="J705" s="248"/>
      <c r="K705" s="248"/>
      <c r="L705" s="254"/>
      <c r="M705" s="255"/>
      <c r="N705" s="256"/>
      <c r="O705" s="256"/>
      <c r="P705" s="256"/>
      <c r="Q705" s="256"/>
      <c r="R705" s="256"/>
      <c r="S705" s="256"/>
      <c r="T705" s="257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58" t="s">
        <v>192</v>
      </c>
      <c r="AU705" s="258" t="s">
        <v>84</v>
      </c>
      <c r="AV705" s="13" t="s">
        <v>84</v>
      </c>
      <c r="AW705" s="13" t="s">
        <v>4</v>
      </c>
      <c r="AX705" s="13" t="s">
        <v>82</v>
      </c>
      <c r="AY705" s="258" t="s">
        <v>137</v>
      </c>
    </row>
    <row r="706" s="2" customFormat="1" ht="24.15" customHeight="1">
      <c r="A706" s="39"/>
      <c r="B706" s="40"/>
      <c r="C706" s="228" t="s">
        <v>873</v>
      </c>
      <c r="D706" s="228" t="s">
        <v>140</v>
      </c>
      <c r="E706" s="229" t="s">
        <v>874</v>
      </c>
      <c r="F706" s="230" t="s">
        <v>875</v>
      </c>
      <c r="G706" s="231" t="s">
        <v>190</v>
      </c>
      <c r="H706" s="232">
        <v>87</v>
      </c>
      <c r="I706" s="233"/>
      <c r="J706" s="234">
        <f>ROUND(I706*H706,2)</f>
        <v>0</v>
      </c>
      <c r="K706" s="235"/>
      <c r="L706" s="45"/>
      <c r="M706" s="236" t="s">
        <v>1</v>
      </c>
      <c r="N706" s="237" t="s">
        <v>39</v>
      </c>
      <c r="O706" s="92"/>
      <c r="P706" s="238">
        <f>O706*H706</f>
        <v>0</v>
      </c>
      <c r="Q706" s="238">
        <v>0.00029999999999999997</v>
      </c>
      <c r="R706" s="238">
        <f>Q706*H706</f>
        <v>0.026099999999999998</v>
      </c>
      <c r="S706" s="238">
        <v>0</v>
      </c>
      <c r="T706" s="239">
        <f>S706*H706</f>
        <v>0</v>
      </c>
      <c r="U706" s="39"/>
      <c r="V706" s="39"/>
      <c r="W706" s="39"/>
      <c r="X706" s="39"/>
      <c r="Y706" s="39"/>
      <c r="Z706" s="39"/>
      <c r="AA706" s="39"/>
      <c r="AB706" s="39"/>
      <c r="AC706" s="39"/>
      <c r="AD706" s="39"/>
      <c r="AE706" s="39"/>
      <c r="AR706" s="240" t="s">
        <v>266</v>
      </c>
      <c r="AT706" s="240" t="s">
        <v>140</v>
      </c>
      <c r="AU706" s="240" t="s">
        <v>84</v>
      </c>
      <c r="AY706" s="18" t="s">
        <v>137</v>
      </c>
      <c r="BE706" s="241">
        <f>IF(N706="základní",J706,0)</f>
        <v>0</v>
      </c>
      <c r="BF706" s="241">
        <f>IF(N706="snížená",J706,0)</f>
        <v>0</v>
      </c>
      <c r="BG706" s="241">
        <f>IF(N706="zákl. přenesená",J706,0)</f>
        <v>0</v>
      </c>
      <c r="BH706" s="241">
        <f>IF(N706="sníž. přenesená",J706,0)</f>
        <v>0</v>
      </c>
      <c r="BI706" s="241">
        <f>IF(N706="nulová",J706,0)</f>
        <v>0</v>
      </c>
      <c r="BJ706" s="18" t="s">
        <v>82</v>
      </c>
      <c r="BK706" s="241">
        <f>ROUND(I706*H706,2)</f>
        <v>0</v>
      </c>
      <c r="BL706" s="18" t="s">
        <v>266</v>
      </c>
      <c r="BM706" s="240" t="s">
        <v>876</v>
      </c>
    </row>
    <row r="707" s="15" customFormat="1">
      <c r="A707" s="15"/>
      <c r="B707" s="270"/>
      <c r="C707" s="271"/>
      <c r="D707" s="249" t="s">
        <v>192</v>
      </c>
      <c r="E707" s="272" t="s">
        <v>1</v>
      </c>
      <c r="F707" s="273" t="s">
        <v>470</v>
      </c>
      <c r="G707" s="271"/>
      <c r="H707" s="272" t="s">
        <v>1</v>
      </c>
      <c r="I707" s="274"/>
      <c r="J707" s="271"/>
      <c r="K707" s="271"/>
      <c r="L707" s="275"/>
      <c r="M707" s="276"/>
      <c r="N707" s="277"/>
      <c r="O707" s="277"/>
      <c r="P707" s="277"/>
      <c r="Q707" s="277"/>
      <c r="R707" s="277"/>
      <c r="S707" s="277"/>
      <c r="T707" s="278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T707" s="279" t="s">
        <v>192</v>
      </c>
      <c r="AU707" s="279" t="s">
        <v>84</v>
      </c>
      <c r="AV707" s="15" t="s">
        <v>82</v>
      </c>
      <c r="AW707" s="15" t="s">
        <v>30</v>
      </c>
      <c r="AX707" s="15" t="s">
        <v>74</v>
      </c>
      <c r="AY707" s="279" t="s">
        <v>137</v>
      </c>
    </row>
    <row r="708" s="13" customFormat="1">
      <c r="A708" s="13"/>
      <c r="B708" s="247"/>
      <c r="C708" s="248"/>
      <c r="D708" s="249" t="s">
        <v>192</v>
      </c>
      <c r="E708" s="250" t="s">
        <v>1</v>
      </c>
      <c r="F708" s="251" t="s">
        <v>877</v>
      </c>
      <c r="G708" s="248"/>
      <c r="H708" s="252">
        <v>87</v>
      </c>
      <c r="I708" s="253"/>
      <c r="J708" s="248"/>
      <c r="K708" s="248"/>
      <c r="L708" s="254"/>
      <c r="M708" s="255"/>
      <c r="N708" s="256"/>
      <c r="O708" s="256"/>
      <c r="P708" s="256"/>
      <c r="Q708" s="256"/>
      <c r="R708" s="256"/>
      <c r="S708" s="256"/>
      <c r="T708" s="257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58" t="s">
        <v>192</v>
      </c>
      <c r="AU708" s="258" t="s">
        <v>84</v>
      </c>
      <c r="AV708" s="13" t="s">
        <v>84</v>
      </c>
      <c r="AW708" s="13" t="s">
        <v>30</v>
      </c>
      <c r="AX708" s="13" t="s">
        <v>74</v>
      </c>
      <c r="AY708" s="258" t="s">
        <v>137</v>
      </c>
    </row>
    <row r="709" s="14" customFormat="1">
      <c r="A709" s="14"/>
      <c r="B709" s="259"/>
      <c r="C709" s="260"/>
      <c r="D709" s="249" t="s">
        <v>192</v>
      </c>
      <c r="E709" s="261" t="s">
        <v>1</v>
      </c>
      <c r="F709" s="262" t="s">
        <v>202</v>
      </c>
      <c r="G709" s="260"/>
      <c r="H709" s="263">
        <v>87</v>
      </c>
      <c r="I709" s="264"/>
      <c r="J709" s="260"/>
      <c r="K709" s="260"/>
      <c r="L709" s="265"/>
      <c r="M709" s="266"/>
      <c r="N709" s="267"/>
      <c r="O709" s="267"/>
      <c r="P709" s="267"/>
      <c r="Q709" s="267"/>
      <c r="R709" s="267"/>
      <c r="S709" s="267"/>
      <c r="T709" s="268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69" t="s">
        <v>192</v>
      </c>
      <c r="AU709" s="269" t="s">
        <v>84</v>
      </c>
      <c r="AV709" s="14" t="s">
        <v>155</v>
      </c>
      <c r="AW709" s="14" t="s">
        <v>30</v>
      </c>
      <c r="AX709" s="14" t="s">
        <v>82</v>
      </c>
      <c r="AY709" s="269" t="s">
        <v>137</v>
      </c>
    </row>
    <row r="710" s="2" customFormat="1" ht="24.15" customHeight="1">
      <c r="A710" s="39"/>
      <c r="B710" s="40"/>
      <c r="C710" s="295" t="s">
        <v>878</v>
      </c>
      <c r="D710" s="295" t="s">
        <v>351</v>
      </c>
      <c r="E710" s="296" t="s">
        <v>879</v>
      </c>
      <c r="F710" s="297" t="s">
        <v>880</v>
      </c>
      <c r="G710" s="298" t="s">
        <v>190</v>
      </c>
      <c r="H710" s="299">
        <v>58</v>
      </c>
      <c r="I710" s="300"/>
      <c r="J710" s="301">
        <f>ROUND(I710*H710,2)</f>
        <v>0</v>
      </c>
      <c r="K710" s="302"/>
      <c r="L710" s="303"/>
      <c r="M710" s="304" t="s">
        <v>1</v>
      </c>
      <c r="N710" s="305" t="s">
        <v>39</v>
      </c>
      <c r="O710" s="92"/>
      <c r="P710" s="238">
        <f>O710*H710</f>
        <v>0</v>
      </c>
      <c r="Q710" s="238">
        <v>0.0020999999999999999</v>
      </c>
      <c r="R710" s="238">
        <f>Q710*H710</f>
        <v>0.12179999999999999</v>
      </c>
      <c r="S710" s="238">
        <v>0</v>
      </c>
      <c r="T710" s="239">
        <f>S710*H710</f>
        <v>0</v>
      </c>
      <c r="U710" s="39"/>
      <c r="V710" s="39"/>
      <c r="W710" s="39"/>
      <c r="X710" s="39"/>
      <c r="Y710" s="39"/>
      <c r="Z710" s="39"/>
      <c r="AA710" s="39"/>
      <c r="AB710" s="39"/>
      <c r="AC710" s="39"/>
      <c r="AD710" s="39"/>
      <c r="AE710" s="39"/>
      <c r="AR710" s="240" t="s">
        <v>356</v>
      </c>
      <c r="AT710" s="240" t="s">
        <v>351</v>
      </c>
      <c r="AU710" s="240" t="s">
        <v>84</v>
      </c>
      <c r="AY710" s="18" t="s">
        <v>137</v>
      </c>
      <c r="BE710" s="241">
        <f>IF(N710="základní",J710,0)</f>
        <v>0</v>
      </c>
      <c r="BF710" s="241">
        <f>IF(N710="snížená",J710,0)</f>
        <v>0</v>
      </c>
      <c r="BG710" s="241">
        <f>IF(N710="zákl. přenesená",J710,0)</f>
        <v>0</v>
      </c>
      <c r="BH710" s="241">
        <f>IF(N710="sníž. přenesená",J710,0)</f>
        <v>0</v>
      </c>
      <c r="BI710" s="241">
        <f>IF(N710="nulová",J710,0)</f>
        <v>0</v>
      </c>
      <c r="BJ710" s="18" t="s">
        <v>82</v>
      </c>
      <c r="BK710" s="241">
        <f>ROUND(I710*H710,2)</f>
        <v>0</v>
      </c>
      <c r="BL710" s="18" t="s">
        <v>266</v>
      </c>
      <c r="BM710" s="240" t="s">
        <v>881</v>
      </c>
    </row>
    <row r="711" s="15" customFormat="1">
      <c r="A711" s="15"/>
      <c r="B711" s="270"/>
      <c r="C711" s="271"/>
      <c r="D711" s="249" t="s">
        <v>192</v>
      </c>
      <c r="E711" s="272" t="s">
        <v>1</v>
      </c>
      <c r="F711" s="273" t="s">
        <v>470</v>
      </c>
      <c r="G711" s="271"/>
      <c r="H711" s="272" t="s">
        <v>1</v>
      </c>
      <c r="I711" s="274"/>
      <c r="J711" s="271"/>
      <c r="K711" s="271"/>
      <c r="L711" s="275"/>
      <c r="M711" s="276"/>
      <c r="N711" s="277"/>
      <c r="O711" s="277"/>
      <c r="P711" s="277"/>
      <c r="Q711" s="277"/>
      <c r="R711" s="277"/>
      <c r="S711" s="277"/>
      <c r="T711" s="278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T711" s="279" t="s">
        <v>192</v>
      </c>
      <c r="AU711" s="279" t="s">
        <v>84</v>
      </c>
      <c r="AV711" s="15" t="s">
        <v>82</v>
      </c>
      <c r="AW711" s="15" t="s">
        <v>30</v>
      </c>
      <c r="AX711" s="15" t="s">
        <v>74</v>
      </c>
      <c r="AY711" s="279" t="s">
        <v>137</v>
      </c>
    </row>
    <row r="712" s="13" customFormat="1">
      <c r="A712" s="13"/>
      <c r="B712" s="247"/>
      <c r="C712" s="248"/>
      <c r="D712" s="249" t="s">
        <v>192</v>
      </c>
      <c r="E712" s="250" t="s">
        <v>1</v>
      </c>
      <c r="F712" s="251" t="s">
        <v>471</v>
      </c>
      <c r="G712" s="248"/>
      <c r="H712" s="252">
        <v>58</v>
      </c>
      <c r="I712" s="253"/>
      <c r="J712" s="248"/>
      <c r="K712" s="248"/>
      <c r="L712" s="254"/>
      <c r="M712" s="255"/>
      <c r="N712" s="256"/>
      <c r="O712" s="256"/>
      <c r="P712" s="256"/>
      <c r="Q712" s="256"/>
      <c r="R712" s="256"/>
      <c r="S712" s="256"/>
      <c r="T712" s="257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58" t="s">
        <v>192</v>
      </c>
      <c r="AU712" s="258" t="s">
        <v>84</v>
      </c>
      <c r="AV712" s="13" t="s">
        <v>84</v>
      </c>
      <c r="AW712" s="13" t="s">
        <v>30</v>
      </c>
      <c r="AX712" s="13" t="s">
        <v>74</v>
      </c>
      <c r="AY712" s="258" t="s">
        <v>137</v>
      </c>
    </row>
    <row r="713" s="14" customFormat="1">
      <c r="A713" s="14"/>
      <c r="B713" s="259"/>
      <c r="C713" s="260"/>
      <c r="D713" s="249" t="s">
        <v>192</v>
      </c>
      <c r="E713" s="261" t="s">
        <v>1</v>
      </c>
      <c r="F713" s="262" t="s">
        <v>202</v>
      </c>
      <c r="G713" s="260"/>
      <c r="H713" s="263">
        <v>58</v>
      </c>
      <c r="I713" s="264"/>
      <c r="J713" s="260"/>
      <c r="K713" s="260"/>
      <c r="L713" s="265"/>
      <c r="M713" s="266"/>
      <c r="N713" s="267"/>
      <c r="O713" s="267"/>
      <c r="P713" s="267"/>
      <c r="Q713" s="267"/>
      <c r="R713" s="267"/>
      <c r="S713" s="267"/>
      <c r="T713" s="268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69" t="s">
        <v>192</v>
      </c>
      <c r="AU713" s="269" t="s">
        <v>84</v>
      </c>
      <c r="AV713" s="14" t="s">
        <v>155</v>
      </c>
      <c r="AW713" s="14" t="s">
        <v>30</v>
      </c>
      <c r="AX713" s="14" t="s">
        <v>82</v>
      </c>
      <c r="AY713" s="269" t="s">
        <v>137</v>
      </c>
    </row>
    <row r="714" s="2" customFormat="1" ht="24.15" customHeight="1">
      <c r="A714" s="39"/>
      <c r="B714" s="40"/>
      <c r="C714" s="295" t="s">
        <v>882</v>
      </c>
      <c r="D714" s="295" t="s">
        <v>351</v>
      </c>
      <c r="E714" s="296" t="s">
        <v>829</v>
      </c>
      <c r="F714" s="297" t="s">
        <v>830</v>
      </c>
      <c r="G714" s="298" t="s">
        <v>190</v>
      </c>
      <c r="H714" s="299">
        <v>29</v>
      </c>
      <c r="I714" s="300"/>
      <c r="J714" s="301">
        <f>ROUND(I714*H714,2)</f>
        <v>0</v>
      </c>
      <c r="K714" s="302"/>
      <c r="L714" s="303"/>
      <c r="M714" s="304" t="s">
        <v>1</v>
      </c>
      <c r="N714" s="305" t="s">
        <v>39</v>
      </c>
      <c r="O714" s="92"/>
      <c r="P714" s="238">
        <f>O714*H714</f>
        <v>0</v>
      </c>
      <c r="Q714" s="238">
        <v>0.0041999999999999997</v>
      </c>
      <c r="R714" s="238">
        <f>Q714*H714</f>
        <v>0.12179999999999999</v>
      </c>
      <c r="S714" s="238">
        <v>0</v>
      </c>
      <c r="T714" s="239">
        <f>S714*H714</f>
        <v>0</v>
      </c>
      <c r="U714" s="39"/>
      <c r="V714" s="39"/>
      <c r="W714" s="39"/>
      <c r="X714" s="39"/>
      <c r="Y714" s="39"/>
      <c r="Z714" s="39"/>
      <c r="AA714" s="39"/>
      <c r="AB714" s="39"/>
      <c r="AC714" s="39"/>
      <c r="AD714" s="39"/>
      <c r="AE714" s="39"/>
      <c r="AR714" s="240" t="s">
        <v>356</v>
      </c>
      <c r="AT714" s="240" t="s">
        <v>351</v>
      </c>
      <c r="AU714" s="240" t="s">
        <v>84</v>
      </c>
      <c r="AY714" s="18" t="s">
        <v>137</v>
      </c>
      <c r="BE714" s="241">
        <f>IF(N714="základní",J714,0)</f>
        <v>0</v>
      </c>
      <c r="BF714" s="241">
        <f>IF(N714="snížená",J714,0)</f>
        <v>0</v>
      </c>
      <c r="BG714" s="241">
        <f>IF(N714="zákl. přenesená",J714,0)</f>
        <v>0</v>
      </c>
      <c r="BH714" s="241">
        <f>IF(N714="sníž. přenesená",J714,0)</f>
        <v>0</v>
      </c>
      <c r="BI714" s="241">
        <f>IF(N714="nulová",J714,0)</f>
        <v>0</v>
      </c>
      <c r="BJ714" s="18" t="s">
        <v>82</v>
      </c>
      <c r="BK714" s="241">
        <f>ROUND(I714*H714,2)</f>
        <v>0</v>
      </c>
      <c r="BL714" s="18" t="s">
        <v>266</v>
      </c>
      <c r="BM714" s="240" t="s">
        <v>883</v>
      </c>
    </row>
    <row r="715" s="15" customFormat="1">
      <c r="A715" s="15"/>
      <c r="B715" s="270"/>
      <c r="C715" s="271"/>
      <c r="D715" s="249" t="s">
        <v>192</v>
      </c>
      <c r="E715" s="272" t="s">
        <v>1</v>
      </c>
      <c r="F715" s="273" t="s">
        <v>470</v>
      </c>
      <c r="G715" s="271"/>
      <c r="H715" s="272" t="s">
        <v>1</v>
      </c>
      <c r="I715" s="274"/>
      <c r="J715" s="271"/>
      <c r="K715" s="271"/>
      <c r="L715" s="275"/>
      <c r="M715" s="276"/>
      <c r="N715" s="277"/>
      <c r="O715" s="277"/>
      <c r="P715" s="277"/>
      <c r="Q715" s="277"/>
      <c r="R715" s="277"/>
      <c r="S715" s="277"/>
      <c r="T715" s="278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T715" s="279" t="s">
        <v>192</v>
      </c>
      <c r="AU715" s="279" t="s">
        <v>84</v>
      </c>
      <c r="AV715" s="15" t="s">
        <v>82</v>
      </c>
      <c r="AW715" s="15" t="s">
        <v>30</v>
      </c>
      <c r="AX715" s="15" t="s">
        <v>74</v>
      </c>
      <c r="AY715" s="279" t="s">
        <v>137</v>
      </c>
    </row>
    <row r="716" s="13" customFormat="1">
      <c r="A716" s="13"/>
      <c r="B716" s="247"/>
      <c r="C716" s="248"/>
      <c r="D716" s="249" t="s">
        <v>192</v>
      </c>
      <c r="E716" s="250" t="s">
        <v>1</v>
      </c>
      <c r="F716" s="251" t="s">
        <v>884</v>
      </c>
      <c r="G716" s="248"/>
      <c r="H716" s="252">
        <v>29</v>
      </c>
      <c r="I716" s="253"/>
      <c r="J716" s="248"/>
      <c r="K716" s="248"/>
      <c r="L716" s="254"/>
      <c r="M716" s="255"/>
      <c r="N716" s="256"/>
      <c r="O716" s="256"/>
      <c r="P716" s="256"/>
      <c r="Q716" s="256"/>
      <c r="R716" s="256"/>
      <c r="S716" s="256"/>
      <c r="T716" s="257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58" t="s">
        <v>192</v>
      </c>
      <c r="AU716" s="258" t="s">
        <v>84</v>
      </c>
      <c r="AV716" s="13" t="s">
        <v>84</v>
      </c>
      <c r="AW716" s="13" t="s">
        <v>30</v>
      </c>
      <c r="AX716" s="13" t="s">
        <v>74</v>
      </c>
      <c r="AY716" s="258" t="s">
        <v>137</v>
      </c>
    </row>
    <row r="717" s="14" customFormat="1">
      <c r="A717" s="14"/>
      <c r="B717" s="259"/>
      <c r="C717" s="260"/>
      <c r="D717" s="249" t="s">
        <v>192</v>
      </c>
      <c r="E717" s="261" t="s">
        <v>1</v>
      </c>
      <c r="F717" s="262" t="s">
        <v>202</v>
      </c>
      <c r="G717" s="260"/>
      <c r="H717" s="263">
        <v>29</v>
      </c>
      <c r="I717" s="264"/>
      <c r="J717" s="260"/>
      <c r="K717" s="260"/>
      <c r="L717" s="265"/>
      <c r="M717" s="266"/>
      <c r="N717" s="267"/>
      <c r="O717" s="267"/>
      <c r="P717" s="267"/>
      <c r="Q717" s="267"/>
      <c r="R717" s="267"/>
      <c r="S717" s="267"/>
      <c r="T717" s="268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69" t="s">
        <v>192</v>
      </c>
      <c r="AU717" s="269" t="s">
        <v>84</v>
      </c>
      <c r="AV717" s="14" t="s">
        <v>155</v>
      </c>
      <c r="AW717" s="14" t="s">
        <v>30</v>
      </c>
      <c r="AX717" s="14" t="s">
        <v>82</v>
      </c>
      <c r="AY717" s="269" t="s">
        <v>137</v>
      </c>
    </row>
    <row r="718" s="2" customFormat="1" ht="24.15" customHeight="1">
      <c r="A718" s="39"/>
      <c r="B718" s="40"/>
      <c r="C718" s="228" t="s">
        <v>885</v>
      </c>
      <c r="D718" s="228" t="s">
        <v>140</v>
      </c>
      <c r="E718" s="229" t="s">
        <v>886</v>
      </c>
      <c r="F718" s="230" t="s">
        <v>887</v>
      </c>
      <c r="G718" s="231" t="s">
        <v>190</v>
      </c>
      <c r="H718" s="232">
        <v>51.802</v>
      </c>
      <c r="I718" s="233"/>
      <c r="J718" s="234">
        <f>ROUND(I718*H718,2)</f>
        <v>0</v>
      </c>
      <c r="K718" s="235"/>
      <c r="L718" s="45"/>
      <c r="M718" s="236" t="s">
        <v>1</v>
      </c>
      <c r="N718" s="237" t="s">
        <v>39</v>
      </c>
      <c r="O718" s="92"/>
      <c r="P718" s="238">
        <f>O718*H718</f>
        <v>0</v>
      </c>
      <c r="Q718" s="238">
        <v>0.0060000000000000001</v>
      </c>
      <c r="R718" s="238">
        <f>Q718*H718</f>
        <v>0.31081199999999998</v>
      </c>
      <c r="S718" s="238">
        <v>0</v>
      </c>
      <c r="T718" s="239">
        <f>S718*H718</f>
        <v>0</v>
      </c>
      <c r="U718" s="39"/>
      <c r="V718" s="39"/>
      <c r="W718" s="39"/>
      <c r="X718" s="39"/>
      <c r="Y718" s="39"/>
      <c r="Z718" s="39"/>
      <c r="AA718" s="39"/>
      <c r="AB718" s="39"/>
      <c r="AC718" s="39"/>
      <c r="AD718" s="39"/>
      <c r="AE718" s="39"/>
      <c r="AR718" s="240" t="s">
        <v>266</v>
      </c>
      <c r="AT718" s="240" t="s">
        <v>140</v>
      </c>
      <c r="AU718" s="240" t="s">
        <v>84</v>
      </c>
      <c r="AY718" s="18" t="s">
        <v>137</v>
      </c>
      <c r="BE718" s="241">
        <f>IF(N718="základní",J718,0)</f>
        <v>0</v>
      </c>
      <c r="BF718" s="241">
        <f>IF(N718="snížená",J718,0)</f>
        <v>0</v>
      </c>
      <c r="BG718" s="241">
        <f>IF(N718="zákl. přenesená",J718,0)</f>
        <v>0</v>
      </c>
      <c r="BH718" s="241">
        <f>IF(N718="sníž. přenesená",J718,0)</f>
        <v>0</v>
      </c>
      <c r="BI718" s="241">
        <f>IF(N718="nulová",J718,0)</f>
        <v>0</v>
      </c>
      <c r="BJ718" s="18" t="s">
        <v>82</v>
      </c>
      <c r="BK718" s="241">
        <f>ROUND(I718*H718,2)</f>
        <v>0</v>
      </c>
      <c r="BL718" s="18" t="s">
        <v>266</v>
      </c>
      <c r="BM718" s="240" t="s">
        <v>888</v>
      </c>
    </row>
    <row r="719" s="13" customFormat="1">
      <c r="A719" s="13"/>
      <c r="B719" s="247"/>
      <c r="C719" s="248"/>
      <c r="D719" s="249" t="s">
        <v>192</v>
      </c>
      <c r="E719" s="250" t="s">
        <v>1</v>
      </c>
      <c r="F719" s="251" t="s">
        <v>889</v>
      </c>
      <c r="G719" s="248"/>
      <c r="H719" s="252">
        <v>44.350000000000001</v>
      </c>
      <c r="I719" s="253"/>
      <c r="J719" s="248"/>
      <c r="K719" s="248"/>
      <c r="L719" s="254"/>
      <c r="M719" s="255"/>
      <c r="N719" s="256"/>
      <c r="O719" s="256"/>
      <c r="P719" s="256"/>
      <c r="Q719" s="256"/>
      <c r="R719" s="256"/>
      <c r="S719" s="256"/>
      <c r="T719" s="257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58" t="s">
        <v>192</v>
      </c>
      <c r="AU719" s="258" t="s">
        <v>84</v>
      </c>
      <c r="AV719" s="13" t="s">
        <v>84</v>
      </c>
      <c r="AW719" s="13" t="s">
        <v>30</v>
      </c>
      <c r="AX719" s="13" t="s">
        <v>74</v>
      </c>
      <c r="AY719" s="258" t="s">
        <v>137</v>
      </c>
    </row>
    <row r="720" s="13" customFormat="1">
      <c r="A720" s="13"/>
      <c r="B720" s="247"/>
      <c r="C720" s="248"/>
      <c r="D720" s="249" t="s">
        <v>192</v>
      </c>
      <c r="E720" s="250" t="s">
        <v>1</v>
      </c>
      <c r="F720" s="251" t="s">
        <v>890</v>
      </c>
      <c r="G720" s="248"/>
      <c r="H720" s="252">
        <v>7.452</v>
      </c>
      <c r="I720" s="253"/>
      <c r="J720" s="248"/>
      <c r="K720" s="248"/>
      <c r="L720" s="254"/>
      <c r="M720" s="255"/>
      <c r="N720" s="256"/>
      <c r="O720" s="256"/>
      <c r="P720" s="256"/>
      <c r="Q720" s="256"/>
      <c r="R720" s="256"/>
      <c r="S720" s="256"/>
      <c r="T720" s="257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58" t="s">
        <v>192</v>
      </c>
      <c r="AU720" s="258" t="s">
        <v>84</v>
      </c>
      <c r="AV720" s="13" t="s">
        <v>84</v>
      </c>
      <c r="AW720" s="13" t="s">
        <v>30</v>
      </c>
      <c r="AX720" s="13" t="s">
        <v>74</v>
      </c>
      <c r="AY720" s="258" t="s">
        <v>137</v>
      </c>
    </row>
    <row r="721" s="14" customFormat="1">
      <c r="A721" s="14"/>
      <c r="B721" s="259"/>
      <c r="C721" s="260"/>
      <c r="D721" s="249" t="s">
        <v>192</v>
      </c>
      <c r="E721" s="261" t="s">
        <v>1</v>
      </c>
      <c r="F721" s="262" t="s">
        <v>202</v>
      </c>
      <c r="G721" s="260"/>
      <c r="H721" s="263">
        <v>51.802</v>
      </c>
      <c r="I721" s="264"/>
      <c r="J721" s="260"/>
      <c r="K721" s="260"/>
      <c r="L721" s="265"/>
      <c r="M721" s="266"/>
      <c r="N721" s="267"/>
      <c r="O721" s="267"/>
      <c r="P721" s="267"/>
      <c r="Q721" s="267"/>
      <c r="R721" s="267"/>
      <c r="S721" s="267"/>
      <c r="T721" s="268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69" t="s">
        <v>192</v>
      </c>
      <c r="AU721" s="269" t="s">
        <v>84</v>
      </c>
      <c r="AV721" s="14" t="s">
        <v>155</v>
      </c>
      <c r="AW721" s="14" t="s">
        <v>30</v>
      </c>
      <c r="AX721" s="14" t="s">
        <v>82</v>
      </c>
      <c r="AY721" s="269" t="s">
        <v>137</v>
      </c>
    </row>
    <row r="722" s="2" customFormat="1" ht="24.15" customHeight="1">
      <c r="A722" s="39"/>
      <c r="B722" s="40"/>
      <c r="C722" s="295" t="s">
        <v>891</v>
      </c>
      <c r="D722" s="295" t="s">
        <v>351</v>
      </c>
      <c r="E722" s="296" t="s">
        <v>892</v>
      </c>
      <c r="F722" s="297" t="s">
        <v>893</v>
      </c>
      <c r="G722" s="298" t="s">
        <v>190</v>
      </c>
      <c r="H722" s="299">
        <v>51.802</v>
      </c>
      <c r="I722" s="300"/>
      <c r="J722" s="301">
        <f>ROUND(I722*H722,2)</f>
        <v>0</v>
      </c>
      <c r="K722" s="302"/>
      <c r="L722" s="303"/>
      <c r="M722" s="304" t="s">
        <v>1</v>
      </c>
      <c r="N722" s="305" t="s">
        <v>39</v>
      </c>
      <c r="O722" s="92"/>
      <c r="P722" s="238">
        <f>O722*H722</f>
        <v>0</v>
      </c>
      <c r="Q722" s="238">
        <v>0.0052500000000000003</v>
      </c>
      <c r="R722" s="238">
        <f>Q722*H722</f>
        <v>0.27196049999999999</v>
      </c>
      <c r="S722" s="238">
        <v>0</v>
      </c>
      <c r="T722" s="239">
        <f>S722*H722</f>
        <v>0</v>
      </c>
      <c r="U722" s="39"/>
      <c r="V722" s="39"/>
      <c r="W722" s="39"/>
      <c r="X722" s="39"/>
      <c r="Y722" s="39"/>
      <c r="Z722" s="39"/>
      <c r="AA722" s="39"/>
      <c r="AB722" s="39"/>
      <c r="AC722" s="39"/>
      <c r="AD722" s="39"/>
      <c r="AE722" s="39"/>
      <c r="AR722" s="240" t="s">
        <v>356</v>
      </c>
      <c r="AT722" s="240" t="s">
        <v>351</v>
      </c>
      <c r="AU722" s="240" t="s">
        <v>84</v>
      </c>
      <c r="AY722" s="18" t="s">
        <v>137</v>
      </c>
      <c r="BE722" s="241">
        <f>IF(N722="základní",J722,0)</f>
        <v>0</v>
      </c>
      <c r="BF722" s="241">
        <f>IF(N722="snížená",J722,0)</f>
        <v>0</v>
      </c>
      <c r="BG722" s="241">
        <f>IF(N722="zákl. přenesená",J722,0)</f>
        <v>0</v>
      </c>
      <c r="BH722" s="241">
        <f>IF(N722="sníž. přenesená",J722,0)</f>
        <v>0</v>
      </c>
      <c r="BI722" s="241">
        <f>IF(N722="nulová",J722,0)</f>
        <v>0</v>
      </c>
      <c r="BJ722" s="18" t="s">
        <v>82</v>
      </c>
      <c r="BK722" s="241">
        <f>ROUND(I722*H722,2)</f>
        <v>0</v>
      </c>
      <c r="BL722" s="18" t="s">
        <v>266</v>
      </c>
      <c r="BM722" s="240" t="s">
        <v>894</v>
      </c>
    </row>
    <row r="723" s="13" customFormat="1">
      <c r="A723" s="13"/>
      <c r="B723" s="247"/>
      <c r="C723" s="248"/>
      <c r="D723" s="249" t="s">
        <v>192</v>
      </c>
      <c r="E723" s="250" t="s">
        <v>1</v>
      </c>
      <c r="F723" s="251" t="s">
        <v>889</v>
      </c>
      <c r="G723" s="248"/>
      <c r="H723" s="252">
        <v>44.350000000000001</v>
      </c>
      <c r="I723" s="253"/>
      <c r="J723" s="248"/>
      <c r="K723" s="248"/>
      <c r="L723" s="254"/>
      <c r="M723" s="255"/>
      <c r="N723" s="256"/>
      <c r="O723" s="256"/>
      <c r="P723" s="256"/>
      <c r="Q723" s="256"/>
      <c r="R723" s="256"/>
      <c r="S723" s="256"/>
      <c r="T723" s="257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58" t="s">
        <v>192</v>
      </c>
      <c r="AU723" s="258" t="s">
        <v>84</v>
      </c>
      <c r="AV723" s="13" t="s">
        <v>84</v>
      </c>
      <c r="AW723" s="13" t="s">
        <v>30</v>
      </c>
      <c r="AX723" s="13" t="s">
        <v>74</v>
      </c>
      <c r="AY723" s="258" t="s">
        <v>137</v>
      </c>
    </row>
    <row r="724" s="13" customFormat="1">
      <c r="A724" s="13"/>
      <c r="B724" s="247"/>
      <c r="C724" s="248"/>
      <c r="D724" s="249" t="s">
        <v>192</v>
      </c>
      <c r="E724" s="250" t="s">
        <v>1</v>
      </c>
      <c r="F724" s="251" t="s">
        <v>890</v>
      </c>
      <c r="G724" s="248"/>
      <c r="H724" s="252">
        <v>7.452</v>
      </c>
      <c r="I724" s="253"/>
      <c r="J724" s="248"/>
      <c r="K724" s="248"/>
      <c r="L724" s="254"/>
      <c r="M724" s="255"/>
      <c r="N724" s="256"/>
      <c r="O724" s="256"/>
      <c r="P724" s="256"/>
      <c r="Q724" s="256"/>
      <c r="R724" s="256"/>
      <c r="S724" s="256"/>
      <c r="T724" s="257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58" t="s">
        <v>192</v>
      </c>
      <c r="AU724" s="258" t="s">
        <v>84</v>
      </c>
      <c r="AV724" s="13" t="s">
        <v>84</v>
      </c>
      <c r="AW724" s="13" t="s">
        <v>30</v>
      </c>
      <c r="AX724" s="13" t="s">
        <v>74</v>
      </c>
      <c r="AY724" s="258" t="s">
        <v>137</v>
      </c>
    </row>
    <row r="725" s="14" customFormat="1">
      <c r="A725" s="14"/>
      <c r="B725" s="259"/>
      <c r="C725" s="260"/>
      <c r="D725" s="249" t="s">
        <v>192</v>
      </c>
      <c r="E725" s="261" t="s">
        <v>1</v>
      </c>
      <c r="F725" s="262" t="s">
        <v>202</v>
      </c>
      <c r="G725" s="260"/>
      <c r="H725" s="263">
        <v>51.802</v>
      </c>
      <c r="I725" s="264"/>
      <c r="J725" s="260"/>
      <c r="K725" s="260"/>
      <c r="L725" s="265"/>
      <c r="M725" s="266"/>
      <c r="N725" s="267"/>
      <c r="O725" s="267"/>
      <c r="P725" s="267"/>
      <c r="Q725" s="267"/>
      <c r="R725" s="267"/>
      <c r="S725" s="267"/>
      <c r="T725" s="268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69" t="s">
        <v>192</v>
      </c>
      <c r="AU725" s="269" t="s">
        <v>84</v>
      </c>
      <c r="AV725" s="14" t="s">
        <v>155</v>
      </c>
      <c r="AW725" s="14" t="s">
        <v>30</v>
      </c>
      <c r="AX725" s="14" t="s">
        <v>82</v>
      </c>
      <c r="AY725" s="269" t="s">
        <v>137</v>
      </c>
    </row>
    <row r="726" s="2" customFormat="1" ht="24.15" customHeight="1">
      <c r="A726" s="39"/>
      <c r="B726" s="40"/>
      <c r="C726" s="228" t="s">
        <v>895</v>
      </c>
      <c r="D726" s="228" t="s">
        <v>140</v>
      </c>
      <c r="E726" s="229" t="s">
        <v>896</v>
      </c>
      <c r="F726" s="230" t="s">
        <v>897</v>
      </c>
      <c r="G726" s="231" t="s">
        <v>190</v>
      </c>
      <c r="H726" s="232">
        <v>351.19999999999999</v>
      </c>
      <c r="I726" s="233"/>
      <c r="J726" s="234">
        <f>ROUND(I726*H726,2)</f>
        <v>0</v>
      </c>
      <c r="K726" s="235"/>
      <c r="L726" s="45"/>
      <c r="M726" s="236" t="s">
        <v>1</v>
      </c>
      <c r="N726" s="237" t="s">
        <v>39</v>
      </c>
      <c r="O726" s="92"/>
      <c r="P726" s="238">
        <f>O726*H726</f>
        <v>0</v>
      </c>
      <c r="Q726" s="238">
        <v>1.0000000000000001E-05</v>
      </c>
      <c r="R726" s="238">
        <f>Q726*H726</f>
        <v>0.0035120000000000004</v>
      </c>
      <c r="S726" s="238">
        <v>0</v>
      </c>
      <c r="T726" s="239">
        <f>S726*H726</f>
        <v>0</v>
      </c>
      <c r="U726" s="39"/>
      <c r="V726" s="39"/>
      <c r="W726" s="39"/>
      <c r="X726" s="39"/>
      <c r="Y726" s="39"/>
      <c r="Z726" s="39"/>
      <c r="AA726" s="39"/>
      <c r="AB726" s="39"/>
      <c r="AC726" s="39"/>
      <c r="AD726" s="39"/>
      <c r="AE726" s="39"/>
      <c r="AR726" s="240" t="s">
        <v>266</v>
      </c>
      <c r="AT726" s="240" t="s">
        <v>140</v>
      </c>
      <c r="AU726" s="240" t="s">
        <v>84</v>
      </c>
      <c r="AY726" s="18" t="s">
        <v>137</v>
      </c>
      <c r="BE726" s="241">
        <f>IF(N726="základní",J726,0)</f>
        <v>0</v>
      </c>
      <c r="BF726" s="241">
        <f>IF(N726="snížená",J726,0)</f>
        <v>0</v>
      </c>
      <c r="BG726" s="241">
        <f>IF(N726="zákl. přenesená",J726,0)</f>
        <v>0</v>
      </c>
      <c r="BH726" s="241">
        <f>IF(N726="sníž. přenesená",J726,0)</f>
        <v>0</v>
      </c>
      <c r="BI726" s="241">
        <f>IF(N726="nulová",J726,0)</f>
        <v>0</v>
      </c>
      <c r="BJ726" s="18" t="s">
        <v>82</v>
      </c>
      <c r="BK726" s="241">
        <f>ROUND(I726*H726,2)</f>
        <v>0</v>
      </c>
      <c r="BL726" s="18" t="s">
        <v>266</v>
      </c>
      <c r="BM726" s="240" t="s">
        <v>898</v>
      </c>
    </row>
    <row r="727" s="15" customFormat="1">
      <c r="A727" s="15"/>
      <c r="B727" s="270"/>
      <c r="C727" s="271"/>
      <c r="D727" s="249" t="s">
        <v>192</v>
      </c>
      <c r="E727" s="272" t="s">
        <v>1</v>
      </c>
      <c r="F727" s="273" t="s">
        <v>805</v>
      </c>
      <c r="G727" s="271"/>
      <c r="H727" s="272" t="s">
        <v>1</v>
      </c>
      <c r="I727" s="274"/>
      <c r="J727" s="271"/>
      <c r="K727" s="271"/>
      <c r="L727" s="275"/>
      <c r="M727" s="276"/>
      <c r="N727" s="277"/>
      <c r="O727" s="277"/>
      <c r="P727" s="277"/>
      <c r="Q727" s="277"/>
      <c r="R727" s="277"/>
      <c r="S727" s="277"/>
      <c r="T727" s="278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T727" s="279" t="s">
        <v>192</v>
      </c>
      <c r="AU727" s="279" t="s">
        <v>84</v>
      </c>
      <c r="AV727" s="15" t="s">
        <v>82</v>
      </c>
      <c r="AW727" s="15" t="s">
        <v>30</v>
      </c>
      <c r="AX727" s="15" t="s">
        <v>74</v>
      </c>
      <c r="AY727" s="279" t="s">
        <v>137</v>
      </c>
    </row>
    <row r="728" s="13" customFormat="1">
      <c r="A728" s="13"/>
      <c r="B728" s="247"/>
      <c r="C728" s="248"/>
      <c r="D728" s="249" t="s">
        <v>192</v>
      </c>
      <c r="E728" s="250" t="s">
        <v>1</v>
      </c>
      <c r="F728" s="251" t="s">
        <v>806</v>
      </c>
      <c r="G728" s="248"/>
      <c r="H728" s="252">
        <v>28</v>
      </c>
      <c r="I728" s="253"/>
      <c r="J728" s="248"/>
      <c r="K728" s="248"/>
      <c r="L728" s="254"/>
      <c r="M728" s="255"/>
      <c r="N728" s="256"/>
      <c r="O728" s="256"/>
      <c r="P728" s="256"/>
      <c r="Q728" s="256"/>
      <c r="R728" s="256"/>
      <c r="S728" s="256"/>
      <c r="T728" s="257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58" t="s">
        <v>192</v>
      </c>
      <c r="AU728" s="258" t="s">
        <v>84</v>
      </c>
      <c r="AV728" s="13" t="s">
        <v>84</v>
      </c>
      <c r="AW728" s="13" t="s">
        <v>30</v>
      </c>
      <c r="AX728" s="13" t="s">
        <v>74</v>
      </c>
      <c r="AY728" s="258" t="s">
        <v>137</v>
      </c>
    </row>
    <row r="729" s="15" customFormat="1">
      <c r="A729" s="15"/>
      <c r="B729" s="270"/>
      <c r="C729" s="271"/>
      <c r="D729" s="249" t="s">
        <v>192</v>
      </c>
      <c r="E729" s="272" t="s">
        <v>1</v>
      </c>
      <c r="F729" s="273" t="s">
        <v>820</v>
      </c>
      <c r="G729" s="271"/>
      <c r="H729" s="272" t="s">
        <v>1</v>
      </c>
      <c r="I729" s="274"/>
      <c r="J729" s="271"/>
      <c r="K729" s="271"/>
      <c r="L729" s="275"/>
      <c r="M729" s="276"/>
      <c r="N729" s="277"/>
      <c r="O729" s="277"/>
      <c r="P729" s="277"/>
      <c r="Q729" s="277"/>
      <c r="R729" s="277"/>
      <c r="S729" s="277"/>
      <c r="T729" s="278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T729" s="279" t="s">
        <v>192</v>
      </c>
      <c r="AU729" s="279" t="s">
        <v>84</v>
      </c>
      <c r="AV729" s="15" t="s">
        <v>82</v>
      </c>
      <c r="AW729" s="15" t="s">
        <v>30</v>
      </c>
      <c r="AX729" s="15" t="s">
        <v>74</v>
      </c>
      <c r="AY729" s="279" t="s">
        <v>137</v>
      </c>
    </row>
    <row r="730" s="13" customFormat="1">
      <c r="A730" s="13"/>
      <c r="B730" s="247"/>
      <c r="C730" s="248"/>
      <c r="D730" s="249" t="s">
        <v>192</v>
      </c>
      <c r="E730" s="250" t="s">
        <v>1</v>
      </c>
      <c r="F730" s="251" t="s">
        <v>826</v>
      </c>
      <c r="G730" s="248"/>
      <c r="H730" s="252">
        <v>323.19999999999999</v>
      </c>
      <c r="I730" s="253"/>
      <c r="J730" s="248"/>
      <c r="K730" s="248"/>
      <c r="L730" s="254"/>
      <c r="M730" s="255"/>
      <c r="N730" s="256"/>
      <c r="O730" s="256"/>
      <c r="P730" s="256"/>
      <c r="Q730" s="256"/>
      <c r="R730" s="256"/>
      <c r="S730" s="256"/>
      <c r="T730" s="257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58" t="s">
        <v>192</v>
      </c>
      <c r="AU730" s="258" t="s">
        <v>84</v>
      </c>
      <c r="AV730" s="13" t="s">
        <v>84</v>
      </c>
      <c r="AW730" s="13" t="s">
        <v>30</v>
      </c>
      <c r="AX730" s="13" t="s">
        <v>74</v>
      </c>
      <c r="AY730" s="258" t="s">
        <v>137</v>
      </c>
    </row>
    <row r="731" s="14" customFormat="1">
      <c r="A731" s="14"/>
      <c r="B731" s="259"/>
      <c r="C731" s="260"/>
      <c r="D731" s="249" t="s">
        <v>192</v>
      </c>
      <c r="E731" s="261" t="s">
        <v>1</v>
      </c>
      <c r="F731" s="262" t="s">
        <v>202</v>
      </c>
      <c r="G731" s="260"/>
      <c r="H731" s="263">
        <v>351.19999999999999</v>
      </c>
      <c r="I731" s="264"/>
      <c r="J731" s="260"/>
      <c r="K731" s="260"/>
      <c r="L731" s="265"/>
      <c r="M731" s="266"/>
      <c r="N731" s="267"/>
      <c r="O731" s="267"/>
      <c r="P731" s="267"/>
      <c r="Q731" s="267"/>
      <c r="R731" s="267"/>
      <c r="S731" s="267"/>
      <c r="T731" s="268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69" t="s">
        <v>192</v>
      </c>
      <c r="AU731" s="269" t="s">
        <v>84</v>
      </c>
      <c r="AV731" s="14" t="s">
        <v>155</v>
      </c>
      <c r="AW731" s="14" t="s">
        <v>30</v>
      </c>
      <c r="AX731" s="14" t="s">
        <v>82</v>
      </c>
      <c r="AY731" s="269" t="s">
        <v>137</v>
      </c>
    </row>
    <row r="732" s="2" customFormat="1" ht="24.15" customHeight="1">
      <c r="A732" s="39"/>
      <c r="B732" s="40"/>
      <c r="C732" s="295" t="s">
        <v>899</v>
      </c>
      <c r="D732" s="295" t="s">
        <v>351</v>
      </c>
      <c r="E732" s="296" t="s">
        <v>900</v>
      </c>
      <c r="F732" s="297" t="s">
        <v>901</v>
      </c>
      <c r="G732" s="298" t="s">
        <v>190</v>
      </c>
      <c r="H732" s="299">
        <v>368.75999999999999</v>
      </c>
      <c r="I732" s="300"/>
      <c r="J732" s="301">
        <f>ROUND(I732*H732,2)</f>
        <v>0</v>
      </c>
      <c r="K732" s="302"/>
      <c r="L732" s="303"/>
      <c r="M732" s="304" t="s">
        <v>1</v>
      </c>
      <c r="N732" s="305" t="s">
        <v>39</v>
      </c>
      <c r="O732" s="92"/>
      <c r="P732" s="238">
        <f>O732*H732</f>
        <v>0</v>
      </c>
      <c r="Q732" s="238">
        <v>0.00016000000000000001</v>
      </c>
      <c r="R732" s="238">
        <f>Q732*H732</f>
        <v>0.059001600000000001</v>
      </c>
      <c r="S732" s="238">
        <v>0</v>
      </c>
      <c r="T732" s="239">
        <f>S732*H732</f>
        <v>0</v>
      </c>
      <c r="U732" s="39"/>
      <c r="V732" s="39"/>
      <c r="W732" s="39"/>
      <c r="X732" s="39"/>
      <c r="Y732" s="39"/>
      <c r="Z732" s="39"/>
      <c r="AA732" s="39"/>
      <c r="AB732" s="39"/>
      <c r="AC732" s="39"/>
      <c r="AD732" s="39"/>
      <c r="AE732" s="39"/>
      <c r="AR732" s="240" t="s">
        <v>356</v>
      </c>
      <c r="AT732" s="240" t="s">
        <v>351</v>
      </c>
      <c r="AU732" s="240" t="s">
        <v>84</v>
      </c>
      <c r="AY732" s="18" t="s">
        <v>137</v>
      </c>
      <c r="BE732" s="241">
        <f>IF(N732="základní",J732,0)</f>
        <v>0</v>
      </c>
      <c r="BF732" s="241">
        <f>IF(N732="snížená",J732,0)</f>
        <v>0</v>
      </c>
      <c r="BG732" s="241">
        <f>IF(N732="zákl. přenesená",J732,0)</f>
        <v>0</v>
      </c>
      <c r="BH732" s="241">
        <f>IF(N732="sníž. přenesená",J732,0)</f>
        <v>0</v>
      </c>
      <c r="BI732" s="241">
        <f>IF(N732="nulová",J732,0)</f>
        <v>0</v>
      </c>
      <c r="BJ732" s="18" t="s">
        <v>82</v>
      </c>
      <c r="BK732" s="241">
        <f>ROUND(I732*H732,2)</f>
        <v>0</v>
      </c>
      <c r="BL732" s="18" t="s">
        <v>266</v>
      </c>
      <c r="BM732" s="240" t="s">
        <v>902</v>
      </c>
    </row>
    <row r="733" s="15" customFormat="1">
      <c r="A733" s="15"/>
      <c r="B733" s="270"/>
      <c r="C733" s="271"/>
      <c r="D733" s="249" t="s">
        <v>192</v>
      </c>
      <c r="E733" s="272" t="s">
        <v>1</v>
      </c>
      <c r="F733" s="273" t="s">
        <v>805</v>
      </c>
      <c r="G733" s="271"/>
      <c r="H733" s="272" t="s">
        <v>1</v>
      </c>
      <c r="I733" s="274"/>
      <c r="J733" s="271"/>
      <c r="K733" s="271"/>
      <c r="L733" s="275"/>
      <c r="M733" s="276"/>
      <c r="N733" s="277"/>
      <c r="O733" s="277"/>
      <c r="P733" s="277"/>
      <c r="Q733" s="277"/>
      <c r="R733" s="277"/>
      <c r="S733" s="277"/>
      <c r="T733" s="278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  <c r="AT733" s="279" t="s">
        <v>192</v>
      </c>
      <c r="AU733" s="279" t="s">
        <v>84</v>
      </c>
      <c r="AV733" s="15" t="s">
        <v>82</v>
      </c>
      <c r="AW733" s="15" t="s">
        <v>30</v>
      </c>
      <c r="AX733" s="15" t="s">
        <v>74</v>
      </c>
      <c r="AY733" s="279" t="s">
        <v>137</v>
      </c>
    </row>
    <row r="734" s="13" customFormat="1">
      <c r="A734" s="13"/>
      <c r="B734" s="247"/>
      <c r="C734" s="248"/>
      <c r="D734" s="249" t="s">
        <v>192</v>
      </c>
      <c r="E734" s="250" t="s">
        <v>1</v>
      </c>
      <c r="F734" s="251" t="s">
        <v>806</v>
      </c>
      <c r="G734" s="248"/>
      <c r="H734" s="252">
        <v>28</v>
      </c>
      <c r="I734" s="253"/>
      <c r="J734" s="248"/>
      <c r="K734" s="248"/>
      <c r="L734" s="254"/>
      <c r="M734" s="255"/>
      <c r="N734" s="256"/>
      <c r="O734" s="256"/>
      <c r="P734" s="256"/>
      <c r="Q734" s="256"/>
      <c r="R734" s="256"/>
      <c r="S734" s="256"/>
      <c r="T734" s="257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58" t="s">
        <v>192</v>
      </c>
      <c r="AU734" s="258" t="s">
        <v>84</v>
      </c>
      <c r="AV734" s="13" t="s">
        <v>84</v>
      </c>
      <c r="AW734" s="13" t="s">
        <v>30</v>
      </c>
      <c r="AX734" s="13" t="s">
        <v>74</v>
      </c>
      <c r="AY734" s="258" t="s">
        <v>137</v>
      </c>
    </row>
    <row r="735" s="15" customFormat="1">
      <c r="A735" s="15"/>
      <c r="B735" s="270"/>
      <c r="C735" s="271"/>
      <c r="D735" s="249" t="s">
        <v>192</v>
      </c>
      <c r="E735" s="272" t="s">
        <v>1</v>
      </c>
      <c r="F735" s="273" t="s">
        <v>820</v>
      </c>
      <c r="G735" s="271"/>
      <c r="H735" s="272" t="s">
        <v>1</v>
      </c>
      <c r="I735" s="274"/>
      <c r="J735" s="271"/>
      <c r="K735" s="271"/>
      <c r="L735" s="275"/>
      <c r="M735" s="276"/>
      <c r="N735" s="277"/>
      <c r="O735" s="277"/>
      <c r="P735" s="277"/>
      <c r="Q735" s="277"/>
      <c r="R735" s="277"/>
      <c r="S735" s="277"/>
      <c r="T735" s="278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  <c r="AT735" s="279" t="s">
        <v>192</v>
      </c>
      <c r="AU735" s="279" t="s">
        <v>84</v>
      </c>
      <c r="AV735" s="15" t="s">
        <v>82</v>
      </c>
      <c r="AW735" s="15" t="s">
        <v>30</v>
      </c>
      <c r="AX735" s="15" t="s">
        <v>74</v>
      </c>
      <c r="AY735" s="279" t="s">
        <v>137</v>
      </c>
    </row>
    <row r="736" s="13" customFormat="1">
      <c r="A736" s="13"/>
      <c r="B736" s="247"/>
      <c r="C736" s="248"/>
      <c r="D736" s="249" t="s">
        <v>192</v>
      </c>
      <c r="E736" s="250" t="s">
        <v>1</v>
      </c>
      <c r="F736" s="251" t="s">
        <v>826</v>
      </c>
      <c r="G736" s="248"/>
      <c r="H736" s="252">
        <v>323.19999999999999</v>
      </c>
      <c r="I736" s="253"/>
      <c r="J736" s="248"/>
      <c r="K736" s="248"/>
      <c r="L736" s="254"/>
      <c r="M736" s="255"/>
      <c r="N736" s="256"/>
      <c r="O736" s="256"/>
      <c r="P736" s="256"/>
      <c r="Q736" s="256"/>
      <c r="R736" s="256"/>
      <c r="S736" s="256"/>
      <c r="T736" s="257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58" t="s">
        <v>192</v>
      </c>
      <c r="AU736" s="258" t="s">
        <v>84</v>
      </c>
      <c r="AV736" s="13" t="s">
        <v>84</v>
      </c>
      <c r="AW736" s="13" t="s">
        <v>30</v>
      </c>
      <c r="AX736" s="13" t="s">
        <v>74</v>
      </c>
      <c r="AY736" s="258" t="s">
        <v>137</v>
      </c>
    </row>
    <row r="737" s="14" customFormat="1">
      <c r="A737" s="14"/>
      <c r="B737" s="259"/>
      <c r="C737" s="260"/>
      <c r="D737" s="249" t="s">
        <v>192</v>
      </c>
      <c r="E737" s="261" t="s">
        <v>1</v>
      </c>
      <c r="F737" s="262" t="s">
        <v>202</v>
      </c>
      <c r="G737" s="260"/>
      <c r="H737" s="263">
        <v>351.19999999999999</v>
      </c>
      <c r="I737" s="264"/>
      <c r="J737" s="260"/>
      <c r="K737" s="260"/>
      <c r="L737" s="265"/>
      <c r="M737" s="266"/>
      <c r="N737" s="267"/>
      <c r="O737" s="267"/>
      <c r="P737" s="267"/>
      <c r="Q737" s="267"/>
      <c r="R737" s="267"/>
      <c r="S737" s="267"/>
      <c r="T737" s="268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69" t="s">
        <v>192</v>
      </c>
      <c r="AU737" s="269" t="s">
        <v>84</v>
      </c>
      <c r="AV737" s="14" t="s">
        <v>155</v>
      </c>
      <c r="AW737" s="14" t="s">
        <v>30</v>
      </c>
      <c r="AX737" s="14" t="s">
        <v>82</v>
      </c>
      <c r="AY737" s="269" t="s">
        <v>137</v>
      </c>
    </row>
    <row r="738" s="13" customFormat="1">
      <c r="A738" s="13"/>
      <c r="B738" s="247"/>
      <c r="C738" s="248"/>
      <c r="D738" s="249" t="s">
        <v>192</v>
      </c>
      <c r="E738" s="248"/>
      <c r="F738" s="251" t="s">
        <v>903</v>
      </c>
      <c r="G738" s="248"/>
      <c r="H738" s="252">
        <v>368.75999999999999</v>
      </c>
      <c r="I738" s="253"/>
      <c r="J738" s="248"/>
      <c r="K738" s="248"/>
      <c r="L738" s="254"/>
      <c r="M738" s="255"/>
      <c r="N738" s="256"/>
      <c r="O738" s="256"/>
      <c r="P738" s="256"/>
      <c r="Q738" s="256"/>
      <c r="R738" s="256"/>
      <c r="S738" s="256"/>
      <c r="T738" s="257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58" t="s">
        <v>192</v>
      </c>
      <c r="AU738" s="258" t="s">
        <v>84</v>
      </c>
      <c r="AV738" s="13" t="s">
        <v>84</v>
      </c>
      <c r="AW738" s="13" t="s">
        <v>4</v>
      </c>
      <c r="AX738" s="13" t="s">
        <v>82</v>
      </c>
      <c r="AY738" s="258" t="s">
        <v>137</v>
      </c>
    </row>
    <row r="739" s="2" customFormat="1" ht="33" customHeight="1">
      <c r="A739" s="39"/>
      <c r="B739" s="40"/>
      <c r="C739" s="228" t="s">
        <v>904</v>
      </c>
      <c r="D739" s="228" t="s">
        <v>140</v>
      </c>
      <c r="E739" s="229" t="s">
        <v>905</v>
      </c>
      <c r="F739" s="230" t="s">
        <v>906</v>
      </c>
      <c r="G739" s="231" t="s">
        <v>190</v>
      </c>
      <c r="H739" s="232">
        <v>323.19999999999999</v>
      </c>
      <c r="I739" s="233"/>
      <c r="J739" s="234">
        <f>ROUND(I739*H739,2)</f>
        <v>0</v>
      </c>
      <c r="K739" s="235"/>
      <c r="L739" s="45"/>
      <c r="M739" s="236" t="s">
        <v>1</v>
      </c>
      <c r="N739" s="237" t="s">
        <v>39</v>
      </c>
      <c r="O739" s="92"/>
      <c r="P739" s="238">
        <f>O739*H739</f>
        <v>0</v>
      </c>
      <c r="Q739" s="238">
        <v>0</v>
      </c>
      <c r="R739" s="238">
        <f>Q739*H739</f>
        <v>0</v>
      </c>
      <c r="S739" s="238">
        <v>0</v>
      </c>
      <c r="T739" s="239">
        <f>S739*H739</f>
        <v>0</v>
      </c>
      <c r="U739" s="39"/>
      <c r="V739" s="39"/>
      <c r="W739" s="39"/>
      <c r="X739" s="39"/>
      <c r="Y739" s="39"/>
      <c r="Z739" s="39"/>
      <c r="AA739" s="39"/>
      <c r="AB739" s="39"/>
      <c r="AC739" s="39"/>
      <c r="AD739" s="39"/>
      <c r="AE739" s="39"/>
      <c r="AR739" s="240" t="s">
        <v>266</v>
      </c>
      <c r="AT739" s="240" t="s">
        <v>140</v>
      </c>
      <c r="AU739" s="240" t="s">
        <v>84</v>
      </c>
      <c r="AY739" s="18" t="s">
        <v>137</v>
      </c>
      <c r="BE739" s="241">
        <f>IF(N739="základní",J739,0)</f>
        <v>0</v>
      </c>
      <c r="BF739" s="241">
        <f>IF(N739="snížená",J739,0)</f>
        <v>0</v>
      </c>
      <c r="BG739" s="241">
        <f>IF(N739="zákl. přenesená",J739,0)</f>
        <v>0</v>
      </c>
      <c r="BH739" s="241">
        <f>IF(N739="sníž. přenesená",J739,0)</f>
        <v>0</v>
      </c>
      <c r="BI739" s="241">
        <f>IF(N739="nulová",J739,0)</f>
        <v>0</v>
      </c>
      <c r="BJ739" s="18" t="s">
        <v>82</v>
      </c>
      <c r="BK739" s="241">
        <f>ROUND(I739*H739,2)</f>
        <v>0</v>
      </c>
      <c r="BL739" s="18" t="s">
        <v>266</v>
      </c>
      <c r="BM739" s="240" t="s">
        <v>907</v>
      </c>
    </row>
    <row r="740" s="15" customFormat="1">
      <c r="A740" s="15"/>
      <c r="B740" s="270"/>
      <c r="C740" s="271"/>
      <c r="D740" s="249" t="s">
        <v>192</v>
      </c>
      <c r="E740" s="272" t="s">
        <v>1</v>
      </c>
      <c r="F740" s="273" t="s">
        <v>820</v>
      </c>
      <c r="G740" s="271"/>
      <c r="H740" s="272" t="s">
        <v>1</v>
      </c>
      <c r="I740" s="274"/>
      <c r="J740" s="271"/>
      <c r="K740" s="271"/>
      <c r="L740" s="275"/>
      <c r="M740" s="276"/>
      <c r="N740" s="277"/>
      <c r="O740" s="277"/>
      <c r="P740" s="277"/>
      <c r="Q740" s="277"/>
      <c r="R740" s="277"/>
      <c r="S740" s="277"/>
      <c r="T740" s="278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T740" s="279" t="s">
        <v>192</v>
      </c>
      <c r="AU740" s="279" t="s">
        <v>84</v>
      </c>
      <c r="AV740" s="15" t="s">
        <v>82</v>
      </c>
      <c r="AW740" s="15" t="s">
        <v>30</v>
      </c>
      <c r="AX740" s="15" t="s">
        <v>74</v>
      </c>
      <c r="AY740" s="279" t="s">
        <v>137</v>
      </c>
    </row>
    <row r="741" s="13" customFormat="1">
      <c r="A741" s="13"/>
      <c r="B741" s="247"/>
      <c r="C741" s="248"/>
      <c r="D741" s="249" t="s">
        <v>192</v>
      </c>
      <c r="E741" s="250" t="s">
        <v>1</v>
      </c>
      <c r="F741" s="251" t="s">
        <v>826</v>
      </c>
      <c r="G741" s="248"/>
      <c r="H741" s="252">
        <v>323.19999999999999</v>
      </c>
      <c r="I741" s="253"/>
      <c r="J741" s="248"/>
      <c r="K741" s="248"/>
      <c r="L741" s="254"/>
      <c r="M741" s="255"/>
      <c r="N741" s="256"/>
      <c r="O741" s="256"/>
      <c r="P741" s="256"/>
      <c r="Q741" s="256"/>
      <c r="R741" s="256"/>
      <c r="S741" s="256"/>
      <c r="T741" s="257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58" t="s">
        <v>192</v>
      </c>
      <c r="AU741" s="258" t="s">
        <v>84</v>
      </c>
      <c r="AV741" s="13" t="s">
        <v>84</v>
      </c>
      <c r="AW741" s="13" t="s">
        <v>30</v>
      </c>
      <c r="AX741" s="13" t="s">
        <v>74</v>
      </c>
      <c r="AY741" s="258" t="s">
        <v>137</v>
      </c>
    </row>
    <row r="742" s="14" customFormat="1">
      <c r="A742" s="14"/>
      <c r="B742" s="259"/>
      <c r="C742" s="260"/>
      <c r="D742" s="249" t="s">
        <v>192</v>
      </c>
      <c r="E742" s="261" t="s">
        <v>1</v>
      </c>
      <c r="F742" s="262" t="s">
        <v>202</v>
      </c>
      <c r="G742" s="260"/>
      <c r="H742" s="263">
        <v>323.19999999999999</v>
      </c>
      <c r="I742" s="264"/>
      <c r="J742" s="260"/>
      <c r="K742" s="260"/>
      <c r="L742" s="265"/>
      <c r="M742" s="266"/>
      <c r="N742" s="267"/>
      <c r="O742" s="267"/>
      <c r="P742" s="267"/>
      <c r="Q742" s="267"/>
      <c r="R742" s="267"/>
      <c r="S742" s="267"/>
      <c r="T742" s="268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269" t="s">
        <v>192</v>
      </c>
      <c r="AU742" s="269" t="s">
        <v>84</v>
      </c>
      <c r="AV742" s="14" t="s">
        <v>155</v>
      </c>
      <c r="AW742" s="14" t="s">
        <v>30</v>
      </c>
      <c r="AX742" s="14" t="s">
        <v>82</v>
      </c>
      <c r="AY742" s="269" t="s">
        <v>137</v>
      </c>
    </row>
    <row r="743" s="2" customFormat="1" ht="33" customHeight="1">
      <c r="A743" s="39"/>
      <c r="B743" s="40"/>
      <c r="C743" s="295" t="s">
        <v>908</v>
      </c>
      <c r="D743" s="295" t="s">
        <v>351</v>
      </c>
      <c r="E743" s="296" t="s">
        <v>909</v>
      </c>
      <c r="F743" s="297" t="s">
        <v>910</v>
      </c>
      <c r="G743" s="298" t="s">
        <v>190</v>
      </c>
      <c r="H743" s="299">
        <v>339.36000000000001</v>
      </c>
      <c r="I743" s="300"/>
      <c r="J743" s="301">
        <f>ROUND(I743*H743,2)</f>
        <v>0</v>
      </c>
      <c r="K743" s="302"/>
      <c r="L743" s="303"/>
      <c r="M743" s="304" t="s">
        <v>1</v>
      </c>
      <c r="N743" s="305" t="s">
        <v>39</v>
      </c>
      <c r="O743" s="92"/>
      <c r="P743" s="238">
        <f>O743*H743</f>
        <v>0</v>
      </c>
      <c r="Q743" s="238">
        <v>0.00020000000000000001</v>
      </c>
      <c r="R743" s="238">
        <f>Q743*H743</f>
        <v>0.067872000000000002</v>
      </c>
      <c r="S743" s="238">
        <v>0</v>
      </c>
      <c r="T743" s="239">
        <f>S743*H743</f>
        <v>0</v>
      </c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  <c r="AR743" s="240" t="s">
        <v>356</v>
      </c>
      <c r="AT743" s="240" t="s">
        <v>351</v>
      </c>
      <c r="AU743" s="240" t="s">
        <v>84</v>
      </c>
      <c r="AY743" s="18" t="s">
        <v>137</v>
      </c>
      <c r="BE743" s="241">
        <f>IF(N743="základní",J743,0)</f>
        <v>0</v>
      </c>
      <c r="BF743" s="241">
        <f>IF(N743="snížená",J743,0)</f>
        <v>0</v>
      </c>
      <c r="BG743" s="241">
        <f>IF(N743="zákl. přenesená",J743,0)</f>
        <v>0</v>
      </c>
      <c r="BH743" s="241">
        <f>IF(N743="sníž. přenesená",J743,0)</f>
        <v>0</v>
      </c>
      <c r="BI743" s="241">
        <f>IF(N743="nulová",J743,0)</f>
        <v>0</v>
      </c>
      <c r="BJ743" s="18" t="s">
        <v>82</v>
      </c>
      <c r="BK743" s="241">
        <f>ROUND(I743*H743,2)</f>
        <v>0</v>
      </c>
      <c r="BL743" s="18" t="s">
        <v>266</v>
      </c>
      <c r="BM743" s="240" t="s">
        <v>911</v>
      </c>
    </row>
    <row r="744" s="15" customFormat="1">
      <c r="A744" s="15"/>
      <c r="B744" s="270"/>
      <c r="C744" s="271"/>
      <c r="D744" s="249" t="s">
        <v>192</v>
      </c>
      <c r="E744" s="272" t="s">
        <v>1</v>
      </c>
      <c r="F744" s="273" t="s">
        <v>820</v>
      </c>
      <c r="G744" s="271"/>
      <c r="H744" s="272" t="s">
        <v>1</v>
      </c>
      <c r="I744" s="274"/>
      <c r="J744" s="271"/>
      <c r="K744" s="271"/>
      <c r="L744" s="275"/>
      <c r="M744" s="276"/>
      <c r="N744" s="277"/>
      <c r="O744" s="277"/>
      <c r="P744" s="277"/>
      <c r="Q744" s="277"/>
      <c r="R744" s="277"/>
      <c r="S744" s="277"/>
      <c r="T744" s="278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  <c r="AE744" s="15"/>
      <c r="AT744" s="279" t="s">
        <v>192</v>
      </c>
      <c r="AU744" s="279" t="s">
        <v>84</v>
      </c>
      <c r="AV744" s="15" t="s">
        <v>82</v>
      </c>
      <c r="AW744" s="15" t="s">
        <v>30</v>
      </c>
      <c r="AX744" s="15" t="s">
        <v>74</v>
      </c>
      <c r="AY744" s="279" t="s">
        <v>137</v>
      </c>
    </row>
    <row r="745" s="13" customFormat="1">
      <c r="A745" s="13"/>
      <c r="B745" s="247"/>
      <c r="C745" s="248"/>
      <c r="D745" s="249" t="s">
        <v>192</v>
      </c>
      <c r="E745" s="250" t="s">
        <v>1</v>
      </c>
      <c r="F745" s="251" t="s">
        <v>826</v>
      </c>
      <c r="G745" s="248"/>
      <c r="H745" s="252">
        <v>323.19999999999999</v>
      </c>
      <c r="I745" s="253"/>
      <c r="J745" s="248"/>
      <c r="K745" s="248"/>
      <c r="L745" s="254"/>
      <c r="M745" s="255"/>
      <c r="N745" s="256"/>
      <c r="O745" s="256"/>
      <c r="P745" s="256"/>
      <c r="Q745" s="256"/>
      <c r="R745" s="256"/>
      <c r="S745" s="256"/>
      <c r="T745" s="257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58" t="s">
        <v>192</v>
      </c>
      <c r="AU745" s="258" t="s">
        <v>84</v>
      </c>
      <c r="AV745" s="13" t="s">
        <v>84</v>
      </c>
      <c r="AW745" s="13" t="s">
        <v>30</v>
      </c>
      <c r="AX745" s="13" t="s">
        <v>74</v>
      </c>
      <c r="AY745" s="258" t="s">
        <v>137</v>
      </c>
    </row>
    <row r="746" s="14" customFormat="1">
      <c r="A746" s="14"/>
      <c r="B746" s="259"/>
      <c r="C746" s="260"/>
      <c r="D746" s="249" t="s">
        <v>192</v>
      </c>
      <c r="E746" s="261" t="s">
        <v>1</v>
      </c>
      <c r="F746" s="262" t="s">
        <v>202</v>
      </c>
      <c r="G746" s="260"/>
      <c r="H746" s="263">
        <v>323.19999999999999</v>
      </c>
      <c r="I746" s="264"/>
      <c r="J746" s="260"/>
      <c r="K746" s="260"/>
      <c r="L746" s="265"/>
      <c r="M746" s="266"/>
      <c r="N746" s="267"/>
      <c r="O746" s="267"/>
      <c r="P746" s="267"/>
      <c r="Q746" s="267"/>
      <c r="R746" s="267"/>
      <c r="S746" s="267"/>
      <c r="T746" s="268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69" t="s">
        <v>192</v>
      </c>
      <c r="AU746" s="269" t="s">
        <v>84</v>
      </c>
      <c r="AV746" s="14" t="s">
        <v>155</v>
      </c>
      <c r="AW746" s="14" t="s">
        <v>30</v>
      </c>
      <c r="AX746" s="14" t="s">
        <v>82</v>
      </c>
      <c r="AY746" s="269" t="s">
        <v>137</v>
      </c>
    </row>
    <row r="747" s="13" customFormat="1">
      <c r="A747" s="13"/>
      <c r="B747" s="247"/>
      <c r="C747" s="248"/>
      <c r="D747" s="249" t="s">
        <v>192</v>
      </c>
      <c r="E747" s="248"/>
      <c r="F747" s="251" t="s">
        <v>827</v>
      </c>
      <c r="G747" s="248"/>
      <c r="H747" s="252">
        <v>339.36000000000001</v>
      </c>
      <c r="I747" s="253"/>
      <c r="J747" s="248"/>
      <c r="K747" s="248"/>
      <c r="L747" s="254"/>
      <c r="M747" s="255"/>
      <c r="N747" s="256"/>
      <c r="O747" s="256"/>
      <c r="P747" s="256"/>
      <c r="Q747" s="256"/>
      <c r="R747" s="256"/>
      <c r="S747" s="256"/>
      <c r="T747" s="257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58" t="s">
        <v>192</v>
      </c>
      <c r="AU747" s="258" t="s">
        <v>84</v>
      </c>
      <c r="AV747" s="13" t="s">
        <v>84</v>
      </c>
      <c r="AW747" s="13" t="s">
        <v>4</v>
      </c>
      <c r="AX747" s="13" t="s">
        <v>82</v>
      </c>
      <c r="AY747" s="258" t="s">
        <v>137</v>
      </c>
    </row>
    <row r="748" s="2" customFormat="1" ht="24.15" customHeight="1">
      <c r="A748" s="39"/>
      <c r="B748" s="40"/>
      <c r="C748" s="228" t="s">
        <v>912</v>
      </c>
      <c r="D748" s="228" t="s">
        <v>140</v>
      </c>
      <c r="E748" s="229" t="s">
        <v>913</v>
      </c>
      <c r="F748" s="230" t="s">
        <v>914</v>
      </c>
      <c r="G748" s="231" t="s">
        <v>190</v>
      </c>
      <c r="H748" s="232">
        <v>58</v>
      </c>
      <c r="I748" s="233"/>
      <c r="J748" s="234">
        <f>ROUND(I748*H748,2)</f>
        <v>0</v>
      </c>
      <c r="K748" s="235"/>
      <c r="L748" s="45"/>
      <c r="M748" s="236" t="s">
        <v>1</v>
      </c>
      <c r="N748" s="237" t="s">
        <v>39</v>
      </c>
      <c r="O748" s="92"/>
      <c r="P748" s="238">
        <f>O748*H748</f>
        <v>0</v>
      </c>
      <c r="Q748" s="238">
        <v>4.0000000000000003E-05</v>
      </c>
      <c r="R748" s="238">
        <f>Q748*H748</f>
        <v>0.00232</v>
      </c>
      <c r="S748" s="238">
        <v>0</v>
      </c>
      <c r="T748" s="239">
        <f>S748*H748</f>
        <v>0</v>
      </c>
      <c r="U748" s="39"/>
      <c r="V748" s="39"/>
      <c r="W748" s="39"/>
      <c r="X748" s="39"/>
      <c r="Y748" s="39"/>
      <c r="Z748" s="39"/>
      <c r="AA748" s="39"/>
      <c r="AB748" s="39"/>
      <c r="AC748" s="39"/>
      <c r="AD748" s="39"/>
      <c r="AE748" s="39"/>
      <c r="AR748" s="240" t="s">
        <v>266</v>
      </c>
      <c r="AT748" s="240" t="s">
        <v>140</v>
      </c>
      <c r="AU748" s="240" t="s">
        <v>84</v>
      </c>
      <c r="AY748" s="18" t="s">
        <v>137</v>
      </c>
      <c r="BE748" s="241">
        <f>IF(N748="základní",J748,0)</f>
        <v>0</v>
      </c>
      <c r="BF748" s="241">
        <f>IF(N748="snížená",J748,0)</f>
        <v>0</v>
      </c>
      <c r="BG748" s="241">
        <f>IF(N748="zákl. přenesená",J748,0)</f>
        <v>0</v>
      </c>
      <c r="BH748" s="241">
        <f>IF(N748="sníž. přenesená",J748,0)</f>
        <v>0</v>
      </c>
      <c r="BI748" s="241">
        <f>IF(N748="nulová",J748,0)</f>
        <v>0</v>
      </c>
      <c r="BJ748" s="18" t="s">
        <v>82</v>
      </c>
      <c r="BK748" s="241">
        <f>ROUND(I748*H748,2)</f>
        <v>0</v>
      </c>
      <c r="BL748" s="18" t="s">
        <v>266</v>
      </c>
      <c r="BM748" s="240" t="s">
        <v>915</v>
      </c>
    </row>
    <row r="749" s="15" customFormat="1">
      <c r="A749" s="15"/>
      <c r="B749" s="270"/>
      <c r="C749" s="271"/>
      <c r="D749" s="249" t="s">
        <v>192</v>
      </c>
      <c r="E749" s="272" t="s">
        <v>1</v>
      </c>
      <c r="F749" s="273" t="s">
        <v>470</v>
      </c>
      <c r="G749" s="271"/>
      <c r="H749" s="272" t="s">
        <v>1</v>
      </c>
      <c r="I749" s="274"/>
      <c r="J749" s="271"/>
      <c r="K749" s="271"/>
      <c r="L749" s="275"/>
      <c r="M749" s="276"/>
      <c r="N749" s="277"/>
      <c r="O749" s="277"/>
      <c r="P749" s="277"/>
      <c r="Q749" s="277"/>
      <c r="R749" s="277"/>
      <c r="S749" s="277"/>
      <c r="T749" s="278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T749" s="279" t="s">
        <v>192</v>
      </c>
      <c r="AU749" s="279" t="s">
        <v>84</v>
      </c>
      <c r="AV749" s="15" t="s">
        <v>82</v>
      </c>
      <c r="AW749" s="15" t="s">
        <v>30</v>
      </c>
      <c r="AX749" s="15" t="s">
        <v>74</v>
      </c>
      <c r="AY749" s="279" t="s">
        <v>137</v>
      </c>
    </row>
    <row r="750" s="13" customFormat="1">
      <c r="A750" s="13"/>
      <c r="B750" s="247"/>
      <c r="C750" s="248"/>
      <c r="D750" s="249" t="s">
        <v>192</v>
      </c>
      <c r="E750" s="250" t="s">
        <v>1</v>
      </c>
      <c r="F750" s="251" t="s">
        <v>471</v>
      </c>
      <c r="G750" s="248"/>
      <c r="H750" s="252">
        <v>58</v>
      </c>
      <c r="I750" s="253"/>
      <c r="J750" s="248"/>
      <c r="K750" s="248"/>
      <c r="L750" s="254"/>
      <c r="M750" s="255"/>
      <c r="N750" s="256"/>
      <c r="O750" s="256"/>
      <c r="P750" s="256"/>
      <c r="Q750" s="256"/>
      <c r="R750" s="256"/>
      <c r="S750" s="256"/>
      <c r="T750" s="257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58" t="s">
        <v>192</v>
      </c>
      <c r="AU750" s="258" t="s">
        <v>84</v>
      </c>
      <c r="AV750" s="13" t="s">
        <v>84</v>
      </c>
      <c r="AW750" s="13" t="s">
        <v>30</v>
      </c>
      <c r="AX750" s="13" t="s">
        <v>74</v>
      </c>
      <c r="AY750" s="258" t="s">
        <v>137</v>
      </c>
    </row>
    <row r="751" s="14" customFormat="1">
      <c r="A751" s="14"/>
      <c r="B751" s="259"/>
      <c r="C751" s="260"/>
      <c r="D751" s="249" t="s">
        <v>192</v>
      </c>
      <c r="E751" s="261" t="s">
        <v>1</v>
      </c>
      <c r="F751" s="262" t="s">
        <v>202</v>
      </c>
      <c r="G751" s="260"/>
      <c r="H751" s="263">
        <v>58</v>
      </c>
      <c r="I751" s="264"/>
      <c r="J751" s="260"/>
      <c r="K751" s="260"/>
      <c r="L751" s="265"/>
      <c r="M751" s="266"/>
      <c r="N751" s="267"/>
      <c r="O751" s="267"/>
      <c r="P751" s="267"/>
      <c r="Q751" s="267"/>
      <c r="R751" s="267"/>
      <c r="S751" s="267"/>
      <c r="T751" s="268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69" t="s">
        <v>192</v>
      </c>
      <c r="AU751" s="269" t="s">
        <v>84</v>
      </c>
      <c r="AV751" s="14" t="s">
        <v>155</v>
      </c>
      <c r="AW751" s="14" t="s">
        <v>30</v>
      </c>
      <c r="AX751" s="14" t="s">
        <v>82</v>
      </c>
      <c r="AY751" s="269" t="s">
        <v>137</v>
      </c>
    </row>
    <row r="752" s="2" customFormat="1" ht="24.15" customHeight="1">
      <c r="A752" s="39"/>
      <c r="B752" s="40"/>
      <c r="C752" s="295" t="s">
        <v>916</v>
      </c>
      <c r="D752" s="295" t="s">
        <v>351</v>
      </c>
      <c r="E752" s="296" t="s">
        <v>917</v>
      </c>
      <c r="F752" s="297" t="s">
        <v>918</v>
      </c>
      <c r="G752" s="298" t="s">
        <v>190</v>
      </c>
      <c r="H752" s="299">
        <v>70.817999999999998</v>
      </c>
      <c r="I752" s="300"/>
      <c r="J752" s="301">
        <f>ROUND(I752*H752,2)</f>
        <v>0</v>
      </c>
      <c r="K752" s="302"/>
      <c r="L752" s="303"/>
      <c r="M752" s="304" t="s">
        <v>1</v>
      </c>
      <c r="N752" s="305" t="s">
        <v>39</v>
      </c>
      <c r="O752" s="92"/>
      <c r="P752" s="238">
        <f>O752*H752</f>
        <v>0</v>
      </c>
      <c r="Q752" s="238">
        <v>0.00016000000000000001</v>
      </c>
      <c r="R752" s="238">
        <f>Q752*H752</f>
        <v>0.01133088</v>
      </c>
      <c r="S752" s="238">
        <v>0</v>
      </c>
      <c r="T752" s="239">
        <f>S752*H752</f>
        <v>0</v>
      </c>
      <c r="U752" s="39"/>
      <c r="V752" s="39"/>
      <c r="W752" s="39"/>
      <c r="X752" s="39"/>
      <c r="Y752" s="39"/>
      <c r="Z752" s="39"/>
      <c r="AA752" s="39"/>
      <c r="AB752" s="39"/>
      <c r="AC752" s="39"/>
      <c r="AD752" s="39"/>
      <c r="AE752" s="39"/>
      <c r="AR752" s="240" t="s">
        <v>356</v>
      </c>
      <c r="AT752" s="240" t="s">
        <v>351</v>
      </c>
      <c r="AU752" s="240" t="s">
        <v>84</v>
      </c>
      <c r="AY752" s="18" t="s">
        <v>137</v>
      </c>
      <c r="BE752" s="241">
        <f>IF(N752="základní",J752,0)</f>
        <v>0</v>
      </c>
      <c r="BF752" s="241">
        <f>IF(N752="snížená",J752,0)</f>
        <v>0</v>
      </c>
      <c r="BG752" s="241">
        <f>IF(N752="zákl. přenesená",J752,0)</f>
        <v>0</v>
      </c>
      <c r="BH752" s="241">
        <f>IF(N752="sníž. přenesená",J752,0)</f>
        <v>0</v>
      </c>
      <c r="BI752" s="241">
        <f>IF(N752="nulová",J752,0)</f>
        <v>0</v>
      </c>
      <c r="BJ752" s="18" t="s">
        <v>82</v>
      </c>
      <c r="BK752" s="241">
        <f>ROUND(I752*H752,2)</f>
        <v>0</v>
      </c>
      <c r="BL752" s="18" t="s">
        <v>266</v>
      </c>
      <c r="BM752" s="240" t="s">
        <v>919</v>
      </c>
    </row>
    <row r="753" s="15" customFormat="1">
      <c r="A753" s="15"/>
      <c r="B753" s="270"/>
      <c r="C753" s="271"/>
      <c r="D753" s="249" t="s">
        <v>192</v>
      </c>
      <c r="E753" s="272" t="s">
        <v>1</v>
      </c>
      <c r="F753" s="273" t="s">
        <v>470</v>
      </c>
      <c r="G753" s="271"/>
      <c r="H753" s="272" t="s">
        <v>1</v>
      </c>
      <c r="I753" s="274"/>
      <c r="J753" s="271"/>
      <c r="K753" s="271"/>
      <c r="L753" s="275"/>
      <c r="M753" s="276"/>
      <c r="N753" s="277"/>
      <c r="O753" s="277"/>
      <c r="P753" s="277"/>
      <c r="Q753" s="277"/>
      <c r="R753" s="277"/>
      <c r="S753" s="277"/>
      <c r="T753" s="278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T753" s="279" t="s">
        <v>192</v>
      </c>
      <c r="AU753" s="279" t="s">
        <v>84</v>
      </c>
      <c r="AV753" s="15" t="s">
        <v>82</v>
      </c>
      <c r="AW753" s="15" t="s">
        <v>30</v>
      </c>
      <c r="AX753" s="15" t="s">
        <v>74</v>
      </c>
      <c r="AY753" s="279" t="s">
        <v>137</v>
      </c>
    </row>
    <row r="754" s="13" customFormat="1">
      <c r="A754" s="13"/>
      <c r="B754" s="247"/>
      <c r="C754" s="248"/>
      <c r="D754" s="249" t="s">
        <v>192</v>
      </c>
      <c r="E754" s="250" t="s">
        <v>1</v>
      </c>
      <c r="F754" s="251" t="s">
        <v>471</v>
      </c>
      <c r="G754" s="248"/>
      <c r="H754" s="252">
        <v>58</v>
      </c>
      <c r="I754" s="253"/>
      <c r="J754" s="248"/>
      <c r="K754" s="248"/>
      <c r="L754" s="254"/>
      <c r="M754" s="255"/>
      <c r="N754" s="256"/>
      <c r="O754" s="256"/>
      <c r="P754" s="256"/>
      <c r="Q754" s="256"/>
      <c r="R754" s="256"/>
      <c r="S754" s="256"/>
      <c r="T754" s="257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58" t="s">
        <v>192</v>
      </c>
      <c r="AU754" s="258" t="s">
        <v>84</v>
      </c>
      <c r="AV754" s="13" t="s">
        <v>84</v>
      </c>
      <c r="AW754" s="13" t="s">
        <v>30</v>
      </c>
      <c r="AX754" s="13" t="s">
        <v>74</v>
      </c>
      <c r="AY754" s="258" t="s">
        <v>137</v>
      </c>
    </row>
    <row r="755" s="14" customFormat="1">
      <c r="A755" s="14"/>
      <c r="B755" s="259"/>
      <c r="C755" s="260"/>
      <c r="D755" s="249" t="s">
        <v>192</v>
      </c>
      <c r="E755" s="261" t="s">
        <v>1</v>
      </c>
      <c r="F755" s="262" t="s">
        <v>202</v>
      </c>
      <c r="G755" s="260"/>
      <c r="H755" s="263">
        <v>58</v>
      </c>
      <c r="I755" s="264"/>
      <c r="J755" s="260"/>
      <c r="K755" s="260"/>
      <c r="L755" s="265"/>
      <c r="M755" s="266"/>
      <c r="N755" s="267"/>
      <c r="O755" s="267"/>
      <c r="P755" s="267"/>
      <c r="Q755" s="267"/>
      <c r="R755" s="267"/>
      <c r="S755" s="267"/>
      <c r="T755" s="268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69" t="s">
        <v>192</v>
      </c>
      <c r="AU755" s="269" t="s">
        <v>84</v>
      </c>
      <c r="AV755" s="14" t="s">
        <v>155</v>
      </c>
      <c r="AW755" s="14" t="s">
        <v>30</v>
      </c>
      <c r="AX755" s="14" t="s">
        <v>82</v>
      </c>
      <c r="AY755" s="269" t="s">
        <v>137</v>
      </c>
    </row>
    <row r="756" s="13" customFormat="1">
      <c r="A756" s="13"/>
      <c r="B756" s="247"/>
      <c r="C756" s="248"/>
      <c r="D756" s="249" t="s">
        <v>192</v>
      </c>
      <c r="E756" s="248"/>
      <c r="F756" s="251" t="s">
        <v>920</v>
      </c>
      <c r="G756" s="248"/>
      <c r="H756" s="252">
        <v>70.817999999999998</v>
      </c>
      <c r="I756" s="253"/>
      <c r="J756" s="248"/>
      <c r="K756" s="248"/>
      <c r="L756" s="254"/>
      <c r="M756" s="255"/>
      <c r="N756" s="256"/>
      <c r="O756" s="256"/>
      <c r="P756" s="256"/>
      <c r="Q756" s="256"/>
      <c r="R756" s="256"/>
      <c r="S756" s="256"/>
      <c r="T756" s="257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58" t="s">
        <v>192</v>
      </c>
      <c r="AU756" s="258" t="s">
        <v>84</v>
      </c>
      <c r="AV756" s="13" t="s">
        <v>84</v>
      </c>
      <c r="AW756" s="13" t="s">
        <v>4</v>
      </c>
      <c r="AX756" s="13" t="s">
        <v>82</v>
      </c>
      <c r="AY756" s="258" t="s">
        <v>137</v>
      </c>
    </row>
    <row r="757" s="2" customFormat="1" ht="24.15" customHeight="1">
      <c r="A757" s="39"/>
      <c r="B757" s="40"/>
      <c r="C757" s="228" t="s">
        <v>921</v>
      </c>
      <c r="D757" s="228" t="s">
        <v>140</v>
      </c>
      <c r="E757" s="229" t="s">
        <v>922</v>
      </c>
      <c r="F757" s="230" t="s">
        <v>923</v>
      </c>
      <c r="G757" s="231" t="s">
        <v>227</v>
      </c>
      <c r="H757" s="232">
        <v>7.1420000000000003</v>
      </c>
      <c r="I757" s="233"/>
      <c r="J757" s="234">
        <f>ROUND(I757*H757,2)</f>
        <v>0</v>
      </c>
      <c r="K757" s="235"/>
      <c r="L757" s="45"/>
      <c r="M757" s="236" t="s">
        <v>1</v>
      </c>
      <c r="N757" s="237" t="s">
        <v>39</v>
      </c>
      <c r="O757" s="92"/>
      <c r="P757" s="238">
        <f>O757*H757</f>
        <v>0</v>
      </c>
      <c r="Q757" s="238">
        <v>0</v>
      </c>
      <c r="R757" s="238">
        <f>Q757*H757</f>
        <v>0</v>
      </c>
      <c r="S757" s="238">
        <v>0</v>
      </c>
      <c r="T757" s="239">
        <f>S757*H757</f>
        <v>0</v>
      </c>
      <c r="U757" s="39"/>
      <c r="V757" s="39"/>
      <c r="W757" s="39"/>
      <c r="X757" s="39"/>
      <c r="Y757" s="39"/>
      <c r="Z757" s="39"/>
      <c r="AA757" s="39"/>
      <c r="AB757" s="39"/>
      <c r="AC757" s="39"/>
      <c r="AD757" s="39"/>
      <c r="AE757" s="39"/>
      <c r="AR757" s="240" t="s">
        <v>266</v>
      </c>
      <c r="AT757" s="240" t="s">
        <v>140</v>
      </c>
      <c r="AU757" s="240" t="s">
        <v>84</v>
      </c>
      <c r="AY757" s="18" t="s">
        <v>137</v>
      </c>
      <c r="BE757" s="241">
        <f>IF(N757="základní",J757,0)</f>
        <v>0</v>
      </c>
      <c r="BF757" s="241">
        <f>IF(N757="snížená",J757,0)</f>
        <v>0</v>
      </c>
      <c r="BG757" s="241">
        <f>IF(N757="zákl. přenesená",J757,0)</f>
        <v>0</v>
      </c>
      <c r="BH757" s="241">
        <f>IF(N757="sníž. přenesená",J757,0)</f>
        <v>0</v>
      </c>
      <c r="BI757" s="241">
        <f>IF(N757="nulová",J757,0)</f>
        <v>0</v>
      </c>
      <c r="BJ757" s="18" t="s">
        <v>82</v>
      </c>
      <c r="BK757" s="241">
        <f>ROUND(I757*H757,2)</f>
        <v>0</v>
      </c>
      <c r="BL757" s="18" t="s">
        <v>266</v>
      </c>
      <c r="BM757" s="240" t="s">
        <v>924</v>
      </c>
    </row>
    <row r="758" s="12" customFormat="1" ht="22.8" customHeight="1">
      <c r="A758" s="12"/>
      <c r="B758" s="212"/>
      <c r="C758" s="213"/>
      <c r="D758" s="214" t="s">
        <v>73</v>
      </c>
      <c r="E758" s="226" t="s">
        <v>925</v>
      </c>
      <c r="F758" s="226" t="s">
        <v>926</v>
      </c>
      <c r="G758" s="213"/>
      <c r="H758" s="213"/>
      <c r="I758" s="216"/>
      <c r="J758" s="227">
        <f>BK758</f>
        <v>0</v>
      </c>
      <c r="K758" s="213"/>
      <c r="L758" s="218"/>
      <c r="M758" s="219"/>
      <c r="N758" s="220"/>
      <c r="O758" s="220"/>
      <c r="P758" s="221">
        <f>SUM(P759:P764)</f>
        <v>0</v>
      </c>
      <c r="Q758" s="220"/>
      <c r="R758" s="221">
        <f>SUM(R759:R764)</f>
        <v>0.042897460000000005</v>
      </c>
      <c r="S758" s="220"/>
      <c r="T758" s="222">
        <f>SUM(T759:T764)</f>
        <v>0</v>
      </c>
      <c r="U758" s="12"/>
      <c r="V758" s="12"/>
      <c r="W758" s="12"/>
      <c r="X758" s="12"/>
      <c r="Y758" s="12"/>
      <c r="Z758" s="12"/>
      <c r="AA758" s="12"/>
      <c r="AB758" s="12"/>
      <c r="AC758" s="12"/>
      <c r="AD758" s="12"/>
      <c r="AE758" s="12"/>
      <c r="AR758" s="223" t="s">
        <v>84</v>
      </c>
      <c r="AT758" s="224" t="s">
        <v>73</v>
      </c>
      <c r="AU758" s="224" t="s">
        <v>82</v>
      </c>
      <c r="AY758" s="223" t="s">
        <v>137</v>
      </c>
      <c r="BK758" s="225">
        <f>SUM(BK759:BK764)</f>
        <v>0</v>
      </c>
    </row>
    <row r="759" s="2" customFormat="1" ht="24.15" customHeight="1">
      <c r="A759" s="39"/>
      <c r="B759" s="40"/>
      <c r="C759" s="228" t="s">
        <v>927</v>
      </c>
      <c r="D759" s="228" t="s">
        <v>140</v>
      </c>
      <c r="E759" s="229" t="s">
        <v>928</v>
      </c>
      <c r="F759" s="230" t="s">
        <v>929</v>
      </c>
      <c r="G759" s="231" t="s">
        <v>190</v>
      </c>
      <c r="H759" s="232">
        <v>2.2730000000000001</v>
      </c>
      <c r="I759" s="233"/>
      <c r="J759" s="234">
        <f>ROUND(I759*H759,2)</f>
        <v>0</v>
      </c>
      <c r="K759" s="235"/>
      <c r="L759" s="45"/>
      <c r="M759" s="236" t="s">
        <v>1</v>
      </c>
      <c r="N759" s="237" t="s">
        <v>39</v>
      </c>
      <c r="O759" s="92"/>
      <c r="P759" s="238">
        <f>O759*H759</f>
        <v>0</v>
      </c>
      <c r="Q759" s="238">
        <v>0.0010200000000000001</v>
      </c>
      <c r="R759" s="238">
        <f>Q759*H759</f>
        <v>0.0023184600000000005</v>
      </c>
      <c r="S759" s="238">
        <v>0</v>
      </c>
      <c r="T759" s="239">
        <f>S759*H759</f>
        <v>0</v>
      </c>
      <c r="U759" s="39"/>
      <c r="V759" s="39"/>
      <c r="W759" s="39"/>
      <c r="X759" s="39"/>
      <c r="Y759" s="39"/>
      <c r="Z759" s="39"/>
      <c r="AA759" s="39"/>
      <c r="AB759" s="39"/>
      <c r="AC759" s="39"/>
      <c r="AD759" s="39"/>
      <c r="AE759" s="39"/>
      <c r="AR759" s="240" t="s">
        <v>266</v>
      </c>
      <c r="AT759" s="240" t="s">
        <v>140</v>
      </c>
      <c r="AU759" s="240" t="s">
        <v>84</v>
      </c>
      <c r="AY759" s="18" t="s">
        <v>137</v>
      </c>
      <c r="BE759" s="241">
        <f>IF(N759="základní",J759,0)</f>
        <v>0</v>
      </c>
      <c r="BF759" s="241">
        <f>IF(N759="snížená",J759,0)</f>
        <v>0</v>
      </c>
      <c r="BG759" s="241">
        <f>IF(N759="zákl. přenesená",J759,0)</f>
        <v>0</v>
      </c>
      <c r="BH759" s="241">
        <f>IF(N759="sníž. přenesená",J759,0)</f>
        <v>0</v>
      </c>
      <c r="BI759" s="241">
        <f>IF(N759="nulová",J759,0)</f>
        <v>0</v>
      </c>
      <c r="BJ759" s="18" t="s">
        <v>82</v>
      </c>
      <c r="BK759" s="241">
        <f>ROUND(I759*H759,2)</f>
        <v>0</v>
      </c>
      <c r="BL759" s="18" t="s">
        <v>266</v>
      </c>
      <c r="BM759" s="240" t="s">
        <v>930</v>
      </c>
    </row>
    <row r="760" s="13" customFormat="1">
      <c r="A760" s="13"/>
      <c r="B760" s="247"/>
      <c r="C760" s="248"/>
      <c r="D760" s="249" t="s">
        <v>192</v>
      </c>
      <c r="E760" s="250" t="s">
        <v>1</v>
      </c>
      <c r="F760" s="251" t="s">
        <v>931</v>
      </c>
      <c r="G760" s="248"/>
      <c r="H760" s="252">
        <v>2.2730000000000001</v>
      </c>
      <c r="I760" s="253"/>
      <c r="J760" s="248"/>
      <c r="K760" s="248"/>
      <c r="L760" s="254"/>
      <c r="M760" s="255"/>
      <c r="N760" s="256"/>
      <c r="O760" s="256"/>
      <c r="P760" s="256"/>
      <c r="Q760" s="256"/>
      <c r="R760" s="256"/>
      <c r="S760" s="256"/>
      <c r="T760" s="257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58" t="s">
        <v>192</v>
      </c>
      <c r="AU760" s="258" t="s">
        <v>84</v>
      </c>
      <c r="AV760" s="13" t="s">
        <v>84</v>
      </c>
      <c r="AW760" s="13" t="s">
        <v>30</v>
      </c>
      <c r="AX760" s="13" t="s">
        <v>82</v>
      </c>
      <c r="AY760" s="258" t="s">
        <v>137</v>
      </c>
    </row>
    <row r="761" s="2" customFormat="1" ht="21.75" customHeight="1">
      <c r="A761" s="39"/>
      <c r="B761" s="40"/>
      <c r="C761" s="295" t="s">
        <v>932</v>
      </c>
      <c r="D761" s="295" t="s">
        <v>351</v>
      </c>
      <c r="E761" s="296" t="s">
        <v>933</v>
      </c>
      <c r="F761" s="297" t="s">
        <v>934</v>
      </c>
      <c r="G761" s="298" t="s">
        <v>190</v>
      </c>
      <c r="H761" s="299">
        <v>2.387</v>
      </c>
      <c r="I761" s="300"/>
      <c r="J761" s="301">
        <f>ROUND(I761*H761,2)</f>
        <v>0</v>
      </c>
      <c r="K761" s="302"/>
      <c r="L761" s="303"/>
      <c r="M761" s="304" t="s">
        <v>1</v>
      </c>
      <c r="N761" s="305" t="s">
        <v>39</v>
      </c>
      <c r="O761" s="92"/>
      <c r="P761" s="238">
        <f>O761*H761</f>
        <v>0</v>
      </c>
      <c r="Q761" s="238">
        <v>0.017000000000000001</v>
      </c>
      <c r="R761" s="238">
        <f>Q761*H761</f>
        <v>0.040579000000000004</v>
      </c>
      <c r="S761" s="238">
        <v>0</v>
      </c>
      <c r="T761" s="239">
        <f>S761*H761</f>
        <v>0</v>
      </c>
      <c r="U761" s="39"/>
      <c r="V761" s="39"/>
      <c r="W761" s="39"/>
      <c r="X761" s="39"/>
      <c r="Y761" s="39"/>
      <c r="Z761" s="39"/>
      <c r="AA761" s="39"/>
      <c r="AB761" s="39"/>
      <c r="AC761" s="39"/>
      <c r="AD761" s="39"/>
      <c r="AE761" s="39"/>
      <c r="AR761" s="240" t="s">
        <v>356</v>
      </c>
      <c r="AT761" s="240" t="s">
        <v>351</v>
      </c>
      <c r="AU761" s="240" t="s">
        <v>84</v>
      </c>
      <c r="AY761" s="18" t="s">
        <v>137</v>
      </c>
      <c r="BE761" s="241">
        <f>IF(N761="základní",J761,0)</f>
        <v>0</v>
      </c>
      <c r="BF761" s="241">
        <f>IF(N761="snížená",J761,0)</f>
        <v>0</v>
      </c>
      <c r="BG761" s="241">
        <f>IF(N761="zákl. přenesená",J761,0)</f>
        <v>0</v>
      </c>
      <c r="BH761" s="241">
        <f>IF(N761="sníž. přenesená",J761,0)</f>
        <v>0</v>
      </c>
      <c r="BI761" s="241">
        <f>IF(N761="nulová",J761,0)</f>
        <v>0</v>
      </c>
      <c r="BJ761" s="18" t="s">
        <v>82</v>
      </c>
      <c r="BK761" s="241">
        <f>ROUND(I761*H761,2)</f>
        <v>0</v>
      </c>
      <c r="BL761" s="18" t="s">
        <v>266</v>
      </c>
      <c r="BM761" s="240" t="s">
        <v>935</v>
      </c>
    </row>
    <row r="762" s="13" customFormat="1">
      <c r="A762" s="13"/>
      <c r="B762" s="247"/>
      <c r="C762" s="248"/>
      <c r="D762" s="249" t="s">
        <v>192</v>
      </c>
      <c r="E762" s="250" t="s">
        <v>1</v>
      </c>
      <c r="F762" s="251" t="s">
        <v>931</v>
      </c>
      <c r="G762" s="248"/>
      <c r="H762" s="252">
        <v>2.2730000000000001</v>
      </c>
      <c r="I762" s="253"/>
      <c r="J762" s="248"/>
      <c r="K762" s="248"/>
      <c r="L762" s="254"/>
      <c r="M762" s="255"/>
      <c r="N762" s="256"/>
      <c r="O762" s="256"/>
      <c r="P762" s="256"/>
      <c r="Q762" s="256"/>
      <c r="R762" s="256"/>
      <c r="S762" s="256"/>
      <c r="T762" s="257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58" t="s">
        <v>192</v>
      </c>
      <c r="AU762" s="258" t="s">
        <v>84</v>
      </c>
      <c r="AV762" s="13" t="s">
        <v>84</v>
      </c>
      <c r="AW762" s="13" t="s">
        <v>30</v>
      </c>
      <c r="AX762" s="13" t="s">
        <v>74</v>
      </c>
      <c r="AY762" s="258" t="s">
        <v>137</v>
      </c>
    </row>
    <row r="763" s="14" customFormat="1">
      <c r="A763" s="14"/>
      <c r="B763" s="259"/>
      <c r="C763" s="260"/>
      <c r="D763" s="249" t="s">
        <v>192</v>
      </c>
      <c r="E763" s="261" t="s">
        <v>1</v>
      </c>
      <c r="F763" s="262" t="s">
        <v>202</v>
      </c>
      <c r="G763" s="260"/>
      <c r="H763" s="263">
        <v>2.2730000000000001</v>
      </c>
      <c r="I763" s="264"/>
      <c r="J763" s="260"/>
      <c r="K763" s="260"/>
      <c r="L763" s="265"/>
      <c r="M763" s="266"/>
      <c r="N763" s="267"/>
      <c r="O763" s="267"/>
      <c r="P763" s="267"/>
      <c r="Q763" s="267"/>
      <c r="R763" s="267"/>
      <c r="S763" s="267"/>
      <c r="T763" s="268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69" t="s">
        <v>192</v>
      </c>
      <c r="AU763" s="269" t="s">
        <v>84</v>
      </c>
      <c r="AV763" s="14" t="s">
        <v>155</v>
      </c>
      <c r="AW763" s="14" t="s">
        <v>30</v>
      </c>
      <c r="AX763" s="14" t="s">
        <v>82</v>
      </c>
      <c r="AY763" s="269" t="s">
        <v>137</v>
      </c>
    </row>
    <row r="764" s="13" customFormat="1">
      <c r="A764" s="13"/>
      <c r="B764" s="247"/>
      <c r="C764" s="248"/>
      <c r="D764" s="249" t="s">
        <v>192</v>
      </c>
      <c r="E764" s="248"/>
      <c r="F764" s="251" t="s">
        <v>936</v>
      </c>
      <c r="G764" s="248"/>
      <c r="H764" s="252">
        <v>2.387</v>
      </c>
      <c r="I764" s="253"/>
      <c r="J764" s="248"/>
      <c r="K764" s="248"/>
      <c r="L764" s="254"/>
      <c r="M764" s="255"/>
      <c r="N764" s="256"/>
      <c r="O764" s="256"/>
      <c r="P764" s="256"/>
      <c r="Q764" s="256"/>
      <c r="R764" s="256"/>
      <c r="S764" s="256"/>
      <c r="T764" s="257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58" t="s">
        <v>192</v>
      </c>
      <c r="AU764" s="258" t="s">
        <v>84</v>
      </c>
      <c r="AV764" s="13" t="s">
        <v>84</v>
      </c>
      <c r="AW764" s="13" t="s">
        <v>4</v>
      </c>
      <c r="AX764" s="13" t="s">
        <v>82</v>
      </c>
      <c r="AY764" s="258" t="s">
        <v>137</v>
      </c>
    </row>
    <row r="765" s="12" customFormat="1" ht="22.8" customHeight="1">
      <c r="A765" s="12"/>
      <c r="B765" s="212"/>
      <c r="C765" s="213"/>
      <c r="D765" s="214" t="s">
        <v>73</v>
      </c>
      <c r="E765" s="226" t="s">
        <v>937</v>
      </c>
      <c r="F765" s="226" t="s">
        <v>938</v>
      </c>
      <c r="G765" s="213"/>
      <c r="H765" s="213"/>
      <c r="I765" s="216"/>
      <c r="J765" s="227">
        <f>BK765</f>
        <v>0</v>
      </c>
      <c r="K765" s="213"/>
      <c r="L765" s="218"/>
      <c r="M765" s="219"/>
      <c r="N765" s="220"/>
      <c r="O765" s="220"/>
      <c r="P765" s="221">
        <f>SUM(P766:P773)</f>
        <v>0</v>
      </c>
      <c r="Q765" s="220"/>
      <c r="R765" s="221">
        <f>SUM(R766:R773)</f>
        <v>0.0090200000000000002</v>
      </c>
      <c r="S765" s="220"/>
      <c r="T765" s="222">
        <f>SUM(T766:T773)</f>
        <v>0</v>
      </c>
      <c r="U765" s="12"/>
      <c r="V765" s="12"/>
      <c r="W765" s="12"/>
      <c r="X765" s="12"/>
      <c r="Y765" s="12"/>
      <c r="Z765" s="12"/>
      <c r="AA765" s="12"/>
      <c r="AB765" s="12"/>
      <c r="AC765" s="12"/>
      <c r="AD765" s="12"/>
      <c r="AE765" s="12"/>
      <c r="AR765" s="223" t="s">
        <v>84</v>
      </c>
      <c r="AT765" s="224" t="s">
        <v>73</v>
      </c>
      <c r="AU765" s="224" t="s">
        <v>82</v>
      </c>
      <c r="AY765" s="223" t="s">
        <v>137</v>
      </c>
      <c r="BK765" s="225">
        <f>SUM(BK766:BK773)</f>
        <v>0</v>
      </c>
    </row>
    <row r="766" s="2" customFormat="1" ht="24.15" customHeight="1">
      <c r="A766" s="39"/>
      <c r="B766" s="40"/>
      <c r="C766" s="228" t="s">
        <v>939</v>
      </c>
      <c r="D766" s="228" t="s">
        <v>140</v>
      </c>
      <c r="E766" s="229" t="s">
        <v>940</v>
      </c>
      <c r="F766" s="230" t="s">
        <v>941</v>
      </c>
      <c r="G766" s="231" t="s">
        <v>326</v>
      </c>
      <c r="H766" s="232">
        <v>11</v>
      </c>
      <c r="I766" s="233"/>
      <c r="J766" s="234">
        <f>ROUND(I766*H766,2)</f>
        <v>0</v>
      </c>
      <c r="K766" s="235"/>
      <c r="L766" s="45"/>
      <c r="M766" s="236" t="s">
        <v>1</v>
      </c>
      <c r="N766" s="237" t="s">
        <v>39</v>
      </c>
      <c r="O766" s="92"/>
      <c r="P766" s="238">
        <f>O766*H766</f>
        <v>0</v>
      </c>
      <c r="Q766" s="238">
        <v>0</v>
      </c>
      <c r="R766" s="238">
        <f>Q766*H766</f>
        <v>0</v>
      </c>
      <c r="S766" s="238">
        <v>0</v>
      </c>
      <c r="T766" s="239">
        <f>S766*H766</f>
        <v>0</v>
      </c>
      <c r="U766" s="39"/>
      <c r="V766" s="39"/>
      <c r="W766" s="39"/>
      <c r="X766" s="39"/>
      <c r="Y766" s="39"/>
      <c r="Z766" s="39"/>
      <c r="AA766" s="39"/>
      <c r="AB766" s="39"/>
      <c r="AC766" s="39"/>
      <c r="AD766" s="39"/>
      <c r="AE766" s="39"/>
      <c r="AR766" s="240" t="s">
        <v>266</v>
      </c>
      <c r="AT766" s="240" t="s">
        <v>140</v>
      </c>
      <c r="AU766" s="240" t="s">
        <v>84</v>
      </c>
      <c r="AY766" s="18" t="s">
        <v>137</v>
      </c>
      <c r="BE766" s="241">
        <f>IF(N766="základní",J766,0)</f>
        <v>0</v>
      </c>
      <c r="BF766" s="241">
        <f>IF(N766="snížená",J766,0)</f>
        <v>0</v>
      </c>
      <c r="BG766" s="241">
        <f>IF(N766="zákl. přenesená",J766,0)</f>
        <v>0</v>
      </c>
      <c r="BH766" s="241">
        <f>IF(N766="sníž. přenesená",J766,0)</f>
        <v>0</v>
      </c>
      <c r="BI766" s="241">
        <f>IF(N766="nulová",J766,0)</f>
        <v>0</v>
      </c>
      <c r="BJ766" s="18" t="s">
        <v>82</v>
      </c>
      <c r="BK766" s="241">
        <f>ROUND(I766*H766,2)</f>
        <v>0</v>
      </c>
      <c r="BL766" s="18" t="s">
        <v>266</v>
      </c>
      <c r="BM766" s="240" t="s">
        <v>942</v>
      </c>
    </row>
    <row r="767" s="2" customFormat="1">
      <c r="A767" s="39"/>
      <c r="B767" s="40"/>
      <c r="C767" s="41"/>
      <c r="D767" s="249" t="s">
        <v>217</v>
      </c>
      <c r="E767" s="41"/>
      <c r="F767" s="280" t="s">
        <v>943</v>
      </c>
      <c r="G767" s="41"/>
      <c r="H767" s="41"/>
      <c r="I767" s="281"/>
      <c r="J767" s="41"/>
      <c r="K767" s="41"/>
      <c r="L767" s="45"/>
      <c r="M767" s="282"/>
      <c r="N767" s="283"/>
      <c r="O767" s="92"/>
      <c r="P767" s="92"/>
      <c r="Q767" s="92"/>
      <c r="R767" s="92"/>
      <c r="S767" s="92"/>
      <c r="T767" s="93"/>
      <c r="U767" s="39"/>
      <c r="V767" s="39"/>
      <c r="W767" s="39"/>
      <c r="X767" s="39"/>
      <c r="Y767" s="39"/>
      <c r="Z767" s="39"/>
      <c r="AA767" s="39"/>
      <c r="AB767" s="39"/>
      <c r="AC767" s="39"/>
      <c r="AD767" s="39"/>
      <c r="AE767" s="39"/>
      <c r="AT767" s="18" t="s">
        <v>217</v>
      </c>
      <c r="AU767" s="18" t="s">
        <v>84</v>
      </c>
    </row>
    <row r="768" s="13" customFormat="1">
      <c r="A768" s="13"/>
      <c r="B768" s="247"/>
      <c r="C768" s="248"/>
      <c r="D768" s="249" t="s">
        <v>192</v>
      </c>
      <c r="E768" s="250" t="s">
        <v>1</v>
      </c>
      <c r="F768" s="251" t="s">
        <v>242</v>
      </c>
      <c r="G768" s="248"/>
      <c r="H768" s="252">
        <v>11</v>
      </c>
      <c r="I768" s="253"/>
      <c r="J768" s="248"/>
      <c r="K768" s="248"/>
      <c r="L768" s="254"/>
      <c r="M768" s="255"/>
      <c r="N768" s="256"/>
      <c r="O768" s="256"/>
      <c r="P768" s="256"/>
      <c r="Q768" s="256"/>
      <c r="R768" s="256"/>
      <c r="S768" s="256"/>
      <c r="T768" s="257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58" t="s">
        <v>192</v>
      </c>
      <c r="AU768" s="258" t="s">
        <v>84</v>
      </c>
      <c r="AV768" s="13" t="s">
        <v>84</v>
      </c>
      <c r="AW768" s="13" t="s">
        <v>30</v>
      </c>
      <c r="AX768" s="13" t="s">
        <v>74</v>
      </c>
      <c r="AY768" s="258" t="s">
        <v>137</v>
      </c>
    </row>
    <row r="769" s="14" customFormat="1">
      <c r="A769" s="14"/>
      <c r="B769" s="259"/>
      <c r="C769" s="260"/>
      <c r="D769" s="249" t="s">
        <v>192</v>
      </c>
      <c r="E769" s="261" t="s">
        <v>1</v>
      </c>
      <c r="F769" s="262" t="s">
        <v>202</v>
      </c>
      <c r="G769" s="260"/>
      <c r="H769" s="263">
        <v>11</v>
      </c>
      <c r="I769" s="264"/>
      <c r="J769" s="260"/>
      <c r="K769" s="260"/>
      <c r="L769" s="265"/>
      <c r="M769" s="266"/>
      <c r="N769" s="267"/>
      <c r="O769" s="267"/>
      <c r="P769" s="267"/>
      <c r="Q769" s="267"/>
      <c r="R769" s="267"/>
      <c r="S769" s="267"/>
      <c r="T769" s="268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69" t="s">
        <v>192</v>
      </c>
      <c r="AU769" s="269" t="s">
        <v>84</v>
      </c>
      <c r="AV769" s="14" t="s">
        <v>155</v>
      </c>
      <c r="AW769" s="14" t="s">
        <v>30</v>
      </c>
      <c r="AX769" s="14" t="s">
        <v>82</v>
      </c>
      <c r="AY769" s="269" t="s">
        <v>137</v>
      </c>
    </row>
    <row r="770" s="2" customFormat="1" ht="24.15" customHeight="1">
      <c r="A770" s="39"/>
      <c r="B770" s="40"/>
      <c r="C770" s="295" t="s">
        <v>944</v>
      </c>
      <c r="D770" s="295" t="s">
        <v>351</v>
      </c>
      <c r="E770" s="296" t="s">
        <v>945</v>
      </c>
      <c r="F770" s="297" t="s">
        <v>946</v>
      </c>
      <c r="G770" s="298" t="s">
        <v>326</v>
      </c>
      <c r="H770" s="299">
        <v>11</v>
      </c>
      <c r="I770" s="300"/>
      <c r="J770" s="301">
        <f>ROUND(I770*H770,2)</f>
        <v>0</v>
      </c>
      <c r="K770" s="302"/>
      <c r="L770" s="303"/>
      <c r="M770" s="304" t="s">
        <v>1</v>
      </c>
      <c r="N770" s="305" t="s">
        <v>39</v>
      </c>
      <c r="O770" s="92"/>
      <c r="P770" s="238">
        <f>O770*H770</f>
        <v>0</v>
      </c>
      <c r="Q770" s="238">
        <v>0.00081999999999999998</v>
      </c>
      <c r="R770" s="238">
        <f>Q770*H770</f>
        <v>0.0090200000000000002</v>
      </c>
      <c r="S770" s="238">
        <v>0</v>
      </c>
      <c r="T770" s="239">
        <f>S770*H770</f>
        <v>0</v>
      </c>
      <c r="U770" s="39"/>
      <c r="V770" s="39"/>
      <c r="W770" s="39"/>
      <c r="X770" s="39"/>
      <c r="Y770" s="39"/>
      <c r="Z770" s="39"/>
      <c r="AA770" s="39"/>
      <c r="AB770" s="39"/>
      <c r="AC770" s="39"/>
      <c r="AD770" s="39"/>
      <c r="AE770" s="39"/>
      <c r="AR770" s="240" t="s">
        <v>356</v>
      </c>
      <c r="AT770" s="240" t="s">
        <v>351</v>
      </c>
      <c r="AU770" s="240" t="s">
        <v>84</v>
      </c>
      <c r="AY770" s="18" t="s">
        <v>137</v>
      </c>
      <c r="BE770" s="241">
        <f>IF(N770="základní",J770,0)</f>
        <v>0</v>
      </c>
      <c r="BF770" s="241">
        <f>IF(N770="snížená",J770,0)</f>
        <v>0</v>
      </c>
      <c r="BG770" s="241">
        <f>IF(N770="zákl. přenesená",J770,0)</f>
        <v>0</v>
      </c>
      <c r="BH770" s="241">
        <f>IF(N770="sníž. přenesená",J770,0)</f>
        <v>0</v>
      </c>
      <c r="BI770" s="241">
        <f>IF(N770="nulová",J770,0)</f>
        <v>0</v>
      </c>
      <c r="BJ770" s="18" t="s">
        <v>82</v>
      </c>
      <c r="BK770" s="241">
        <f>ROUND(I770*H770,2)</f>
        <v>0</v>
      </c>
      <c r="BL770" s="18" t="s">
        <v>266</v>
      </c>
      <c r="BM770" s="240" t="s">
        <v>947</v>
      </c>
    </row>
    <row r="771" s="2" customFormat="1">
      <c r="A771" s="39"/>
      <c r="B771" s="40"/>
      <c r="C771" s="41"/>
      <c r="D771" s="249" t="s">
        <v>217</v>
      </c>
      <c r="E771" s="41"/>
      <c r="F771" s="280" t="s">
        <v>948</v>
      </c>
      <c r="G771" s="41"/>
      <c r="H771" s="41"/>
      <c r="I771" s="281"/>
      <c r="J771" s="41"/>
      <c r="K771" s="41"/>
      <c r="L771" s="45"/>
      <c r="M771" s="282"/>
      <c r="N771" s="283"/>
      <c r="O771" s="92"/>
      <c r="P771" s="92"/>
      <c r="Q771" s="92"/>
      <c r="R771" s="92"/>
      <c r="S771" s="92"/>
      <c r="T771" s="93"/>
      <c r="U771" s="39"/>
      <c r="V771" s="39"/>
      <c r="W771" s="39"/>
      <c r="X771" s="39"/>
      <c r="Y771" s="39"/>
      <c r="Z771" s="39"/>
      <c r="AA771" s="39"/>
      <c r="AB771" s="39"/>
      <c r="AC771" s="39"/>
      <c r="AD771" s="39"/>
      <c r="AE771" s="39"/>
      <c r="AT771" s="18" t="s">
        <v>217</v>
      </c>
      <c r="AU771" s="18" t="s">
        <v>84</v>
      </c>
    </row>
    <row r="772" s="13" customFormat="1">
      <c r="A772" s="13"/>
      <c r="B772" s="247"/>
      <c r="C772" s="248"/>
      <c r="D772" s="249" t="s">
        <v>192</v>
      </c>
      <c r="E772" s="250" t="s">
        <v>1</v>
      </c>
      <c r="F772" s="251" t="s">
        <v>242</v>
      </c>
      <c r="G772" s="248"/>
      <c r="H772" s="252">
        <v>11</v>
      </c>
      <c r="I772" s="253"/>
      <c r="J772" s="248"/>
      <c r="K772" s="248"/>
      <c r="L772" s="254"/>
      <c r="M772" s="255"/>
      <c r="N772" s="256"/>
      <c r="O772" s="256"/>
      <c r="P772" s="256"/>
      <c r="Q772" s="256"/>
      <c r="R772" s="256"/>
      <c r="S772" s="256"/>
      <c r="T772" s="257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58" t="s">
        <v>192</v>
      </c>
      <c r="AU772" s="258" t="s">
        <v>84</v>
      </c>
      <c r="AV772" s="13" t="s">
        <v>84</v>
      </c>
      <c r="AW772" s="13" t="s">
        <v>30</v>
      </c>
      <c r="AX772" s="13" t="s">
        <v>74</v>
      </c>
      <c r="AY772" s="258" t="s">
        <v>137</v>
      </c>
    </row>
    <row r="773" s="14" customFormat="1">
      <c r="A773" s="14"/>
      <c r="B773" s="259"/>
      <c r="C773" s="260"/>
      <c r="D773" s="249" t="s">
        <v>192</v>
      </c>
      <c r="E773" s="261" t="s">
        <v>1</v>
      </c>
      <c r="F773" s="262" t="s">
        <v>202</v>
      </c>
      <c r="G773" s="260"/>
      <c r="H773" s="263">
        <v>11</v>
      </c>
      <c r="I773" s="264"/>
      <c r="J773" s="260"/>
      <c r="K773" s="260"/>
      <c r="L773" s="265"/>
      <c r="M773" s="266"/>
      <c r="N773" s="267"/>
      <c r="O773" s="267"/>
      <c r="P773" s="267"/>
      <c r="Q773" s="267"/>
      <c r="R773" s="267"/>
      <c r="S773" s="267"/>
      <c r="T773" s="268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69" t="s">
        <v>192</v>
      </c>
      <c r="AU773" s="269" t="s">
        <v>84</v>
      </c>
      <c r="AV773" s="14" t="s">
        <v>155</v>
      </c>
      <c r="AW773" s="14" t="s">
        <v>30</v>
      </c>
      <c r="AX773" s="14" t="s">
        <v>82</v>
      </c>
      <c r="AY773" s="269" t="s">
        <v>137</v>
      </c>
    </row>
    <row r="774" s="12" customFormat="1" ht="22.8" customHeight="1">
      <c r="A774" s="12"/>
      <c r="B774" s="212"/>
      <c r="C774" s="213"/>
      <c r="D774" s="214" t="s">
        <v>73</v>
      </c>
      <c r="E774" s="226" t="s">
        <v>949</v>
      </c>
      <c r="F774" s="226" t="s">
        <v>950</v>
      </c>
      <c r="G774" s="213"/>
      <c r="H774" s="213"/>
      <c r="I774" s="216"/>
      <c r="J774" s="227">
        <f>BK774</f>
        <v>0</v>
      </c>
      <c r="K774" s="213"/>
      <c r="L774" s="218"/>
      <c r="M774" s="219"/>
      <c r="N774" s="220"/>
      <c r="O774" s="220"/>
      <c r="P774" s="221">
        <f>SUM(P775:P953)</f>
        <v>0</v>
      </c>
      <c r="Q774" s="220"/>
      <c r="R774" s="221">
        <f>SUM(R775:R953)</f>
        <v>52.368590240000003</v>
      </c>
      <c r="S774" s="220"/>
      <c r="T774" s="222">
        <f>SUM(T775:T953)</f>
        <v>29.8078</v>
      </c>
      <c r="U774" s="12"/>
      <c r="V774" s="12"/>
      <c r="W774" s="12"/>
      <c r="X774" s="12"/>
      <c r="Y774" s="12"/>
      <c r="Z774" s="12"/>
      <c r="AA774" s="12"/>
      <c r="AB774" s="12"/>
      <c r="AC774" s="12"/>
      <c r="AD774" s="12"/>
      <c r="AE774" s="12"/>
      <c r="AR774" s="223" t="s">
        <v>84</v>
      </c>
      <c r="AT774" s="224" t="s">
        <v>73</v>
      </c>
      <c r="AU774" s="224" t="s">
        <v>82</v>
      </c>
      <c r="AY774" s="223" t="s">
        <v>137</v>
      </c>
      <c r="BK774" s="225">
        <f>SUM(BK775:BK953)</f>
        <v>0</v>
      </c>
    </row>
    <row r="775" s="2" customFormat="1" ht="24.15" customHeight="1">
      <c r="A775" s="39"/>
      <c r="B775" s="40"/>
      <c r="C775" s="228" t="s">
        <v>951</v>
      </c>
      <c r="D775" s="228" t="s">
        <v>140</v>
      </c>
      <c r="E775" s="229" t="s">
        <v>952</v>
      </c>
      <c r="F775" s="230" t="s">
        <v>953</v>
      </c>
      <c r="G775" s="231" t="s">
        <v>199</v>
      </c>
      <c r="H775" s="232">
        <v>71.823999999999998</v>
      </c>
      <c r="I775" s="233"/>
      <c r="J775" s="234">
        <f>ROUND(I775*H775,2)</f>
        <v>0</v>
      </c>
      <c r="K775" s="235"/>
      <c r="L775" s="45"/>
      <c r="M775" s="236" t="s">
        <v>1</v>
      </c>
      <c r="N775" s="237" t="s">
        <v>39</v>
      </c>
      <c r="O775" s="92"/>
      <c r="P775" s="238">
        <f>O775*H775</f>
        <v>0</v>
      </c>
      <c r="Q775" s="238">
        <v>0.00122</v>
      </c>
      <c r="R775" s="238">
        <f>Q775*H775</f>
        <v>0.08762528</v>
      </c>
      <c r="S775" s="238">
        <v>0</v>
      </c>
      <c r="T775" s="239">
        <f>S775*H775</f>
        <v>0</v>
      </c>
      <c r="U775" s="39"/>
      <c r="V775" s="39"/>
      <c r="W775" s="39"/>
      <c r="X775" s="39"/>
      <c r="Y775" s="39"/>
      <c r="Z775" s="39"/>
      <c r="AA775" s="39"/>
      <c r="AB775" s="39"/>
      <c r="AC775" s="39"/>
      <c r="AD775" s="39"/>
      <c r="AE775" s="39"/>
      <c r="AR775" s="240" t="s">
        <v>266</v>
      </c>
      <c r="AT775" s="240" t="s">
        <v>140</v>
      </c>
      <c r="AU775" s="240" t="s">
        <v>84</v>
      </c>
      <c r="AY775" s="18" t="s">
        <v>137</v>
      </c>
      <c r="BE775" s="241">
        <f>IF(N775="základní",J775,0)</f>
        <v>0</v>
      </c>
      <c r="BF775" s="241">
        <f>IF(N775="snížená",J775,0)</f>
        <v>0</v>
      </c>
      <c r="BG775" s="241">
        <f>IF(N775="zákl. přenesená",J775,0)</f>
        <v>0</v>
      </c>
      <c r="BH775" s="241">
        <f>IF(N775="sníž. přenesená",J775,0)</f>
        <v>0</v>
      </c>
      <c r="BI775" s="241">
        <f>IF(N775="nulová",J775,0)</f>
        <v>0</v>
      </c>
      <c r="BJ775" s="18" t="s">
        <v>82</v>
      </c>
      <c r="BK775" s="241">
        <f>ROUND(I775*H775,2)</f>
        <v>0</v>
      </c>
      <c r="BL775" s="18" t="s">
        <v>266</v>
      </c>
      <c r="BM775" s="240" t="s">
        <v>954</v>
      </c>
    </row>
    <row r="776" s="15" customFormat="1">
      <c r="A776" s="15"/>
      <c r="B776" s="270"/>
      <c r="C776" s="271"/>
      <c r="D776" s="249" t="s">
        <v>192</v>
      </c>
      <c r="E776" s="272" t="s">
        <v>1</v>
      </c>
      <c r="F776" s="273" t="s">
        <v>820</v>
      </c>
      <c r="G776" s="271"/>
      <c r="H776" s="272" t="s">
        <v>1</v>
      </c>
      <c r="I776" s="274"/>
      <c r="J776" s="271"/>
      <c r="K776" s="271"/>
      <c r="L776" s="275"/>
      <c r="M776" s="276"/>
      <c r="N776" s="277"/>
      <c r="O776" s="277"/>
      <c r="P776" s="277"/>
      <c r="Q776" s="277"/>
      <c r="R776" s="277"/>
      <c r="S776" s="277"/>
      <c r="T776" s="278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  <c r="AE776" s="15"/>
      <c r="AT776" s="279" t="s">
        <v>192</v>
      </c>
      <c r="AU776" s="279" t="s">
        <v>84</v>
      </c>
      <c r="AV776" s="15" t="s">
        <v>82</v>
      </c>
      <c r="AW776" s="15" t="s">
        <v>30</v>
      </c>
      <c r="AX776" s="15" t="s">
        <v>74</v>
      </c>
      <c r="AY776" s="279" t="s">
        <v>137</v>
      </c>
    </row>
    <row r="777" s="13" customFormat="1">
      <c r="A777" s="13"/>
      <c r="B777" s="247"/>
      <c r="C777" s="248"/>
      <c r="D777" s="249" t="s">
        <v>192</v>
      </c>
      <c r="E777" s="250" t="s">
        <v>1</v>
      </c>
      <c r="F777" s="251" t="s">
        <v>955</v>
      </c>
      <c r="G777" s="248"/>
      <c r="H777" s="252">
        <v>8.0800000000000001</v>
      </c>
      <c r="I777" s="253"/>
      <c r="J777" s="248"/>
      <c r="K777" s="248"/>
      <c r="L777" s="254"/>
      <c r="M777" s="255"/>
      <c r="N777" s="256"/>
      <c r="O777" s="256"/>
      <c r="P777" s="256"/>
      <c r="Q777" s="256"/>
      <c r="R777" s="256"/>
      <c r="S777" s="256"/>
      <c r="T777" s="257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58" t="s">
        <v>192</v>
      </c>
      <c r="AU777" s="258" t="s">
        <v>84</v>
      </c>
      <c r="AV777" s="13" t="s">
        <v>84</v>
      </c>
      <c r="AW777" s="13" t="s">
        <v>30</v>
      </c>
      <c r="AX777" s="13" t="s">
        <v>74</v>
      </c>
      <c r="AY777" s="258" t="s">
        <v>137</v>
      </c>
    </row>
    <row r="778" s="15" customFormat="1">
      <c r="A778" s="15"/>
      <c r="B778" s="270"/>
      <c r="C778" s="271"/>
      <c r="D778" s="249" t="s">
        <v>192</v>
      </c>
      <c r="E778" s="272" t="s">
        <v>1</v>
      </c>
      <c r="F778" s="273" t="s">
        <v>470</v>
      </c>
      <c r="G778" s="271"/>
      <c r="H778" s="272" t="s">
        <v>1</v>
      </c>
      <c r="I778" s="274"/>
      <c r="J778" s="271"/>
      <c r="K778" s="271"/>
      <c r="L778" s="275"/>
      <c r="M778" s="276"/>
      <c r="N778" s="277"/>
      <c r="O778" s="277"/>
      <c r="P778" s="277"/>
      <c r="Q778" s="277"/>
      <c r="R778" s="277"/>
      <c r="S778" s="277"/>
      <c r="T778" s="278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  <c r="AT778" s="279" t="s">
        <v>192</v>
      </c>
      <c r="AU778" s="279" t="s">
        <v>84</v>
      </c>
      <c r="AV778" s="15" t="s">
        <v>82</v>
      </c>
      <c r="AW778" s="15" t="s">
        <v>30</v>
      </c>
      <c r="AX778" s="15" t="s">
        <v>74</v>
      </c>
      <c r="AY778" s="279" t="s">
        <v>137</v>
      </c>
    </row>
    <row r="779" s="13" customFormat="1">
      <c r="A779" s="13"/>
      <c r="B779" s="247"/>
      <c r="C779" s="248"/>
      <c r="D779" s="249" t="s">
        <v>192</v>
      </c>
      <c r="E779" s="250" t="s">
        <v>1</v>
      </c>
      <c r="F779" s="251" t="s">
        <v>956</v>
      </c>
      <c r="G779" s="248"/>
      <c r="H779" s="252">
        <v>1.901</v>
      </c>
      <c r="I779" s="253"/>
      <c r="J779" s="248"/>
      <c r="K779" s="248"/>
      <c r="L779" s="254"/>
      <c r="M779" s="255"/>
      <c r="N779" s="256"/>
      <c r="O779" s="256"/>
      <c r="P779" s="256"/>
      <c r="Q779" s="256"/>
      <c r="R779" s="256"/>
      <c r="S779" s="256"/>
      <c r="T779" s="257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58" t="s">
        <v>192</v>
      </c>
      <c r="AU779" s="258" t="s">
        <v>84</v>
      </c>
      <c r="AV779" s="13" t="s">
        <v>84</v>
      </c>
      <c r="AW779" s="13" t="s">
        <v>30</v>
      </c>
      <c r="AX779" s="13" t="s">
        <v>74</v>
      </c>
      <c r="AY779" s="258" t="s">
        <v>137</v>
      </c>
    </row>
    <row r="780" s="15" customFormat="1">
      <c r="A780" s="15"/>
      <c r="B780" s="270"/>
      <c r="C780" s="271"/>
      <c r="D780" s="249" t="s">
        <v>192</v>
      </c>
      <c r="E780" s="272" t="s">
        <v>1</v>
      </c>
      <c r="F780" s="273" t="s">
        <v>805</v>
      </c>
      <c r="G780" s="271"/>
      <c r="H780" s="272" t="s">
        <v>1</v>
      </c>
      <c r="I780" s="274"/>
      <c r="J780" s="271"/>
      <c r="K780" s="271"/>
      <c r="L780" s="275"/>
      <c r="M780" s="276"/>
      <c r="N780" s="277"/>
      <c r="O780" s="277"/>
      <c r="P780" s="277"/>
      <c r="Q780" s="277"/>
      <c r="R780" s="277"/>
      <c r="S780" s="277"/>
      <c r="T780" s="278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  <c r="AE780" s="15"/>
      <c r="AT780" s="279" t="s">
        <v>192</v>
      </c>
      <c r="AU780" s="279" t="s">
        <v>84</v>
      </c>
      <c r="AV780" s="15" t="s">
        <v>82</v>
      </c>
      <c r="AW780" s="15" t="s">
        <v>30</v>
      </c>
      <c r="AX780" s="15" t="s">
        <v>74</v>
      </c>
      <c r="AY780" s="279" t="s">
        <v>137</v>
      </c>
    </row>
    <row r="781" s="13" customFormat="1">
      <c r="A781" s="13"/>
      <c r="B781" s="247"/>
      <c r="C781" s="248"/>
      <c r="D781" s="249" t="s">
        <v>192</v>
      </c>
      <c r="E781" s="250" t="s">
        <v>1</v>
      </c>
      <c r="F781" s="251" t="s">
        <v>957</v>
      </c>
      <c r="G781" s="248"/>
      <c r="H781" s="252">
        <v>2.625</v>
      </c>
      <c r="I781" s="253"/>
      <c r="J781" s="248"/>
      <c r="K781" s="248"/>
      <c r="L781" s="254"/>
      <c r="M781" s="255"/>
      <c r="N781" s="256"/>
      <c r="O781" s="256"/>
      <c r="P781" s="256"/>
      <c r="Q781" s="256"/>
      <c r="R781" s="256"/>
      <c r="S781" s="256"/>
      <c r="T781" s="257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58" t="s">
        <v>192</v>
      </c>
      <c r="AU781" s="258" t="s">
        <v>84</v>
      </c>
      <c r="AV781" s="13" t="s">
        <v>84</v>
      </c>
      <c r="AW781" s="13" t="s">
        <v>30</v>
      </c>
      <c r="AX781" s="13" t="s">
        <v>74</v>
      </c>
      <c r="AY781" s="258" t="s">
        <v>137</v>
      </c>
    </row>
    <row r="782" s="15" customFormat="1">
      <c r="A782" s="15"/>
      <c r="B782" s="270"/>
      <c r="C782" s="271"/>
      <c r="D782" s="249" t="s">
        <v>192</v>
      </c>
      <c r="E782" s="272" t="s">
        <v>1</v>
      </c>
      <c r="F782" s="273" t="s">
        <v>534</v>
      </c>
      <c r="G782" s="271"/>
      <c r="H782" s="272" t="s">
        <v>1</v>
      </c>
      <c r="I782" s="274"/>
      <c r="J782" s="271"/>
      <c r="K782" s="271"/>
      <c r="L782" s="275"/>
      <c r="M782" s="276"/>
      <c r="N782" s="277"/>
      <c r="O782" s="277"/>
      <c r="P782" s="277"/>
      <c r="Q782" s="277"/>
      <c r="R782" s="277"/>
      <c r="S782" s="277"/>
      <c r="T782" s="278"/>
      <c r="U782" s="15"/>
      <c r="V782" s="15"/>
      <c r="W782" s="15"/>
      <c r="X782" s="15"/>
      <c r="Y782" s="15"/>
      <c r="Z782" s="15"/>
      <c r="AA782" s="15"/>
      <c r="AB782" s="15"/>
      <c r="AC782" s="15"/>
      <c r="AD782" s="15"/>
      <c r="AE782" s="15"/>
      <c r="AT782" s="279" t="s">
        <v>192</v>
      </c>
      <c r="AU782" s="279" t="s">
        <v>84</v>
      </c>
      <c r="AV782" s="15" t="s">
        <v>82</v>
      </c>
      <c r="AW782" s="15" t="s">
        <v>30</v>
      </c>
      <c r="AX782" s="15" t="s">
        <v>74</v>
      </c>
      <c r="AY782" s="279" t="s">
        <v>137</v>
      </c>
    </row>
    <row r="783" s="13" customFormat="1">
      <c r="A783" s="13"/>
      <c r="B783" s="247"/>
      <c r="C783" s="248"/>
      <c r="D783" s="249" t="s">
        <v>192</v>
      </c>
      <c r="E783" s="250" t="s">
        <v>1</v>
      </c>
      <c r="F783" s="251" t="s">
        <v>958</v>
      </c>
      <c r="G783" s="248"/>
      <c r="H783" s="252">
        <v>0.245</v>
      </c>
      <c r="I783" s="253"/>
      <c r="J783" s="248"/>
      <c r="K783" s="248"/>
      <c r="L783" s="254"/>
      <c r="M783" s="255"/>
      <c r="N783" s="256"/>
      <c r="O783" s="256"/>
      <c r="P783" s="256"/>
      <c r="Q783" s="256"/>
      <c r="R783" s="256"/>
      <c r="S783" s="256"/>
      <c r="T783" s="257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58" t="s">
        <v>192</v>
      </c>
      <c r="AU783" s="258" t="s">
        <v>84</v>
      </c>
      <c r="AV783" s="13" t="s">
        <v>84</v>
      </c>
      <c r="AW783" s="13" t="s">
        <v>30</v>
      </c>
      <c r="AX783" s="13" t="s">
        <v>74</v>
      </c>
      <c r="AY783" s="258" t="s">
        <v>137</v>
      </c>
    </row>
    <row r="784" s="15" customFormat="1">
      <c r="A784" s="15"/>
      <c r="B784" s="270"/>
      <c r="C784" s="271"/>
      <c r="D784" s="249" t="s">
        <v>192</v>
      </c>
      <c r="E784" s="272" t="s">
        <v>1</v>
      </c>
      <c r="F784" s="273" t="s">
        <v>959</v>
      </c>
      <c r="G784" s="271"/>
      <c r="H784" s="272" t="s">
        <v>1</v>
      </c>
      <c r="I784" s="274"/>
      <c r="J784" s="271"/>
      <c r="K784" s="271"/>
      <c r="L784" s="275"/>
      <c r="M784" s="276"/>
      <c r="N784" s="277"/>
      <c r="O784" s="277"/>
      <c r="P784" s="277"/>
      <c r="Q784" s="277"/>
      <c r="R784" s="277"/>
      <c r="S784" s="277"/>
      <c r="T784" s="278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  <c r="AE784" s="15"/>
      <c r="AT784" s="279" t="s">
        <v>192</v>
      </c>
      <c r="AU784" s="279" t="s">
        <v>84</v>
      </c>
      <c r="AV784" s="15" t="s">
        <v>82</v>
      </c>
      <c r="AW784" s="15" t="s">
        <v>30</v>
      </c>
      <c r="AX784" s="15" t="s">
        <v>74</v>
      </c>
      <c r="AY784" s="279" t="s">
        <v>137</v>
      </c>
    </row>
    <row r="785" s="13" customFormat="1">
      <c r="A785" s="13"/>
      <c r="B785" s="247"/>
      <c r="C785" s="248"/>
      <c r="D785" s="249" t="s">
        <v>192</v>
      </c>
      <c r="E785" s="250" t="s">
        <v>1</v>
      </c>
      <c r="F785" s="251" t="s">
        <v>960</v>
      </c>
      <c r="G785" s="248"/>
      <c r="H785" s="252">
        <v>13.949999999999999</v>
      </c>
      <c r="I785" s="253"/>
      <c r="J785" s="248"/>
      <c r="K785" s="248"/>
      <c r="L785" s="254"/>
      <c r="M785" s="255"/>
      <c r="N785" s="256"/>
      <c r="O785" s="256"/>
      <c r="P785" s="256"/>
      <c r="Q785" s="256"/>
      <c r="R785" s="256"/>
      <c r="S785" s="256"/>
      <c r="T785" s="257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58" t="s">
        <v>192</v>
      </c>
      <c r="AU785" s="258" t="s">
        <v>84</v>
      </c>
      <c r="AV785" s="13" t="s">
        <v>84</v>
      </c>
      <c r="AW785" s="13" t="s">
        <v>30</v>
      </c>
      <c r="AX785" s="13" t="s">
        <v>74</v>
      </c>
      <c r="AY785" s="258" t="s">
        <v>137</v>
      </c>
    </row>
    <row r="786" s="15" customFormat="1">
      <c r="A786" s="15"/>
      <c r="B786" s="270"/>
      <c r="C786" s="271"/>
      <c r="D786" s="249" t="s">
        <v>192</v>
      </c>
      <c r="E786" s="272" t="s">
        <v>1</v>
      </c>
      <c r="F786" s="273" t="s">
        <v>961</v>
      </c>
      <c r="G786" s="271"/>
      <c r="H786" s="272" t="s">
        <v>1</v>
      </c>
      <c r="I786" s="274"/>
      <c r="J786" s="271"/>
      <c r="K786" s="271"/>
      <c r="L786" s="275"/>
      <c r="M786" s="276"/>
      <c r="N786" s="277"/>
      <c r="O786" s="277"/>
      <c r="P786" s="277"/>
      <c r="Q786" s="277"/>
      <c r="R786" s="277"/>
      <c r="S786" s="277"/>
      <c r="T786" s="278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  <c r="AE786" s="15"/>
      <c r="AT786" s="279" t="s">
        <v>192</v>
      </c>
      <c r="AU786" s="279" t="s">
        <v>84</v>
      </c>
      <c r="AV786" s="15" t="s">
        <v>82</v>
      </c>
      <c r="AW786" s="15" t="s">
        <v>30</v>
      </c>
      <c r="AX786" s="15" t="s">
        <v>74</v>
      </c>
      <c r="AY786" s="279" t="s">
        <v>137</v>
      </c>
    </row>
    <row r="787" s="13" customFormat="1">
      <c r="A787" s="13"/>
      <c r="B787" s="247"/>
      <c r="C787" s="248"/>
      <c r="D787" s="249" t="s">
        <v>192</v>
      </c>
      <c r="E787" s="250" t="s">
        <v>1</v>
      </c>
      <c r="F787" s="251" t="s">
        <v>962</v>
      </c>
      <c r="G787" s="248"/>
      <c r="H787" s="252">
        <v>23</v>
      </c>
      <c r="I787" s="253"/>
      <c r="J787" s="248"/>
      <c r="K787" s="248"/>
      <c r="L787" s="254"/>
      <c r="M787" s="255"/>
      <c r="N787" s="256"/>
      <c r="O787" s="256"/>
      <c r="P787" s="256"/>
      <c r="Q787" s="256"/>
      <c r="R787" s="256"/>
      <c r="S787" s="256"/>
      <c r="T787" s="257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58" t="s">
        <v>192</v>
      </c>
      <c r="AU787" s="258" t="s">
        <v>84</v>
      </c>
      <c r="AV787" s="13" t="s">
        <v>84</v>
      </c>
      <c r="AW787" s="13" t="s">
        <v>30</v>
      </c>
      <c r="AX787" s="13" t="s">
        <v>74</v>
      </c>
      <c r="AY787" s="258" t="s">
        <v>137</v>
      </c>
    </row>
    <row r="788" s="15" customFormat="1">
      <c r="A788" s="15"/>
      <c r="B788" s="270"/>
      <c r="C788" s="271"/>
      <c r="D788" s="249" t="s">
        <v>192</v>
      </c>
      <c r="E788" s="272" t="s">
        <v>1</v>
      </c>
      <c r="F788" s="273" t="s">
        <v>963</v>
      </c>
      <c r="G788" s="271"/>
      <c r="H788" s="272" t="s">
        <v>1</v>
      </c>
      <c r="I788" s="274"/>
      <c r="J788" s="271"/>
      <c r="K788" s="271"/>
      <c r="L788" s="275"/>
      <c r="M788" s="276"/>
      <c r="N788" s="277"/>
      <c r="O788" s="277"/>
      <c r="P788" s="277"/>
      <c r="Q788" s="277"/>
      <c r="R788" s="277"/>
      <c r="S788" s="277"/>
      <c r="T788" s="278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  <c r="AE788" s="15"/>
      <c r="AT788" s="279" t="s">
        <v>192</v>
      </c>
      <c r="AU788" s="279" t="s">
        <v>84</v>
      </c>
      <c r="AV788" s="15" t="s">
        <v>82</v>
      </c>
      <c r="AW788" s="15" t="s">
        <v>30</v>
      </c>
      <c r="AX788" s="15" t="s">
        <v>74</v>
      </c>
      <c r="AY788" s="279" t="s">
        <v>137</v>
      </c>
    </row>
    <row r="789" s="13" customFormat="1">
      <c r="A789" s="13"/>
      <c r="B789" s="247"/>
      <c r="C789" s="248"/>
      <c r="D789" s="249" t="s">
        <v>192</v>
      </c>
      <c r="E789" s="250" t="s">
        <v>1</v>
      </c>
      <c r="F789" s="251" t="s">
        <v>964</v>
      </c>
      <c r="G789" s="248"/>
      <c r="H789" s="252">
        <v>22.023</v>
      </c>
      <c r="I789" s="253"/>
      <c r="J789" s="248"/>
      <c r="K789" s="248"/>
      <c r="L789" s="254"/>
      <c r="M789" s="255"/>
      <c r="N789" s="256"/>
      <c r="O789" s="256"/>
      <c r="P789" s="256"/>
      <c r="Q789" s="256"/>
      <c r="R789" s="256"/>
      <c r="S789" s="256"/>
      <c r="T789" s="257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58" t="s">
        <v>192</v>
      </c>
      <c r="AU789" s="258" t="s">
        <v>84</v>
      </c>
      <c r="AV789" s="13" t="s">
        <v>84</v>
      </c>
      <c r="AW789" s="13" t="s">
        <v>30</v>
      </c>
      <c r="AX789" s="13" t="s">
        <v>74</v>
      </c>
      <c r="AY789" s="258" t="s">
        <v>137</v>
      </c>
    </row>
    <row r="790" s="14" customFormat="1">
      <c r="A790" s="14"/>
      <c r="B790" s="259"/>
      <c r="C790" s="260"/>
      <c r="D790" s="249" t="s">
        <v>192</v>
      </c>
      <c r="E790" s="261" t="s">
        <v>1</v>
      </c>
      <c r="F790" s="262" t="s">
        <v>202</v>
      </c>
      <c r="G790" s="260"/>
      <c r="H790" s="263">
        <v>71.823999999999998</v>
      </c>
      <c r="I790" s="264"/>
      <c r="J790" s="260"/>
      <c r="K790" s="260"/>
      <c r="L790" s="265"/>
      <c r="M790" s="266"/>
      <c r="N790" s="267"/>
      <c r="O790" s="267"/>
      <c r="P790" s="267"/>
      <c r="Q790" s="267"/>
      <c r="R790" s="267"/>
      <c r="S790" s="267"/>
      <c r="T790" s="268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69" t="s">
        <v>192</v>
      </c>
      <c r="AU790" s="269" t="s">
        <v>84</v>
      </c>
      <c r="AV790" s="14" t="s">
        <v>155</v>
      </c>
      <c r="AW790" s="14" t="s">
        <v>30</v>
      </c>
      <c r="AX790" s="14" t="s">
        <v>82</v>
      </c>
      <c r="AY790" s="269" t="s">
        <v>137</v>
      </c>
    </row>
    <row r="791" s="2" customFormat="1" ht="24.15" customHeight="1">
      <c r="A791" s="39"/>
      <c r="B791" s="40"/>
      <c r="C791" s="228" t="s">
        <v>965</v>
      </c>
      <c r="D791" s="228" t="s">
        <v>140</v>
      </c>
      <c r="E791" s="229" t="s">
        <v>966</v>
      </c>
      <c r="F791" s="230" t="s">
        <v>967</v>
      </c>
      <c r="G791" s="231" t="s">
        <v>553</v>
      </c>
      <c r="H791" s="232">
        <v>158.40000000000001</v>
      </c>
      <c r="I791" s="233"/>
      <c r="J791" s="234">
        <f>ROUND(I791*H791,2)</f>
        <v>0</v>
      </c>
      <c r="K791" s="235"/>
      <c r="L791" s="45"/>
      <c r="M791" s="236" t="s">
        <v>1</v>
      </c>
      <c r="N791" s="237" t="s">
        <v>39</v>
      </c>
      <c r="O791" s="92"/>
      <c r="P791" s="238">
        <f>O791*H791</f>
        <v>0</v>
      </c>
      <c r="Q791" s="238">
        <v>0</v>
      </c>
      <c r="R791" s="238">
        <f>Q791*H791</f>
        <v>0</v>
      </c>
      <c r="S791" s="238">
        <v>0</v>
      </c>
      <c r="T791" s="239">
        <f>S791*H791</f>
        <v>0</v>
      </c>
      <c r="U791" s="39"/>
      <c r="V791" s="39"/>
      <c r="W791" s="39"/>
      <c r="X791" s="39"/>
      <c r="Y791" s="39"/>
      <c r="Z791" s="39"/>
      <c r="AA791" s="39"/>
      <c r="AB791" s="39"/>
      <c r="AC791" s="39"/>
      <c r="AD791" s="39"/>
      <c r="AE791" s="39"/>
      <c r="AR791" s="240" t="s">
        <v>266</v>
      </c>
      <c r="AT791" s="240" t="s">
        <v>140</v>
      </c>
      <c r="AU791" s="240" t="s">
        <v>84</v>
      </c>
      <c r="AY791" s="18" t="s">
        <v>137</v>
      </c>
      <c r="BE791" s="241">
        <f>IF(N791="základní",J791,0)</f>
        <v>0</v>
      </c>
      <c r="BF791" s="241">
        <f>IF(N791="snížená",J791,0)</f>
        <v>0</v>
      </c>
      <c r="BG791" s="241">
        <f>IF(N791="zákl. přenesená",J791,0)</f>
        <v>0</v>
      </c>
      <c r="BH791" s="241">
        <f>IF(N791="sníž. přenesená",J791,0)</f>
        <v>0</v>
      </c>
      <c r="BI791" s="241">
        <f>IF(N791="nulová",J791,0)</f>
        <v>0</v>
      </c>
      <c r="BJ791" s="18" t="s">
        <v>82</v>
      </c>
      <c r="BK791" s="241">
        <f>ROUND(I791*H791,2)</f>
        <v>0</v>
      </c>
      <c r="BL791" s="18" t="s">
        <v>266</v>
      </c>
      <c r="BM791" s="240" t="s">
        <v>968</v>
      </c>
    </row>
    <row r="792" s="15" customFormat="1">
      <c r="A792" s="15"/>
      <c r="B792" s="270"/>
      <c r="C792" s="271"/>
      <c r="D792" s="249" t="s">
        <v>192</v>
      </c>
      <c r="E792" s="272" t="s">
        <v>1</v>
      </c>
      <c r="F792" s="273" t="s">
        <v>470</v>
      </c>
      <c r="G792" s="271"/>
      <c r="H792" s="272" t="s">
        <v>1</v>
      </c>
      <c r="I792" s="274"/>
      <c r="J792" s="271"/>
      <c r="K792" s="271"/>
      <c r="L792" s="275"/>
      <c r="M792" s="276"/>
      <c r="N792" s="277"/>
      <c r="O792" s="277"/>
      <c r="P792" s="277"/>
      <c r="Q792" s="277"/>
      <c r="R792" s="277"/>
      <c r="S792" s="277"/>
      <c r="T792" s="278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  <c r="AE792" s="15"/>
      <c r="AT792" s="279" t="s">
        <v>192</v>
      </c>
      <c r="AU792" s="279" t="s">
        <v>84</v>
      </c>
      <c r="AV792" s="15" t="s">
        <v>82</v>
      </c>
      <c r="AW792" s="15" t="s">
        <v>30</v>
      </c>
      <c r="AX792" s="15" t="s">
        <v>74</v>
      </c>
      <c r="AY792" s="279" t="s">
        <v>137</v>
      </c>
    </row>
    <row r="793" s="13" customFormat="1">
      <c r="A793" s="13"/>
      <c r="B793" s="247"/>
      <c r="C793" s="248"/>
      <c r="D793" s="249" t="s">
        <v>192</v>
      </c>
      <c r="E793" s="250" t="s">
        <v>1</v>
      </c>
      <c r="F793" s="251" t="s">
        <v>969</v>
      </c>
      <c r="G793" s="248"/>
      <c r="H793" s="252">
        <v>158.40000000000001</v>
      </c>
      <c r="I793" s="253"/>
      <c r="J793" s="248"/>
      <c r="K793" s="248"/>
      <c r="L793" s="254"/>
      <c r="M793" s="255"/>
      <c r="N793" s="256"/>
      <c r="O793" s="256"/>
      <c r="P793" s="256"/>
      <c r="Q793" s="256"/>
      <c r="R793" s="256"/>
      <c r="S793" s="256"/>
      <c r="T793" s="257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58" t="s">
        <v>192</v>
      </c>
      <c r="AU793" s="258" t="s">
        <v>84</v>
      </c>
      <c r="AV793" s="13" t="s">
        <v>84</v>
      </c>
      <c r="AW793" s="13" t="s">
        <v>30</v>
      </c>
      <c r="AX793" s="13" t="s">
        <v>74</v>
      </c>
      <c r="AY793" s="258" t="s">
        <v>137</v>
      </c>
    </row>
    <row r="794" s="14" customFormat="1">
      <c r="A794" s="14"/>
      <c r="B794" s="259"/>
      <c r="C794" s="260"/>
      <c r="D794" s="249" t="s">
        <v>192</v>
      </c>
      <c r="E794" s="261" t="s">
        <v>1</v>
      </c>
      <c r="F794" s="262" t="s">
        <v>202</v>
      </c>
      <c r="G794" s="260"/>
      <c r="H794" s="263">
        <v>158.40000000000001</v>
      </c>
      <c r="I794" s="264"/>
      <c r="J794" s="260"/>
      <c r="K794" s="260"/>
      <c r="L794" s="265"/>
      <c r="M794" s="266"/>
      <c r="N794" s="267"/>
      <c r="O794" s="267"/>
      <c r="P794" s="267"/>
      <c r="Q794" s="267"/>
      <c r="R794" s="267"/>
      <c r="S794" s="267"/>
      <c r="T794" s="268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69" t="s">
        <v>192</v>
      </c>
      <c r="AU794" s="269" t="s">
        <v>84</v>
      </c>
      <c r="AV794" s="14" t="s">
        <v>155</v>
      </c>
      <c r="AW794" s="14" t="s">
        <v>30</v>
      </c>
      <c r="AX794" s="14" t="s">
        <v>82</v>
      </c>
      <c r="AY794" s="269" t="s">
        <v>137</v>
      </c>
    </row>
    <row r="795" s="2" customFormat="1" ht="21.75" customHeight="1">
      <c r="A795" s="39"/>
      <c r="B795" s="40"/>
      <c r="C795" s="295" t="s">
        <v>970</v>
      </c>
      <c r="D795" s="295" t="s">
        <v>351</v>
      </c>
      <c r="E795" s="296" t="s">
        <v>971</v>
      </c>
      <c r="F795" s="297" t="s">
        <v>972</v>
      </c>
      <c r="G795" s="298" t="s">
        <v>199</v>
      </c>
      <c r="H795" s="299">
        <v>1.901</v>
      </c>
      <c r="I795" s="300"/>
      <c r="J795" s="301">
        <f>ROUND(I795*H795,2)</f>
        <v>0</v>
      </c>
      <c r="K795" s="302"/>
      <c r="L795" s="303"/>
      <c r="M795" s="304" t="s">
        <v>1</v>
      </c>
      <c r="N795" s="305" t="s">
        <v>39</v>
      </c>
      <c r="O795" s="92"/>
      <c r="P795" s="238">
        <f>O795*H795</f>
        <v>0</v>
      </c>
      <c r="Q795" s="238">
        <v>0.55000000000000004</v>
      </c>
      <c r="R795" s="238">
        <f>Q795*H795</f>
        <v>1.0455500000000002</v>
      </c>
      <c r="S795" s="238">
        <v>0</v>
      </c>
      <c r="T795" s="239">
        <f>S795*H795</f>
        <v>0</v>
      </c>
      <c r="U795" s="39"/>
      <c r="V795" s="39"/>
      <c r="W795" s="39"/>
      <c r="X795" s="39"/>
      <c r="Y795" s="39"/>
      <c r="Z795" s="39"/>
      <c r="AA795" s="39"/>
      <c r="AB795" s="39"/>
      <c r="AC795" s="39"/>
      <c r="AD795" s="39"/>
      <c r="AE795" s="39"/>
      <c r="AR795" s="240" t="s">
        <v>356</v>
      </c>
      <c r="AT795" s="240" t="s">
        <v>351</v>
      </c>
      <c r="AU795" s="240" t="s">
        <v>84</v>
      </c>
      <c r="AY795" s="18" t="s">
        <v>137</v>
      </c>
      <c r="BE795" s="241">
        <f>IF(N795="základní",J795,0)</f>
        <v>0</v>
      </c>
      <c r="BF795" s="241">
        <f>IF(N795="snížená",J795,0)</f>
        <v>0</v>
      </c>
      <c r="BG795" s="241">
        <f>IF(N795="zákl. přenesená",J795,0)</f>
        <v>0</v>
      </c>
      <c r="BH795" s="241">
        <f>IF(N795="sníž. přenesená",J795,0)</f>
        <v>0</v>
      </c>
      <c r="BI795" s="241">
        <f>IF(N795="nulová",J795,0)</f>
        <v>0</v>
      </c>
      <c r="BJ795" s="18" t="s">
        <v>82</v>
      </c>
      <c r="BK795" s="241">
        <f>ROUND(I795*H795,2)</f>
        <v>0</v>
      </c>
      <c r="BL795" s="18" t="s">
        <v>266</v>
      </c>
      <c r="BM795" s="240" t="s">
        <v>973</v>
      </c>
    </row>
    <row r="796" s="15" customFormat="1">
      <c r="A796" s="15"/>
      <c r="B796" s="270"/>
      <c r="C796" s="271"/>
      <c r="D796" s="249" t="s">
        <v>192</v>
      </c>
      <c r="E796" s="272" t="s">
        <v>1</v>
      </c>
      <c r="F796" s="273" t="s">
        <v>470</v>
      </c>
      <c r="G796" s="271"/>
      <c r="H796" s="272" t="s">
        <v>1</v>
      </c>
      <c r="I796" s="274"/>
      <c r="J796" s="271"/>
      <c r="K796" s="271"/>
      <c r="L796" s="275"/>
      <c r="M796" s="276"/>
      <c r="N796" s="277"/>
      <c r="O796" s="277"/>
      <c r="P796" s="277"/>
      <c r="Q796" s="277"/>
      <c r="R796" s="277"/>
      <c r="S796" s="277"/>
      <c r="T796" s="278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T796" s="279" t="s">
        <v>192</v>
      </c>
      <c r="AU796" s="279" t="s">
        <v>84</v>
      </c>
      <c r="AV796" s="15" t="s">
        <v>82</v>
      </c>
      <c r="AW796" s="15" t="s">
        <v>30</v>
      </c>
      <c r="AX796" s="15" t="s">
        <v>74</v>
      </c>
      <c r="AY796" s="279" t="s">
        <v>137</v>
      </c>
    </row>
    <row r="797" s="13" customFormat="1">
      <c r="A797" s="13"/>
      <c r="B797" s="247"/>
      <c r="C797" s="248"/>
      <c r="D797" s="249" t="s">
        <v>192</v>
      </c>
      <c r="E797" s="250" t="s">
        <v>1</v>
      </c>
      <c r="F797" s="251" t="s">
        <v>956</v>
      </c>
      <c r="G797" s="248"/>
      <c r="H797" s="252">
        <v>1.901</v>
      </c>
      <c r="I797" s="253"/>
      <c r="J797" s="248"/>
      <c r="K797" s="248"/>
      <c r="L797" s="254"/>
      <c r="M797" s="255"/>
      <c r="N797" s="256"/>
      <c r="O797" s="256"/>
      <c r="P797" s="256"/>
      <c r="Q797" s="256"/>
      <c r="R797" s="256"/>
      <c r="S797" s="256"/>
      <c r="T797" s="257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58" t="s">
        <v>192</v>
      </c>
      <c r="AU797" s="258" t="s">
        <v>84</v>
      </c>
      <c r="AV797" s="13" t="s">
        <v>84</v>
      </c>
      <c r="AW797" s="13" t="s">
        <v>30</v>
      </c>
      <c r="AX797" s="13" t="s">
        <v>82</v>
      </c>
      <c r="AY797" s="258" t="s">
        <v>137</v>
      </c>
    </row>
    <row r="798" s="2" customFormat="1" ht="33" customHeight="1">
      <c r="A798" s="39"/>
      <c r="B798" s="40"/>
      <c r="C798" s="228" t="s">
        <v>974</v>
      </c>
      <c r="D798" s="228" t="s">
        <v>140</v>
      </c>
      <c r="E798" s="229" t="s">
        <v>975</v>
      </c>
      <c r="F798" s="230" t="s">
        <v>976</v>
      </c>
      <c r="G798" s="231" t="s">
        <v>553</v>
      </c>
      <c r="H798" s="232">
        <v>521</v>
      </c>
      <c r="I798" s="233"/>
      <c r="J798" s="234">
        <f>ROUND(I798*H798,2)</f>
        <v>0</v>
      </c>
      <c r="K798" s="235"/>
      <c r="L798" s="45"/>
      <c r="M798" s="236" t="s">
        <v>1</v>
      </c>
      <c r="N798" s="237" t="s">
        <v>39</v>
      </c>
      <c r="O798" s="92"/>
      <c r="P798" s="238">
        <f>O798*H798</f>
        <v>0</v>
      </c>
      <c r="Q798" s="238">
        <v>0</v>
      </c>
      <c r="R798" s="238">
        <f>Q798*H798</f>
        <v>0</v>
      </c>
      <c r="S798" s="238">
        <v>0</v>
      </c>
      <c r="T798" s="239">
        <f>S798*H798</f>
        <v>0</v>
      </c>
      <c r="U798" s="39"/>
      <c r="V798" s="39"/>
      <c r="W798" s="39"/>
      <c r="X798" s="39"/>
      <c r="Y798" s="39"/>
      <c r="Z798" s="39"/>
      <c r="AA798" s="39"/>
      <c r="AB798" s="39"/>
      <c r="AC798" s="39"/>
      <c r="AD798" s="39"/>
      <c r="AE798" s="39"/>
      <c r="AR798" s="240" t="s">
        <v>266</v>
      </c>
      <c r="AT798" s="240" t="s">
        <v>140</v>
      </c>
      <c r="AU798" s="240" t="s">
        <v>84</v>
      </c>
      <c r="AY798" s="18" t="s">
        <v>137</v>
      </c>
      <c r="BE798" s="241">
        <f>IF(N798="základní",J798,0)</f>
        <v>0</v>
      </c>
      <c r="BF798" s="241">
        <f>IF(N798="snížená",J798,0)</f>
        <v>0</v>
      </c>
      <c r="BG798" s="241">
        <f>IF(N798="zákl. přenesená",J798,0)</f>
        <v>0</v>
      </c>
      <c r="BH798" s="241">
        <f>IF(N798="sníž. přenesená",J798,0)</f>
        <v>0</v>
      </c>
      <c r="BI798" s="241">
        <f>IF(N798="nulová",J798,0)</f>
        <v>0</v>
      </c>
      <c r="BJ798" s="18" t="s">
        <v>82</v>
      </c>
      <c r="BK798" s="241">
        <f>ROUND(I798*H798,2)</f>
        <v>0</v>
      </c>
      <c r="BL798" s="18" t="s">
        <v>266</v>
      </c>
      <c r="BM798" s="240" t="s">
        <v>977</v>
      </c>
    </row>
    <row r="799" s="2" customFormat="1">
      <c r="A799" s="39"/>
      <c r="B799" s="40"/>
      <c r="C799" s="41"/>
      <c r="D799" s="249" t="s">
        <v>217</v>
      </c>
      <c r="E799" s="41"/>
      <c r="F799" s="280" t="s">
        <v>978</v>
      </c>
      <c r="G799" s="41"/>
      <c r="H799" s="41"/>
      <c r="I799" s="281"/>
      <c r="J799" s="41"/>
      <c r="K799" s="41"/>
      <c r="L799" s="45"/>
      <c r="M799" s="282"/>
      <c r="N799" s="283"/>
      <c r="O799" s="92"/>
      <c r="P799" s="92"/>
      <c r="Q799" s="92"/>
      <c r="R799" s="92"/>
      <c r="S799" s="92"/>
      <c r="T799" s="93"/>
      <c r="U799" s="39"/>
      <c r="V799" s="39"/>
      <c r="W799" s="39"/>
      <c r="X799" s="39"/>
      <c r="Y799" s="39"/>
      <c r="Z799" s="39"/>
      <c r="AA799" s="39"/>
      <c r="AB799" s="39"/>
      <c r="AC799" s="39"/>
      <c r="AD799" s="39"/>
      <c r="AE799" s="39"/>
      <c r="AT799" s="18" t="s">
        <v>217</v>
      </c>
      <c r="AU799" s="18" t="s">
        <v>84</v>
      </c>
    </row>
    <row r="800" s="13" customFormat="1">
      <c r="A800" s="13"/>
      <c r="B800" s="247"/>
      <c r="C800" s="248"/>
      <c r="D800" s="249" t="s">
        <v>192</v>
      </c>
      <c r="E800" s="250" t="s">
        <v>1</v>
      </c>
      <c r="F800" s="251" t="s">
        <v>979</v>
      </c>
      <c r="G800" s="248"/>
      <c r="H800" s="252">
        <v>16</v>
      </c>
      <c r="I800" s="253"/>
      <c r="J800" s="248"/>
      <c r="K800" s="248"/>
      <c r="L800" s="254"/>
      <c r="M800" s="255"/>
      <c r="N800" s="256"/>
      <c r="O800" s="256"/>
      <c r="P800" s="256"/>
      <c r="Q800" s="256"/>
      <c r="R800" s="256"/>
      <c r="S800" s="256"/>
      <c r="T800" s="257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58" t="s">
        <v>192</v>
      </c>
      <c r="AU800" s="258" t="s">
        <v>84</v>
      </c>
      <c r="AV800" s="13" t="s">
        <v>84</v>
      </c>
      <c r="AW800" s="13" t="s">
        <v>30</v>
      </c>
      <c r="AX800" s="13" t="s">
        <v>74</v>
      </c>
      <c r="AY800" s="258" t="s">
        <v>137</v>
      </c>
    </row>
    <row r="801" s="13" customFormat="1">
      <c r="A801" s="13"/>
      <c r="B801" s="247"/>
      <c r="C801" s="248"/>
      <c r="D801" s="249" t="s">
        <v>192</v>
      </c>
      <c r="E801" s="250" t="s">
        <v>1</v>
      </c>
      <c r="F801" s="251" t="s">
        <v>980</v>
      </c>
      <c r="G801" s="248"/>
      <c r="H801" s="252">
        <v>226</v>
      </c>
      <c r="I801" s="253"/>
      <c r="J801" s="248"/>
      <c r="K801" s="248"/>
      <c r="L801" s="254"/>
      <c r="M801" s="255"/>
      <c r="N801" s="256"/>
      <c r="O801" s="256"/>
      <c r="P801" s="256"/>
      <c r="Q801" s="256"/>
      <c r="R801" s="256"/>
      <c r="S801" s="256"/>
      <c r="T801" s="257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58" t="s">
        <v>192</v>
      </c>
      <c r="AU801" s="258" t="s">
        <v>84</v>
      </c>
      <c r="AV801" s="13" t="s">
        <v>84</v>
      </c>
      <c r="AW801" s="13" t="s">
        <v>30</v>
      </c>
      <c r="AX801" s="13" t="s">
        <v>74</v>
      </c>
      <c r="AY801" s="258" t="s">
        <v>137</v>
      </c>
    </row>
    <row r="802" s="13" customFormat="1">
      <c r="A802" s="13"/>
      <c r="B802" s="247"/>
      <c r="C802" s="248"/>
      <c r="D802" s="249" t="s">
        <v>192</v>
      </c>
      <c r="E802" s="250" t="s">
        <v>1</v>
      </c>
      <c r="F802" s="251" t="s">
        <v>981</v>
      </c>
      <c r="G802" s="248"/>
      <c r="H802" s="252">
        <v>231</v>
      </c>
      <c r="I802" s="253"/>
      <c r="J802" s="248"/>
      <c r="K802" s="248"/>
      <c r="L802" s="254"/>
      <c r="M802" s="255"/>
      <c r="N802" s="256"/>
      <c r="O802" s="256"/>
      <c r="P802" s="256"/>
      <c r="Q802" s="256"/>
      <c r="R802" s="256"/>
      <c r="S802" s="256"/>
      <c r="T802" s="257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58" t="s">
        <v>192</v>
      </c>
      <c r="AU802" s="258" t="s">
        <v>84</v>
      </c>
      <c r="AV802" s="13" t="s">
        <v>84</v>
      </c>
      <c r="AW802" s="13" t="s">
        <v>30</v>
      </c>
      <c r="AX802" s="13" t="s">
        <v>74</v>
      </c>
      <c r="AY802" s="258" t="s">
        <v>137</v>
      </c>
    </row>
    <row r="803" s="13" customFormat="1">
      <c r="A803" s="13"/>
      <c r="B803" s="247"/>
      <c r="C803" s="248"/>
      <c r="D803" s="249" t="s">
        <v>192</v>
      </c>
      <c r="E803" s="250" t="s">
        <v>1</v>
      </c>
      <c r="F803" s="251" t="s">
        <v>982</v>
      </c>
      <c r="G803" s="248"/>
      <c r="H803" s="252">
        <v>48</v>
      </c>
      <c r="I803" s="253"/>
      <c r="J803" s="248"/>
      <c r="K803" s="248"/>
      <c r="L803" s="254"/>
      <c r="M803" s="255"/>
      <c r="N803" s="256"/>
      <c r="O803" s="256"/>
      <c r="P803" s="256"/>
      <c r="Q803" s="256"/>
      <c r="R803" s="256"/>
      <c r="S803" s="256"/>
      <c r="T803" s="257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58" t="s">
        <v>192</v>
      </c>
      <c r="AU803" s="258" t="s">
        <v>84</v>
      </c>
      <c r="AV803" s="13" t="s">
        <v>84</v>
      </c>
      <c r="AW803" s="13" t="s">
        <v>30</v>
      </c>
      <c r="AX803" s="13" t="s">
        <v>74</v>
      </c>
      <c r="AY803" s="258" t="s">
        <v>137</v>
      </c>
    </row>
    <row r="804" s="14" customFormat="1">
      <c r="A804" s="14"/>
      <c r="B804" s="259"/>
      <c r="C804" s="260"/>
      <c r="D804" s="249" t="s">
        <v>192</v>
      </c>
      <c r="E804" s="261" t="s">
        <v>1</v>
      </c>
      <c r="F804" s="262" t="s">
        <v>202</v>
      </c>
      <c r="G804" s="260"/>
      <c r="H804" s="263">
        <v>521</v>
      </c>
      <c r="I804" s="264"/>
      <c r="J804" s="260"/>
      <c r="K804" s="260"/>
      <c r="L804" s="265"/>
      <c r="M804" s="266"/>
      <c r="N804" s="267"/>
      <c r="O804" s="267"/>
      <c r="P804" s="267"/>
      <c r="Q804" s="267"/>
      <c r="R804" s="267"/>
      <c r="S804" s="267"/>
      <c r="T804" s="268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69" t="s">
        <v>192</v>
      </c>
      <c r="AU804" s="269" t="s">
        <v>84</v>
      </c>
      <c r="AV804" s="14" t="s">
        <v>155</v>
      </c>
      <c r="AW804" s="14" t="s">
        <v>30</v>
      </c>
      <c r="AX804" s="14" t="s">
        <v>82</v>
      </c>
      <c r="AY804" s="269" t="s">
        <v>137</v>
      </c>
    </row>
    <row r="805" s="2" customFormat="1" ht="21.75" customHeight="1">
      <c r="A805" s="39"/>
      <c r="B805" s="40"/>
      <c r="C805" s="295" t="s">
        <v>983</v>
      </c>
      <c r="D805" s="295" t="s">
        <v>351</v>
      </c>
      <c r="E805" s="296" t="s">
        <v>984</v>
      </c>
      <c r="F805" s="297" t="s">
        <v>985</v>
      </c>
      <c r="G805" s="298" t="s">
        <v>199</v>
      </c>
      <c r="H805" s="299">
        <v>10.73</v>
      </c>
      <c r="I805" s="300"/>
      <c r="J805" s="301">
        <f>ROUND(I805*H805,2)</f>
        <v>0</v>
      </c>
      <c r="K805" s="302"/>
      <c r="L805" s="303"/>
      <c r="M805" s="304" t="s">
        <v>1</v>
      </c>
      <c r="N805" s="305" t="s">
        <v>39</v>
      </c>
      <c r="O805" s="92"/>
      <c r="P805" s="238">
        <f>O805*H805</f>
        <v>0</v>
      </c>
      <c r="Q805" s="238">
        <v>0.55000000000000004</v>
      </c>
      <c r="R805" s="238">
        <f>Q805*H805</f>
        <v>5.9015000000000004</v>
      </c>
      <c r="S805" s="238">
        <v>0</v>
      </c>
      <c r="T805" s="239">
        <f>S805*H805</f>
        <v>0</v>
      </c>
      <c r="U805" s="39"/>
      <c r="V805" s="39"/>
      <c r="W805" s="39"/>
      <c r="X805" s="39"/>
      <c r="Y805" s="39"/>
      <c r="Z805" s="39"/>
      <c r="AA805" s="39"/>
      <c r="AB805" s="39"/>
      <c r="AC805" s="39"/>
      <c r="AD805" s="39"/>
      <c r="AE805" s="39"/>
      <c r="AR805" s="240" t="s">
        <v>356</v>
      </c>
      <c r="AT805" s="240" t="s">
        <v>351</v>
      </c>
      <c r="AU805" s="240" t="s">
        <v>84</v>
      </c>
      <c r="AY805" s="18" t="s">
        <v>137</v>
      </c>
      <c r="BE805" s="241">
        <f>IF(N805="základní",J805,0)</f>
        <v>0</v>
      </c>
      <c r="BF805" s="241">
        <f>IF(N805="snížená",J805,0)</f>
        <v>0</v>
      </c>
      <c r="BG805" s="241">
        <f>IF(N805="zákl. přenesená",J805,0)</f>
        <v>0</v>
      </c>
      <c r="BH805" s="241">
        <f>IF(N805="sníž. přenesená",J805,0)</f>
        <v>0</v>
      </c>
      <c r="BI805" s="241">
        <f>IF(N805="nulová",J805,0)</f>
        <v>0</v>
      </c>
      <c r="BJ805" s="18" t="s">
        <v>82</v>
      </c>
      <c r="BK805" s="241">
        <f>ROUND(I805*H805,2)</f>
        <v>0</v>
      </c>
      <c r="BL805" s="18" t="s">
        <v>266</v>
      </c>
      <c r="BM805" s="240" t="s">
        <v>986</v>
      </c>
    </row>
    <row r="806" s="13" customFormat="1">
      <c r="A806" s="13"/>
      <c r="B806" s="247"/>
      <c r="C806" s="248"/>
      <c r="D806" s="249" t="s">
        <v>192</v>
      </c>
      <c r="E806" s="250" t="s">
        <v>1</v>
      </c>
      <c r="F806" s="251" t="s">
        <v>987</v>
      </c>
      <c r="G806" s="248"/>
      <c r="H806" s="252">
        <v>0.23000000000000001</v>
      </c>
      <c r="I806" s="253"/>
      <c r="J806" s="248"/>
      <c r="K806" s="248"/>
      <c r="L806" s="254"/>
      <c r="M806" s="255"/>
      <c r="N806" s="256"/>
      <c r="O806" s="256"/>
      <c r="P806" s="256"/>
      <c r="Q806" s="256"/>
      <c r="R806" s="256"/>
      <c r="S806" s="256"/>
      <c r="T806" s="257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58" t="s">
        <v>192</v>
      </c>
      <c r="AU806" s="258" t="s">
        <v>84</v>
      </c>
      <c r="AV806" s="13" t="s">
        <v>84</v>
      </c>
      <c r="AW806" s="13" t="s">
        <v>30</v>
      </c>
      <c r="AX806" s="13" t="s">
        <v>74</v>
      </c>
      <c r="AY806" s="258" t="s">
        <v>137</v>
      </c>
    </row>
    <row r="807" s="13" customFormat="1">
      <c r="A807" s="13"/>
      <c r="B807" s="247"/>
      <c r="C807" s="248"/>
      <c r="D807" s="249" t="s">
        <v>192</v>
      </c>
      <c r="E807" s="250" t="s">
        <v>1</v>
      </c>
      <c r="F807" s="251" t="s">
        <v>988</v>
      </c>
      <c r="G807" s="248"/>
      <c r="H807" s="252">
        <v>3.6200000000000001</v>
      </c>
      <c r="I807" s="253"/>
      <c r="J807" s="248"/>
      <c r="K807" s="248"/>
      <c r="L807" s="254"/>
      <c r="M807" s="255"/>
      <c r="N807" s="256"/>
      <c r="O807" s="256"/>
      <c r="P807" s="256"/>
      <c r="Q807" s="256"/>
      <c r="R807" s="256"/>
      <c r="S807" s="256"/>
      <c r="T807" s="257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58" t="s">
        <v>192</v>
      </c>
      <c r="AU807" s="258" t="s">
        <v>84</v>
      </c>
      <c r="AV807" s="13" t="s">
        <v>84</v>
      </c>
      <c r="AW807" s="13" t="s">
        <v>30</v>
      </c>
      <c r="AX807" s="13" t="s">
        <v>74</v>
      </c>
      <c r="AY807" s="258" t="s">
        <v>137</v>
      </c>
    </row>
    <row r="808" s="13" customFormat="1">
      <c r="A808" s="13"/>
      <c r="B808" s="247"/>
      <c r="C808" s="248"/>
      <c r="D808" s="249" t="s">
        <v>192</v>
      </c>
      <c r="E808" s="250" t="s">
        <v>1</v>
      </c>
      <c r="F808" s="251" t="s">
        <v>989</v>
      </c>
      <c r="G808" s="248"/>
      <c r="H808" s="252">
        <v>4.6200000000000001</v>
      </c>
      <c r="I808" s="253"/>
      <c r="J808" s="248"/>
      <c r="K808" s="248"/>
      <c r="L808" s="254"/>
      <c r="M808" s="255"/>
      <c r="N808" s="256"/>
      <c r="O808" s="256"/>
      <c r="P808" s="256"/>
      <c r="Q808" s="256"/>
      <c r="R808" s="256"/>
      <c r="S808" s="256"/>
      <c r="T808" s="257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58" t="s">
        <v>192</v>
      </c>
      <c r="AU808" s="258" t="s">
        <v>84</v>
      </c>
      <c r="AV808" s="13" t="s">
        <v>84</v>
      </c>
      <c r="AW808" s="13" t="s">
        <v>30</v>
      </c>
      <c r="AX808" s="13" t="s">
        <v>74</v>
      </c>
      <c r="AY808" s="258" t="s">
        <v>137</v>
      </c>
    </row>
    <row r="809" s="13" customFormat="1">
      <c r="A809" s="13"/>
      <c r="B809" s="247"/>
      <c r="C809" s="248"/>
      <c r="D809" s="249" t="s">
        <v>192</v>
      </c>
      <c r="E809" s="250" t="s">
        <v>1</v>
      </c>
      <c r="F809" s="251" t="s">
        <v>990</v>
      </c>
      <c r="G809" s="248"/>
      <c r="H809" s="252">
        <v>0.85999999999999999</v>
      </c>
      <c r="I809" s="253"/>
      <c r="J809" s="248"/>
      <c r="K809" s="248"/>
      <c r="L809" s="254"/>
      <c r="M809" s="255"/>
      <c r="N809" s="256"/>
      <c r="O809" s="256"/>
      <c r="P809" s="256"/>
      <c r="Q809" s="256"/>
      <c r="R809" s="256"/>
      <c r="S809" s="256"/>
      <c r="T809" s="257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58" t="s">
        <v>192</v>
      </c>
      <c r="AU809" s="258" t="s">
        <v>84</v>
      </c>
      <c r="AV809" s="13" t="s">
        <v>84</v>
      </c>
      <c r="AW809" s="13" t="s">
        <v>30</v>
      </c>
      <c r="AX809" s="13" t="s">
        <v>74</v>
      </c>
      <c r="AY809" s="258" t="s">
        <v>137</v>
      </c>
    </row>
    <row r="810" s="13" customFormat="1">
      <c r="A810" s="13"/>
      <c r="B810" s="247"/>
      <c r="C810" s="248"/>
      <c r="D810" s="249" t="s">
        <v>192</v>
      </c>
      <c r="E810" s="250" t="s">
        <v>1</v>
      </c>
      <c r="F810" s="251" t="s">
        <v>991</v>
      </c>
      <c r="G810" s="248"/>
      <c r="H810" s="252">
        <v>1.3999999999999999</v>
      </c>
      <c r="I810" s="253"/>
      <c r="J810" s="248"/>
      <c r="K810" s="248"/>
      <c r="L810" s="254"/>
      <c r="M810" s="255"/>
      <c r="N810" s="256"/>
      <c r="O810" s="256"/>
      <c r="P810" s="256"/>
      <c r="Q810" s="256"/>
      <c r="R810" s="256"/>
      <c r="S810" s="256"/>
      <c r="T810" s="257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58" t="s">
        <v>192</v>
      </c>
      <c r="AU810" s="258" t="s">
        <v>84</v>
      </c>
      <c r="AV810" s="13" t="s">
        <v>84</v>
      </c>
      <c r="AW810" s="13" t="s">
        <v>30</v>
      </c>
      <c r="AX810" s="13" t="s">
        <v>74</v>
      </c>
      <c r="AY810" s="258" t="s">
        <v>137</v>
      </c>
    </row>
    <row r="811" s="14" customFormat="1">
      <c r="A811" s="14"/>
      <c r="B811" s="259"/>
      <c r="C811" s="260"/>
      <c r="D811" s="249" t="s">
        <v>192</v>
      </c>
      <c r="E811" s="261" t="s">
        <v>1</v>
      </c>
      <c r="F811" s="262" t="s">
        <v>202</v>
      </c>
      <c r="G811" s="260"/>
      <c r="H811" s="263">
        <v>10.73</v>
      </c>
      <c r="I811" s="264"/>
      <c r="J811" s="260"/>
      <c r="K811" s="260"/>
      <c r="L811" s="265"/>
      <c r="M811" s="266"/>
      <c r="N811" s="267"/>
      <c r="O811" s="267"/>
      <c r="P811" s="267"/>
      <c r="Q811" s="267"/>
      <c r="R811" s="267"/>
      <c r="S811" s="267"/>
      <c r="T811" s="268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69" t="s">
        <v>192</v>
      </c>
      <c r="AU811" s="269" t="s">
        <v>84</v>
      </c>
      <c r="AV811" s="14" t="s">
        <v>155</v>
      </c>
      <c r="AW811" s="14" t="s">
        <v>30</v>
      </c>
      <c r="AX811" s="14" t="s">
        <v>82</v>
      </c>
      <c r="AY811" s="269" t="s">
        <v>137</v>
      </c>
    </row>
    <row r="812" s="2" customFormat="1" ht="24.15" customHeight="1">
      <c r="A812" s="39"/>
      <c r="B812" s="40"/>
      <c r="C812" s="228" t="s">
        <v>992</v>
      </c>
      <c r="D812" s="228" t="s">
        <v>140</v>
      </c>
      <c r="E812" s="229" t="s">
        <v>993</v>
      </c>
      <c r="F812" s="230" t="s">
        <v>994</v>
      </c>
      <c r="G812" s="231" t="s">
        <v>553</v>
      </c>
      <c r="H812" s="232">
        <v>349</v>
      </c>
      <c r="I812" s="233"/>
      <c r="J812" s="234">
        <f>ROUND(I812*H812,2)</f>
        <v>0</v>
      </c>
      <c r="K812" s="235"/>
      <c r="L812" s="45"/>
      <c r="M812" s="236" t="s">
        <v>1</v>
      </c>
      <c r="N812" s="237" t="s">
        <v>39</v>
      </c>
      <c r="O812" s="92"/>
      <c r="P812" s="238">
        <f>O812*H812</f>
        <v>0</v>
      </c>
      <c r="Q812" s="238">
        <v>0</v>
      </c>
      <c r="R812" s="238">
        <f>Q812*H812</f>
        <v>0</v>
      </c>
      <c r="S812" s="238">
        <v>0</v>
      </c>
      <c r="T812" s="239">
        <f>S812*H812</f>
        <v>0</v>
      </c>
      <c r="U812" s="39"/>
      <c r="V812" s="39"/>
      <c r="W812" s="39"/>
      <c r="X812" s="39"/>
      <c r="Y812" s="39"/>
      <c r="Z812" s="39"/>
      <c r="AA812" s="39"/>
      <c r="AB812" s="39"/>
      <c r="AC812" s="39"/>
      <c r="AD812" s="39"/>
      <c r="AE812" s="39"/>
      <c r="AR812" s="240" t="s">
        <v>266</v>
      </c>
      <c r="AT812" s="240" t="s">
        <v>140</v>
      </c>
      <c r="AU812" s="240" t="s">
        <v>84</v>
      </c>
      <c r="AY812" s="18" t="s">
        <v>137</v>
      </c>
      <c r="BE812" s="241">
        <f>IF(N812="základní",J812,0)</f>
        <v>0</v>
      </c>
      <c r="BF812" s="241">
        <f>IF(N812="snížená",J812,0)</f>
        <v>0</v>
      </c>
      <c r="BG812" s="241">
        <f>IF(N812="zákl. přenesená",J812,0)</f>
        <v>0</v>
      </c>
      <c r="BH812" s="241">
        <f>IF(N812="sníž. přenesená",J812,0)</f>
        <v>0</v>
      </c>
      <c r="BI812" s="241">
        <f>IF(N812="nulová",J812,0)</f>
        <v>0</v>
      </c>
      <c r="BJ812" s="18" t="s">
        <v>82</v>
      </c>
      <c r="BK812" s="241">
        <f>ROUND(I812*H812,2)</f>
        <v>0</v>
      </c>
      <c r="BL812" s="18" t="s">
        <v>266</v>
      </c>
      <c r="BM812" s="240" t="s">
        <v>995</v>
      </c>
    </row>
    <row r="813" s="2" customFormat="1">
      <c r="A813" s="39"/>
      <c r="B813" s="40"/>
      <c r="C813" s="41"/>
      <c r="D813" s="249" t="s">
        <v>217</v>
      </c>
      <c r="E813" s="41"/>
      <c r="F813" s="280" t="s">
        <v>978</v>
      </c>
      <c r="G813" s="41"/>
      <c r="H813" s="41"/>
      <c r="I813" s="281"/>
      <c r="J813" s="41"/>
      <c r="K813" s="41"/>
      <c r="L813" s="45"/>
      <c r="M813" s="282"/>
      <c r="N813" s="283"/>
      <c r="O813" s="92"/>
      <c r="P813" s="92"/>
      <c r="Q813" s="92"/>
      <c r="R813" s="92"/>
      <c r="S813" s="92"/>
      <c r="T813" s="93"/>
      <c r="U813" s="39"/>
      <c r="V813" s="39"/>
      <c r="W813" s="39"/>
      <c r="X813" s="39"/>
      <c r="Y813" s="39"/>
      <c r="Z813" s="39"/>
      <c r="AA813" s="39"/>
      <c r="AB813" s="39"/>
      <c r="AC813" s="39"/>
      <c r="AD813" s="39"/>
      <c r="AE813" s="39"/>
      <c r="AT813" s="18" t="s">
        <v>217</v>
      </c>
      <c r="AU813" s="18" t="s">
        <v>84</v>
      </c>
    </row>
    <row r="814" s="13" customFormat="1">
      <c r="A814" s="13"/>
      <c r="B814" s="247"/>
      <c r="C814" s="248"/>
      <c r="D814" s="249" t="s">
        <v>192</v>
      </c>
      <c r="E814" s="250" t="s">
        <v>1</v>
      </c>
      <c r="F814" s="251" t="s">
        <v>996</v>
      </c>
      <c r="G814" s="248"/>
      <c r="H814" s="252">
        <v>5</v>
      </c>
      <c r="I814" s="253"/>
      <c r="J814" s="248"/>
      <c r="K814" s="248"/>
      <c r="L814" s="254"/>
      <c r="M814" s="255"/>
      <c r="N814" s="256"/>
      <c r="O814" s="256"/>
      <c r="P814" s="256"/>
      <c r="Q814" s="256"/>
      <c r="R814" s="256"/>
      <c r="S814" s="256"/>
      <c r="T814" s="257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58" t="s">
        <v>192</v>
      </c>
      <c r="AU814" s="258" t="s">
        <v>84</v>
      </c>
      <c r="AV814" s="13" t="s">
        <v>84</v>
      </c>
      <c r="AW814" s="13" t="s">
        <v>30</v>
      </c>
      <c r="AX814" s="13" t="s">
        <v>74</v>
      </c>
      <c r="AY814" s="258" t="s">
        <v>137</v>
      </c>
    </row>
    <row r="815" s="13" customFormat="1">
      <c r="A815" s="13"/>
      <c r="B815" s="247"/>
      <c r="C815" s="248"/>
      <c r="D815" s="249" t="s">
        <v>192</v>
      </c>
      <c r="E815" s="250" t="s">
        <v>1</v>
      </c>
      <c r="F815" s="251" t="s">
        <v>997</v>
      </c>
      <c r="G815" s="248"/>
      <c r="H815" s="252">
        <v>30</v>
      </c>
      <c r="I815" s="253"/>
      <c r="J815" s="248"/>
      <c r="K815" s="248"/>
      <c r="L815" s="254"/>
      <c r="M815" s="255"/>
      <c r="N815" s="256"/>
      <c r="O815" s="256"/>
      <c r="P815" s="256"/>
      <c r="Q815" s="256"/>
      <c r="R815" s="256"/>
      <c r="S815" s="256"/>
      <c r="T815" s="257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58" t="s">
        <v>192</v>
      </c>
      <c r="AU815" s="258" t="s">
        <v>84</v>
      </c>
      <c r="AV815" s="13" t="s">
        <v>84</v>
      </c>
      <c r="AW815" s="13" t="s">
        <v>30</v>
      </c>
      <c r="AX815" s="13" t="s">
        <v>74</v>
      </c>
      <c r="AY815" s="258" t="s">
        <v>137</v>
      </c>
    </row>
    <row r="816" s="13" customFormat="1">
      <c r="A816" s="13"/>
      <c r="B816" s="247"/>
      <c r="C816" s="248"/>
      <c r="D816" s="249" t="s">
        <v>192</v>
      </c>
      <c r="E816" s="250" t="s">
        <v>1</v>
      </c>
      <c r="F816" s="251" t="s">
        <v>998</v>
      </c>
      <c r="G816" s="248"/>
      <c r="H816" s="252">
        <v>78</v>
      </c>
      <c r="I816" s="253"/>
      <c r="J816" s="248"/>
      <c r="K816" s="248"/>
      <c r="L816" s="254"/>
      <c r="M816" s="255"/>
      <c r="N816" s="256"/>
      <c r="O816" s="256"/>
      <c r="P816" s="256"/>
      <c r="Q816" s="256"/>
      <c r="R816" s="256"/>
      <c r="S816" s="256"/>
      <c r="T816" s="257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58" t="s">
        <v>192</v>
      </c>
      <c r="AU816" s="258" t="s">
        <v>84</v>
      </c>
      <c r="AV816" s="13" t="s">
        <v>84</v>
      </c>
      <c r="AW816" s="13" t="s">
        <v>30</v>
      </c>
      <c r="AX816" s="13" t="s">
        <v>74</v>
      </c>
      <c r="AY816" s="258" t="s">
        <v>137</v>
      </c>
    </row>
    <row r="817" s="13" customFormat="1">
      <c r="A817" s="13"/>
      <c r="B817" s="247"/>
      <c r="C817" s="248"/>
      <c r="D817" s="249" t="s">
        <v>192</v>
      </c>
      <c r="E817" s="250" t="s">
        <v>1</v>
      </c>
      <c r="F817" s="251" t="s">
        <v>999</v>
      </c>
      <c r="G817" s="248"/>
      <c r="H817" s="252">
        <v>236</v>
      </c>
      <c r="I817" s="253"/>
      <c r="J817" s="248"/>
      <c r="K817" s="248"/>
      <c r="L817" s="254"/>
      <c r="M817" s="255"/>
      <c r="N817" s="256"/>
      <c r="O817" s="256"/>
      <c r="P817" s="256"/>
      <c r="Q817" s="256"/>
      <c r="R817" s="256"/>
      <c r="S817" s="256"/>
      <c r="T817" s="257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58" t="s">
        <v>192</v>
      </c>
      <c r="AU817" s="258" t="s">
        <v>84</v>
      </c>
      <c r="AV817" s="13" t="s">
        <v>84</v>
      </c>
      <c r="AW817" s="13" t="s">
        <v>30</v>
      </c>
      <c r="AX817" s="13" t="s">
        <v>74</v>
      </c>
      <c r="AY817" s="258" t="s">
        <v>137</v>
      </c>
    </row>
    <row r="818" s="14" customFormat="1">
      <c r="A818" s="14"/>
      <c r="B818" s="259"/>
      <c r="C818" s="260"/>
      <c r="D818" s="249" t="s">
        <v>192</v>
      </c>
      <c r="E818" s="261" t="s">
        <v>1</v>
      </c>
      <c r="F818" s="262" t="s">
        <v>202</v>
      </c>
      <c r="G818" s="260"/>
      <c r="H818" s="263">
        <v>349</v>
      </c>
      <c r="I818" s="264"/>
      <c r="J818" s="260"/>
      <c r="K818" s="260"/>
      <c r="L818" s="265"/>
      <c r="M818" s="266"/>
      <c r="N818" s="267"/>
      <c r="O818" s="267"/>
      <c r="P818" s="267"/>
      <c r="Q818" s="267"/>
      <c r="R818" s="267"/>
      <c r="S818" s="267"/>
      <c r="T818" s="268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69" t="s">
        <v>192</v>
      </c>
      <c r="AU818" s="269" t="s">
        <v>84</v>
      </c>
      <c r="AV818" s="14" t="s">
        <v>155</v>
      </c>
      <c r="AW818" s="14" t="s">
        <v>30</v>
      </c>
      <c r="AX818" s="14" t="s">
        <v>82</v>
      </c>
      <c r="AY818" s="269" t="s">
        <v>137</v>
      </c>
    </row>
    <row r="819" s="2" customFormat="1" ht="21.75" customHeight="1">
      <c r="A819" s="39"/>
      <c r="B819" s="40"/>
      <c r="C819" s="295" t="s">
        <v>1000</v>
      </c>
      <c r="D819" s="295" t="s">
        <v>351</v>
      </c>
      <c r="E819" s="296" t="s">
        <v>1001</v>
      </c>
      <c r="F819" s="297" t="s">
        <v>1002</v>
      </c>
      <c r="G819" s="298" t="s">
        <v>199</v>
      </c>
      <c r="H819" s="299">
        <v>11.292999999999999</v>
      </c>
      <c r="I819" s="300"/>
      <c r="J819" s="301">
        <f>ROUND(I819*H819,2)</f>
        <v>0</v>
      </c>
      <c r="K819" s="302"/>
      <c r="L819" s="303"/>
      <c r="M819" s="304" t="s">
        <v>1</v>
      </c>
      <c r="N819" s="305" t="s">
        <v>39</v>
      </c>
      <c r="O819" s="92"/>
      <c r="P819" s="238">
        <f>O819*H819</f>
        <v>0</v>
      </c>
      <c r="Q819" s="238">
        <v>0.55000000000000004</v>
      </c>
      <c r="R819" s="238">
        <f>Q819*H819</f>
        <v>6.2111499999999999</v>
      </c>
      <c r="S819" s="238">
        <v>0</v>
      </c>
      <c r="T819" s="239">
        <f>S819*H819</f>
        <v>0</v>
      </c>
      <c r="U819" s="39"/>
      <c r="V819" s="39"/>
      <c r="W819" s="39"/>
      <c r="X819" s="39"/>
      <c r="Y819" s="39"/>
      <c r="Z819" s="39"/>
      <c r="AA819" s="39"/>
      <c r="AB819" s="39"/>
      <c r="AC819" s="39"/>
      <c r="AD819" s="39"/>
      <c r="AE819" s="39"/>
      <c r="AR819" s="240" t="s">
        <v>356</v>
      </c>
      <c r="AT819" s="240" t="s">
        <v>351</v>
      </c>
      <c r="AU819" s="240" t="s">
        <v>84</v>
      </c>
      <c r="AY819" s="18" t="s">
        <v>137</v>
      </c>
      <c r="BE819" s="241">
        <f>IF(N819="základní",J819,0)</f>
        <v>0</v>
      </c>
      <c r="BF819" s="241">
        <f>IF(N819="snížená",J819,0)</f>
        <v>0</v>
      </c>
      <c r="BG819" s="241">
        <f>IF(N819="zákl. přenesená",J819,0)</f>
        <v>0</v>
      </c>
      <c r="BH819" s="241">
        <f>IF(N819="sníž. přenesená",J819,0)</f>
        <v>0</v>
      </c>
      <c r="BI819" s="241">
        <f>IF(N819="nulová",J819,0)</f>
        <v>0</v>
      </c>
      <c r="BJ819" s="18" t="s">
        <v>82</v>
      </c>
      <c r="BK819" s="241">
        <f>ROUND(I819*H819,2)</f>
        <v>0</v>
      </c>
      <c r="BL819" s="18" t="s">
        <v>266</v>
      </c>
      <c r="BM819" s="240" t="s">
        <v>1003</v>
      </c>
    </row>
    <row r="820" s="13" customFormat="1">
      <c r="A820" s="13"/>
      <c r="B820" s="247"/>
      <c r="C820" s="248"/>
      <c r="D820" s="249" t="s">
        <v>192</v>
      </c>
      <c r="E820" s="250" t="s">
        <v>1</v>
      </c>
      <c r="F820" s="251" t="s">
        <v>1004</v>
      </c>
      <c r="G820" s="248"/>
      <c r="H820" s="252">
        <v>0.16</v>
      </c>
      <c r="I820" s="253"/>
      <c r="J820" s="248"/>
      <c r="K820" s="248"/>
      <c r="L820" s="254"/>
      <c r="M820" s="255"/>
      <c r="N820" s="256"/>
      <c r="O820" s="256"/>
      <c r="P820" s="256"/>
      <c r="Q820" s="256"/>
      <c r="R820" s="256"/>
      <c r="S820" s="256"/>
      <c r="T820" s="257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58" t="s">
        <v>192</v>
      </c>
      <c r="AU820" s="258" t="s">
        <v>84</v>
      </c>
      <c r="AV820" s="13" t="s">
        <v>84</v>
      </c>
      <c r="AW820" s="13" t="s">
        <v>30</v>
      </c>
      <c r="AX820" s="13" t="s">
        <v>74</v>
      </c>
      <c r="AY820" s="258" t="s">
        <v>137</v>
      </c>
    </row>
    <row r="821" s="13" customFormat="1">
      <c r="A821" s="13"/>
      <c r="B821" s="247"/>
      <c r="C821" s="248"/>
      <c r="D821" s="249" t="s">
        <v>192</v>
      </c>
      <c r="E821" s="250" t="s">
        <v>1</v>
      </c>
      <c r="F821" s="251" t="s">
        <v>1005</v>
      </c>
      <c r="G821" s="248"/>
      <c r="H821" s="252">
        <v>1.44</v>
      </c>
      <c r="I821" s="253"/>
      <c r="J821" s="248"/>
      <c r="K821" s="248"/>
      <c r="L821" s="254"/>
      <c r="M821" s="255"/>
      <c r="N821" s="256"/>
      <c r="O821" s="256"/>
      <c r="P821" s="256"/>
      <c r="Q821" s="256"/>
      <c r="R821" s="256"/>
      <c r="S821" s="256"/>
      <c r="T821" s="257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58" t="s">
        <v>192</v>
      </c>
      <c r="AU821" s="258" t="s">
        <v>84</v>
      </c>
      <c r="AV821" s="13" t="s">
        <v>84</v>
      </c>
      <c r="AW821" s="13" t="s">
        <v>30</v>
      </c>
      <c r="AX821" s="13" t="s">
        <v>74</v>
      </c>
      <c r="AY821" s="258" t="s">
        <v>137</v>
      </c>
    </row>
    <row r="822" s="13" customFormat="1">
      <c r="A822" s="13"/>
      <c r="B822" s="247"/>
      <c r="C822" s="248"/>
      <c r="D822" s="249" t="s">
        <v>192</v>
      </c>
      <c r="E822" s="250" t="s">
        <v>1</v>
      </c>
      <c r="F822" s="251" t="s">
        <v>1006</v>
      </c>
      <c r="G822" s="248"/>
      <c r="H822" s="252">
        <v>2.1800000000000002</v>
      </c>
      <c r="I822" s="253"/>
      <c r="J822" s="248"/>
      <c r="K822" s="248"/>
      <c r="L822" s="254"/>
      <c r="M822" s="255"/>
      <c r="N822" s="256"/>
      <c r="O822" s="256"/>
      <c r="P822" s="256"/>
      <c r="Q822" s="256"/>
      <c r="R822" s="256"/>
      <c r="S822" s="256"/>
      <c r="T822" s="257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58" t="s">
        <v>192</v>
      </c>
      <c r="AU822" s="258" t="s">
        <v>84</v>
      </c>
      <c r="AV822" s="13" t="s">
        <v>84</v>
      </c>
      <c r="AW822" s="13" t="s">
        <v>30</v>
      </c>
      <c r="AX822" s="13" t="s">
        <v>74</v>
      </c>
      <c r="AY822" s="258" t="s">
        <v>137</v>
      </c>
    </row>
    <row r="823" s="13" customFormat="1">
      <c r="A823" s="13"/>
      <c r="B823" s="247"/>
      <c r="C823" s="248"/>
      <c r="D823" s="249" t="s">
        <v>192</v>
      </c>
      <c r="E823" s="250" t="s">
        <v>1</v>
      </c>
      <c r="F823" s="251" t="s">
        <v>1007</v>
      </c>
      <c r="G823" s="248"/>
      <c r="H823" s="252">
        <v>6.04</v>
      </c>
      <c r="I823" s="253"/>
      <c r="J823" s="248"/>
      <c r="K823" s="248"/>
      <c r="L823" s="254"/>
      <c r="M823" s="255"/>
      <c r="N823" s="256"/>
      <c r="O823" s="256"/>
      <c r="P823" s="256"/>
      <c r="Q823" s="256"/>
      <c r="R823" s="256"/>
      <c r="S823" s="256"/>
      <c r="T823" s="257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58" t="s">
        <v>192</v>
      </c>
      <c r="AU823" s="258" t="s">
        <v>84</v>
      </c>
      <c r="AV823" s="13" t="s">
        <v>84</v>
      </c>
      <c r="AW823" s="13" t="s">
        <v>30</v>
      </c>
      <c r="AX823" s="13" t="s">
        <v>74</v>
      </c>
      <c r="AY823" s="258" t="s">
        <v>137</v>
      </c>
    </row>
    <row r="824" s="13" customFormat="1">
      <c r="A824" s="13"/>
      <c r="B824" s="247"/>
      <c r="C824" s="248"/>
      <c r="D824" s="249" t="s">
        <v>192</v>
      </c>
      <c r="E824" s="250" t="s">
        <v>1</v>
      </c>
      <c r="F824" s="251" t="s">
        <v>1008</v>
      </c>
      <c r="G824" s="248"/>
      <c r="H824" s="252">
        <v>1.4730000000000001</v>
      </c>
      <c r="I824" s="253"/>
      <c r="J824" s="248"/>
      <c r="K824" s="248"/>
      <c r="L824" s="254"/>
      <c r="M824" s="255"/>
      <c r="N824" s="256"/>
      <c r="O824" s="256"/>
      <c r="P824" s="256"/>
      <c r="Q824" s="256"/>
      <c r="R824" s="256"/>
      <c r="S824" s="256"/>
      <c r="T824" s="257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58" t="s">
        <v>192</v>
      </c>
      <c r="AU824" s="258" t="s">
        <v>84</v>
      </c>
      <c r="AV824" s="13" t="s">
        <v>84</v>
      </c>
      <c r="AW824" s="13" t="s">
        <v>30</v>
      </c>
      <c r="AX824" s="13" t="s">
        <v>74</v>
      </c>
      <c r="AY824" s="258" t="s">
        <v>137</v>
      </c>
    </row>
    <row r="825" s="14" customFormat="1">
      <c r="A825" s="14"/>
      <c r="B825" s="259"/>
      <c r="C825" s="260"/>
      <c r="D825" s="249" t="s">
        <v>192</v>
      </c>
      <c r="E825" s="261" t="s">
        <v>1</v>
      </c>
      <c r="F825" s="262" t="s">
        <v>202</v>
      </c>
      <c r="G825" s="260"/>
      <c r="H825" s="263">
        <v>11.292999999999999</v>
      </c>
      <c r="I825" s="264"/>
      <c r="J825" s="260"/>
      <c r="K825" s="260"/>
      <c r="L825" s="265"/>
      <c r="M825" s="266"/>
      <c r="N825" s="267"/>
      <c r="O825" s="267"/>
      <c r="P825" s="267"/>
      <c r="Q825" s="267"/>
      <c r="R825" s="267"/>
      <c r="S825" s="267"/>
      <c r="T825" s="268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T825" s="269" t="s">
        <v>192</v>
      </c>
      <c r="AU825" s="269" t="s">
        <v>84</v>
      </c>
      <c r="AV825" s="14" t="s">
        <v>155</v>
      </c>
      <c r="AW825" s="14" t="s">
        <v>30</v>
      </c>
      <c r="AX825" s="14" t="s">
        <v>82</v>
      </c>
      <c r="AY825" s="269" t="s">
        <v>137</v>
      </c>
    </row>
    <row r="826" s="2" customFormat="1" ht="24.15" customHeight="1">
      <c r="A826" s="39"/>
      <c r="B826" s="40"/>
      <c r="C826" s="228" t="s">
        <v>1009</v>
      </c>
      <c r="D826" s="228" t="s">
        <v>140</v>
      </c>
      <c r="E826" s="229" t="s">
        <v>1010</v>
      </c>
      <c r="F826" s="230" t="s">
        <v>1011</v>
      </c>
      <c r="G826" s="231" t="s">
        <v>190</v>
      </c>
      <c r="H826" s="232">
        <v>323.19999999999999</v>
      </c>
      <c r="I826" s="233"/>
      <c r="J826" s="234">
        <f>ROUND(I826*H826,2)</f>
        <v>0</v>
      </c>
      <c r="K826" s="235"/>
      <c r="L826" s="45"/>
      <c r="M826" s="236" t="s">
        <v>1</v>
      </c>
      <c r="N826" s="237" t="s">
        <v>39</v>
      </c>
      <c r="O826" s="92"/>
      <c r="P826" s="238">
        <f>O826*H826</f>
        <v>0</v>
      </c>
      <c r="Q826" s="238">
        <v>0</v>
      </c>
      <c r="R826" s="238">
        <f>Q826*H826</f>
        <v>0</v>
      </c>
      <c r="S826" s="238">
        <v>0</v>
      </c>
      <c r="T826" s="239">
        <f>S826*H826</f>
        <v>0</v>
      </c>
      <c r="U826" s="39"/>
      <c r="V826" s="39"/>
      <c r="W826" s="39"/>
      <c r="X826" s="39"/>
      <c r="Y826" s="39"/>
      <c r="Z826" s="39"/>
      <c r="AA826" s="39"/>
      <c r="AB826" s="39"/>
      <c r="AC826" s="39"/>
      <c r="AD826" s="39"/>
      <c r="AE826" s="39"/>
      <c r="AR826" s="240" t="s">
        <v>266</v>
      </c>
      <c r="AT826" s="240" t="s">
        <v>140</v>
      </c>
      <c r="AU826" s="240" t="s">
        <v>84</v>
      </c>
      <c r="AY826" s="18" t="s">
        <v>137</v>
      </c>
      <c r="BE826" s="241">
        <f>IF(N826="základní",J826,0)</f>
        <v>0</v>
      </c>
      <c r="BF826" s="241">
        <f>IF(N826="snížená",J826,0)</f>
        <v>0</v>
      </c>
      <c r="BG826" s="241">
        <f>IF(N826="zákl. přenesená",J826,0)</f>
        <v>0</v>
      </c>
      <c r="BH826" s="241">
        <f>IF(N826="sníž. přenesená",J826,0)</f>
        <v>0</v>
      </c>
      <c r="BI826" s="241">
        <f>IF(N826="nulová",J826,0)</f>
        <v>0</v>
      </c>
      <c r="BJ826" s="18" t="s">
        <v>82</v>
      </c>
      <c r="BK826" s="241">
        <f>ROUND(I826*H826,2)</f>
        <v>0</v>
      </c>
      <c r="BL826" s="18" t="s">
        <v>266</v>
      </c>
      <c r="BM826" s="240" t="s">
        <v>1012</v>
      </c>
    </row>
    <row r="827" s="15" customFormat="1">
      <c r="A827" s="15"/>
      <c r="B827" s="270"/>
      <c r="C827" s="271"/>
      <c r="D827" s="249" t="s">
        <v>192</v>
      </c>
      <c r="E827" s="272" t="s">
        <v>1</v>
      </c>
      <c r="F827" s="273" t="s">
        <v>820</v>
      </c>
      <c r="G827" s="271"/>
      <c r="H827" s="272" t="s">
        <v>1</v>
      </c>
      <c r="I827" s="274"/>
      <c r="J827" s="271"/>
      <c r="K827" s="271"/>
      <c r="L827" s="275"/>
      <c r="M827" s="276"/>
      <c r="N827" s="277"/>
      <c r="O827" s="277"/>
      <c r="P827" s="277"/>
      <c r="Q827" s="277"/>
      <c r="R827" s="277"/>
      <c r="S827" s="277"/>
      <c r="T827" s="278"/>
      <c r="U827" s="15"/>
      <c r="V827" s="15"/>
      <c r="W827" s="15"/>
      <c r="X827" s="15"/>
      <c r="Y827" s="15"/>
      <c r="Z827" s="15"/>
      <c r="AA827" s="15"/>
      <c r="AB827" s="15"/>
      <c r="AC827" s="15"/>
      <c r="AD827" s="15"/>
      <c r="AE827" s="15"/>
      <c r="AT827" s="279" t="s">
        <v>192</v>
      </c>
      <c r="AU827" s="279" t="s">
        <v>84</v>
      </c>
      <c r="AV827" s="15" t="s">
        <v>82</v>
      </c>
      <c r="AW827" s="15" t="s">
        <v>30</v>
      </c>
      <c r="AX827" s="15" t="s">
        <v>74</v>
      </c>
      <c r="AY827" s="279" t="s">
        <v>137</v>
      </c>
    </row>
    <row r="828" s="13" customFormat="1">
      <c r="A828" s="13"/>
      <c r="B828" s="247"/>
      <c r="C828" s="248"/>
      <c r="D828" s="249" t="s">
        <v>192</v>
      </c>
      <c r="E828" s="250" t="s">
        <v>1</v>
      </c>
      <c r="F828" s="251" t="s">
        <v>826</v>
      </c>
      <c r="G828" s="248"/>
      <c r="H828" s="252">
        <v>323.19999999999999</v>
      </c>
      <c r="I828" s="253"/>
      <c r="J828" s="248"/>
      <c r="K828" s="248"/>
      <c r="L828" s="254"/>
      <c r="M828" s="255"/>
      <c r="N828" s="256"/>
      <c r="O828" s="256"/>
      <c r="P828" s="256"/>
      <c r="Q828" s="256"/>
      <c r="R828" s="256"/>
      <c r="S828" s="256"/>
      <c r="T828" s="257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58" t="s">
        <v>192</v>
      </c>
      <c r="AU828" s="258" t="s">
        <v>84</v>
      </c>
      <c r="AV828" s="13" t="s">
        <v>84</v>
      </c>
      <c r="AW828" s="13" t="s">
        <v>30</v>
      </c>
      <c r="AX828" s="13" t="s">
        <v>74</v>
      </c>
      <c r="AY828" s="258" t="s">
        <v>137</v>
      </c>
    </row>
    <row r="829" s="14" customFormat="1">
      <c r="A829" s="14"/>
      <c r="B829" s="259"/>
      <c r="C829" s="260"/>
      <c r="D829" s="249" t="s">
        <v>192</v>
      </c>
      <c r="E829" s="261" t="s">
        <v>1</v>
      </c>
      <c r="F829" s="262" t="s">
        <v>202</v>
      </c>
      <c r="G829" s="260"/>
      <c r="H829" s="263">
        <v>323.19999999999999</v>
      </c>
      <c r="I829" s="264"/>
      <c r="J829" s="260"/>
      <c r="K829" s="260"/>
      <c r="L829" s="265"/>
      <c r="M829" s="266"/>
      <c r="N829" s="267"/>
      <c r="O829" s="267"/>
      <c r="P829" s="267"/>
      <c r="Q829" s="267"/>
      <c r="R829" s="267"/>
      <c r="S829" s="267"/>
      <c r="T829" s="268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69" t="s">
        <v>192</v>
      </c>
      <c r="AU829" s="269" t="s">
        <v>84</v>
      </c>
      <c r="AV829" s="14" t="s">
        <v>155</v>
      </c>
      <c r="AW829" s="14" t="s">
        <v>30</v>
      </c>
      <c r="AX829" s="14" t="s">
        <v>82</v>
      </c>
      <c r="AY829" s="269" t="s">
        <v>137</v>
      </c>
    </row>
    <row r="830" s="2" customFormat="1" ht="16.5" customHeight="1">
      <c r="A830" s="39"/>
      <c r="B830" s="40"/>
      <c r="C830" s="295" t="s">
        <v>1013</v>
      </c>
      <c r="D830" s="295" t="s">
        <v>351</v>
      </c>
      <c r="E830" s="296" t="s">
        <v>1014</v>
      </c>
      <c r="F830" s="297" t="s">
        <v>1015</v>
      </c>
      <c r="G830" s="298" t="s">
        <v>199</v>
      </c>
      <c r="H830" s="299">
        <v>8.0800000000000001</v>
      </c>
      <c r="I830" s="300"/>
      <c r="J830" s="301">
        <f>ROUND(I830*H830,2)</f>
        <v>0</v>
      </c>
      <c r="K830" s="302"/>
      <c r="L830" s="303"/>
      <c r="M830" s="304" t="s">
        <v>1</v>
      </c>
      <c r="N830" s="305" t="s">
        <v>39</v>
      </c>
      <c r="O830" s="92"/>
      <c r="P830" s="238">
        <f>O830*H830</f>
        <v>0</v>
      </c>
      <c r="Q830" s="238">
        <v>0.5</v>
      </c>
      <c r="R830" s="238">
        <f>Q830*H830</f>
        <v>4.04</v>
      </c>
      <c r="S830" s="238">
        <v>0</v>
      </c>
      <c r="T830" s="239">
        <f>S830*H830</f>
        <v>0</v>
      </c>
      <c r="U830" s="39"/>
      <c r="V830" s="39"/>
      <c r="W830" s="39"/>
      <c r="X830" s="39"/>
      <c r="Y830" s="39"/>
      <c r="Z830" s="39"/>
      <c r="AA830" s="39"/>
      <c r="AB830" s="39"/>
      <c r="AC830" s="39"/>
      <c r="AD830" s="39"/>
      <c r="AE830" s="39"/>
      <c r="AR830" s="240" t="s">
        <v>356</v>
      </c>
      <c r="AT830" s="240" t="s">
        <v>351</v>
      </c>
      <c r="AU830" s="240" t="s">
        <v>84</v>
      </c>
      <c r="AY830" s="18" t="s">
        <v>137</v>
      </c>
      <c r="BE830" s="241">
        <f>IF(N830="základní",J830,0)</f>
        <v>0</v>
      </c>
      <c r="BF830" s="241">
        <f>IF(N830="snížená",J830,0)</f>
        <v>0</v>
      </c>
      <c r="BG830" s="241">
        <f>IF(N830="zákl. přenesená",J830,0)</f>
        <v>0</v>
      </c>
      <c r="BH830" s="241">
        <f>IF(N830="sníž. přenesená",J830,0)</f>
        <v>0</v>
      </c>
      <c r="BI830" s="241">
        <f>IF(N830="nulová",J830,0)</f>
        <v>0</v>
      </c>
      <c r="BJ830" s="18" t="s">
        <v>82</v>
      </c>
      <c r="BK830" s="241">
        <f>ROUND(I830*H830,2)</f>
        <v>0</v>
      </c>
      <c r="BL830" s="18" t="s">
        <v>266</v>
      </c>
      <c r="BM830" s="240" t="s">
        <v>1016</v>
      </c>
    </row>
    <row r="831" s="15" customFormat="1">
      <c r="A831" s="15"/>
      <c r="B831" s="270"/>
      <c r="C831" s="271"/>
      <c r="D831" s="249" t="s">
        <v>192</v>
      </c>
      <c r="E831" s="272" t="s">
        <v>1</v>
      </c>
      <c r="F831" s="273" t="s">
        <v>820</v>
      </c>
      <c r="G831" s="271"/>
      <c r="H831" s="272" t="s">
        <v>1</v>
      </c>
      <c r="I831" s="274"/>
      <c r="J831" s="271"/>
      <c r="K831" s="271"/>
      <c r="L831" s="275"/>
      <c r="M831" s="276"/>
      <c r="N831" s="277"/>
      <c r="O831" s="277"/>
      <c r="P831" s="277"/>
      <c r="Q831" s="277"/>
      <c r="R831" s="277"/>
      <c r="S831" s="277"/>
      <c r="T831" s="278"/>
      <c r="U831" s="15"/>
      <c r="V831" s="15"/>
      <c r="W831" s="15"/>
      <c r="X831" s="15"/>
      <c r="Y831" s="15"/>
      <c r="Z831" s="15"/>
      <c r="AA831" s="15"/>
      <c r="AB831" s="15"/>
      <c r="AC831" s="15"/>
      <c r="AD831" s="15"/>
      <c r="AE831" s="15"/>
      <c r="AT831" s="279" t="s">
        <v>192</v>
      </c>
      <c r="AU831" s="279" t="s">
        <v>84</v>
      </c>
      <c r="AV831" s="15" t="s">
        <v>82</v>
      </c>
      <c r="AW831" s="15" t="s">
        <v>30</v>
      </c>
      <c r="AX831" s="15" t="s">
        <v>74</v>
      </c>
      <c r="AY831" s="279" t="s">
        <v>137</v>
      </c>
    </row>
    <row r="832" s="13" customFormat="1">
      <c r="A832" s="13"/>
      <c r="B832" s="247"/>
      <c r="C832" s="248"/>
      <c r="D832" s="249" t="s">
        <v>192</v>
      </c>
      <c r="E832" s="250" t="s">
        <v>1</v>
      </c>
      <c r="F832" s="251" t="s">
        <v>955</v>
      </c>
      <c r="G832" s="248"/>
      <c r="H832" s="252">
        <v>8.0800000000000001</v>
      </c>
      <c r="I832" s="253"/>
      <c r="J832" s="248"/>
      <c r="K832" s="248"/>
      <c r="L832" s="254"/>
      <c r="M832" s="255"/>
      <c r="N832" s="256"/>
      <c r="O832" s="256"/>
      <c r="P832" s="256"/>
      <c r="Q832" s="256"/>
      <c r="R832" s="256"/>
      <c r="S832" s="256"/>
      <c r="T832" s="257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58" t="s">
        <v>192</v>
      </c>
      <c r="AU832" s="258" t="s">
        <v>84</v>
      </c>
      <c r="AV832" s="13" t="s">
        <v>84</v>
      </c>
      <c r="AW832" s="13" t="s">
        <v>30</v>
      </c>
      <c r="AX832" s="13" t="s">
        <v>74</v>
      </c>
      <c r="AY832" s="258" t="s">
        <v>137</v>
      </c>
    </row>
    <row r="833" s="14" customFormat="1">
      <c r="A833" s="14"/>
      <c r="B833" s="259"/>
      <c r="C833" s="260"/>
      <c r="D833" s="249" t="s">
        <v>192</v>
      </c>
      <c r="E833" s="261" t="s">
        <v>1</v>
      </c>
      <c r="F833" s="262" t="s">
        <v>202</v>
      </c>
      <c r="G833" s="260"/>
      <c r="H833" s="263">
        <v>8.0800000000000001</v>
      </c>
      <c r="I833" s="264"/>
      <c r="J833" s="260"/>
      <c r="K833" s="260"/>
      <c r="L833" s="265"/>
      <c r="M833" s="266"/>
      <c r="N833" s="267"/>
      <c r="O833" s="267"/>
      <c r="P833" s="267"/>
      <c r="Q833" s="267"/>
      <c r="R833" s="267"/>
      <c r="S833" s="267"/>
      <c r="T833" s="268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69" t="s">
        <v>192</v>
      </c>
      <c r="AU833" s="269" t="s">
        <v>84</v>
      </c>
      <c r="AV833" s="14" t="s">
        <v>155</v>
      </c>
      <c r="AW833" s="14" t="s">
        <v>30</v>
      </c>
      <c r="AX833" s="14" t="s">
        <v>82</v>
      </c>
      <c r="AY833" s="269" t="s">
        <v>137</v>
      </c>
    </row>
    <row r="834" s="2" customFormat="1" ht="24.15" customHeight="1">
      <c r="A834" s="39"/>
      <c r="B834" s="40"/>
      <c r="C834" s="228" t="s">
        <v>1017</v>
      </c>
      <c r="D834" s="228" t="s">
        <v>140</v>
      </c>
      <c r="E834" s="229" t="s">
        <v>1018</v>
      </c>
      <c r="F834" s="230" t="s">
        <v>1019</v>
      </c>
      <c r="G834" s="231" t="s">
        <v>190</v>
      </c>
      <c r="H834" s="232">
        <v>42</v>
      </c>
      <c r="I834" s="233"/>
      <c r="J834" s="234">
        <f>ROUND(I834*H834,2)</f>
        <v>0</v>
      </c>
      <c r="K834" s="235"/>
      <c r="L834" s="45"/>
      <c r="M834" s="236" t="s">
        <v>1</v>
      </c>
      <c r="N834" s="237" t="s">
        <v>39</v>
      </c>
      <c r="O834" s="92"/>
      <c r="P834" s="238">
        <f>O834*H834</f>
        <v>0</v>
      </c>
      <c r="Q834" s="238">
        <v>0</v>
      </c>
      <c r="R834" s="238">
        <f>Q834*H834</f>
        <v>0</v>
      </c>
      <c r="S834" s="238">
        <v>0</v>
      </c>
      <c r="T834" s="239">
        <f>S834*H834</f>
        <v>0</v>
      </c>
      <c r="U834" s="39"/>
      <c r="V834" s="39"/>
      <c r="W834" s="39"/>
      <c r="X834" s="39"/>
      <c r="Y834" s="39"/>
      <c r="Z834" s="39"/>
      <c r="AA834" s="39"/>
      <c r="AB834" s="39"/>
      <c r="AC834" s="39"/>
      <c r="AD834" s="39"/>
      <c r="AE834" s="39"/>
      <c r="AR834" s="240" t="s">
        <v>266</v>
      </c>
      <c r="AT834" s="240" t="s">
        <v>140</v>
      </c>
      <c r="AU834" s="240" t="s">
        <v>84</v>
      </c>
      <c r="AY834" s="18" t="s">
        <v>137</v>
      </c>
      <c r="BE834" s="241">
        <f>IF(N834="základní",J834,0)</f>
        <v>0</v>
      </c>
      <c r="BF834" s="241">
        <f>IF(N834="snížená",J834,0)</f>
        <v>0</v>
      </c>
      <c r="BG834" s="241">
        <f>IF(N834="zákl. přenesená",J834,0)</f>
        <v>0</v>
      </c>
      <c r="BH834" s="241">
        <f>IF(N834="sníž. přenesená",J834,0)</f>
        <v>0</v>
      </c>
      <c r="BI834" s="241">
        <f>IF(N834="nulová",J834,0)</f>
        <v>0</v>
      </c>
      <c r="BJ834" s="18" t="s">
        <v>82</v>
      </c>
      <c r="BK834" s="241">
        <f>ROUND(I834*H834,2)</f>
        <v>0</v>
      </c>
      <c r="BL834" s="18" t="s">
        <v>266</v>
      </c>
      <c r="BM834" s="240" t="s">
        <v>1020</v>
      </c>
    </row>
    <row r="835" s="15" customFormat="1">
      <c r="A835" s="15"/>
      <c r="B835" s="270"/>
      <c r="C835" s="271"/>
      <c r="D835" s="249" t="s">
        <v>192</v>
      </c>
      <c r="E835" s="272" t="s">
        <v>1</v>
      </c>
      <c r="F835" s="273" t="s">
        <v>805</v>
      </c>
      <c r="G835" s="271"/>
      <c r="H835" s="272" t="s">
        <v>1</v>
      </c>
      <c r="I835" s="274"/>
      <c r="J835" s="271"/>
      <c r="K835" s="271"/>
      <c r="L835" s="275"/>
      <c r="M835" s="276"/>
      <c r="N835" s="277"/>
      <c r="O835" s="277"/>
      <c r="P835" s="277"/>
      <c r="Q835" s="277"/>
      <c r="R835" s="277"/>
      <c r="S835" s="277"/>
      <c r="T835" s="278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  <c r="AT835" s="279" t="s">
        <v>192</v>
      </c>
      <c r="AU835" s="279" t="s">
        <v>84</v>
      </c>
      <c r="AV835" s="15" t="s">
        <v>82</v>
      </c>
      <c r="AW835" s="15" t="s">
        <v>30</v>
      </c>
      <c r="AX835" s="15" t="s">
        <v>74</v>
      </c>
      <c r="AY835" s="279" t="s">
        <v>137</v>
      </c>
    </row>
    <row r="836" s="13" customFormat="1">
      <c r="A836" s="13"/>
      <c r="B836" s="247"/>
      <c r="C836" s="248"/>
      <c r="D836" s="249" t="s">
        <v>192</v>
      </c>
      <c r="E836" s="250" t="s">
        <v>1</v>
      </c>
      <c r="F836" s="251" t="s">
        <v>1021</v>
      </c>
      <c r="G836" s="248"/>
      <c r="H836" s="252">
        <v>42</v>
      </c>
      <c r="I836" s="253"/>
      <c r="J836" s="248"/>
      <c r="K836" s="248"/>
      <c r="L836" s="254"/>
      <c r="M836" s="255"/>
      <c r="N836" s="256"/>
      <c r="O836" s="256"/>
      <c r="P836" s="256"/>
      <c r="Q836" s="256"/>
      <c r="R836" s="256"/>
      <c r="S836" s="256"/>
      <c r="T836" s="257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58" t="s">
        <v>192</v>
      </c>
      <c r="AU836" s="258" t="s">
        <v>84</v>
      </c>
      <c r="AV836" s="13" t="s">
        <v>84</v>
      </c>
      <c r="AW836" s="13" t="s">
        <v>30</v>
      </c>
      <c r="AX836" s="13" t="s">
        <v>74</v>
      </c>
      <c r="AY836" s="258" t="s">
        <v>137</v>
      </c>
    </row>
    <row r="837" s="14" customFormat="1">
      <c r="A837" s="14"/>
      <c r="B837" s="259"/>
      <c r="C837" s="260"/>
      <c r="D837" s="249" t="s">
        <v>192</v>
      </c>
      <c r="E837" s="261" t="s">
        <v>1</v>
      </c>
      <c r="F837" s="262" t="s">
        <v>202</v>
      </c>
      <c r="G837" s="260"/>
      <c r="H837" s="263">
        <v>42</v>
      </c>
      <c r="I837" s="264"/>
      <c r="J837" s="260"/>
      <c r="K837" s="260"/>
      <c r="L837" s="265"/>
      <c r="M837" s="266"/>
      <c r="N837" s="267"/>
      <c r="O837" s="267"/>
      <c r="P837" s="267"/>
      <c r="Q837" s="267"/>
      <c r="R837" s="267"/>
      <c r="S837" s="267"/>
      <c r="T837" s="268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69" t="s">
        <v>192</v>
      </c>
      <c r="AU837" s="269" t="s">
        <v>84</v>
      </c>
      <c r="AV837" s="14" t="s">
        <v>155</v>
      </c>
      <c r="AW837" s="14" t="s">
        <v>30</v>
      </c>
      <c r="AX837" s="14" t="s">
        <v>82</v>
      </c>
      <c r="AY837" s="269" t="s">
        <v>137</v>
      </c>
    </row>
    <row r="838" s="2" customFormat="1" ht="16.5" customHeight="1">
      <c r="A838" s="39"/>
      <c r="B838" s="40"/>
      <c r="C838" s="295" t="s">
        <v>1022</v>
      </c>
      <c r="D838" s="295" t="s">
        <v>351</v>
      </c>
      <c r="E838" s="296" t="s">
        <v>1023</v>
      </c>
      <c r="F838" s="297" t="s">
        <v>1024</v>
      </c>
      <c r="G838" s="298" t="s">
        <v>199</v>
      </c>
      <c r="H838" s="299">
        <v>2.625</v>
      </c>
      <c r="I838" s="300"/>
      <c r="J838" s="301">
        <f>ROUND(I838*H838,2)</f>
        <v>0</v>
      </c>
      <c r="K838" s="302"/>
      <c r="L838" s="303"/>
      <c r="M838" s="304" t="s">
        <v>1</v>
      </c>
      <c r="N838" s="305" t="s">
        <v>39</v>
      </c>
      <c r="O838" s="92"/>
      <c r="P838" s="238">
        <f>O838*H838</f>
        <v>0</v>
      </c>
      <c r="Q838" s="238">
        <v>0.55000000000000004</v>
      </c>
      <c r="R838" s="238">
        <f>Q838*H838</f>
        <v>1.4437500000000001</v>
      </c>
      <c r="S838" s="238">
        <v>0</v>
      </c>
      <c r="T838" s="239">
        <f>S838*H838</f>
        <v>0</v>
      </c>
      <c r="U838" s="39"/>
      <c r="V838" s="39"/>
      <c r="W838" s="39"/>
      <c r="X838" s="39"/>
      <c r="Y838" s="39"/>
      <c r="Z838" s="39"/>
      <c r="AA838" s="39"/>
      <c r="AB838" s="39"/>
      <c r="AC838" s="39"/>
      <c r="AD838" s="39"/>
      <c r="AE838" s="39"/>
      <c r="AR838" s="240" t="s">
        <v>356</v>
      </c>
      <c r="AT838" s="240" t="s">
        <v>351</v>
      </c>
      <c r="AU838" s="240" t="s">
        <v>84</v>
      </c>
      <c r="AY838" s="18" t="s">
        <v>137</v>
      </c>
      <c r="BE838" s="241">
        <f>IF(N838="základní",J838,0)</f>
        <v>0</v>
      </c>
      <c r="BF838" s="241">
        <f>IF(N838="snížená",J838,0)</f>
        <v>0</v>
      </c>
      <c r="BG838" s="241">
        <f>IF(N838="zákl. přenesená",J838,0)</f>
        <v>0</v>
      </c>
      <c r="BH838" s="241">
        <f>IF(N838="sníž. přenesená",J838,0)</f>
        <v>0</v>
      </c>
      <c r="BI838" s="241">
        <f>IF(N838="nulová",J838,0)</f>
        <v>0</v>
      </c>
      <c r="BJ838" s="18" t="s">
        <v>82</v>
      </c>
      <c r="BK838" s="241">
        <f>ROUND(I838*H838,2)</f>
        <v>0</v>
      </c>
      <c r="BL838" s="18" t="s">
        <v>266</v>
      </c>
      <c r="BM838" s="240" t="s">
        <v>1025</v>
      </c>
    </row>
    <row r="839" s="15" customFormat="1">
      <c r="A839" s="15"/>
      <c r="B839" s="270"/>
      <c r="C839" s="271"/>
      <c r="D839" s="249" t="s">
        <v>192</v>
      </c>
      <c r="E839" s="272" t="s">
        <v>1</v>
      </c>
      <c r="F839" s="273" t="s">
        <v>805</v>
      </c>
      <c r="G839" s="271"/>
      <c r="H839" s="272" t="s">
        <v>1</v>
      </c>
      <c r="I839" s="274"/>
      <c r="J839" s="271"/>
      <c r="K839" s="271"/>
      <c r="L839" s="275"/>
      <c r="M839" s="276"/>
      <c r="N839" s="277"/>
      <c r="O839" s="277"/>
      <c r="P839" s="277"/>
      <c r="Q839" s="277"/>
      <c r="R839" s="277"/>
      <c r="S839" s="277"/>
      <c r="T839" s="278"/>
      <c r="U839" s="15"/>
      <c r="V839" s="15"/>
      <c r="W839" s="15"/>
      <c r="X839" s="15"/>
      <c r="Y839" s="15"/>
      <c r="Z839" s="15"/>
      <c r="AA839" s="15"/>
      <c r="AB839" s="15"/>
      <c r="AC839" s="15"/>
      <c r="AD839" s="15"/>
      <c r="AE839" s="15"/>
      <c r="AT839" s="279" t="s">
        <v>192</v>
      </c>
      <c r="AU839" s="279" t="s">
        <v>84</v>
      </c>
      <c r="AV839" s="15" t="s">
        <v>82</v>
      </c>
      <c r="AW839" s="15" t="s">
        <v>30</v>
      </c>
      <c r="AX839" s="15" t="s">
        <v>74</v>
      </c>
      <c r="AY839" s="279" t="s">
        <v>137</v>
      </c>
    </row>
    <row r="840" s="13" customFormat="1">
      <c r="A840" s="13"/>
      <c r="B840" s="247"/>
      <c r="C840" s="248"/>
      <c r="D840" s="249" t="s">
        <v>192</v>
      </c>
      <c r="E840" s="250" t="s">
        <v>1</v>
      </c>
      <c r="F840" s="251" t="s">
        <v>957</v>
      </c>
      <c r="G840" s="248"/>
      <c r="H840" s="252">
        <v>2.625</v>
      </c>
      <c r="I840" s="253"/>
      <c r="J840" s="248"/>
      <c r="K840" s="248"/>
      <c r="L840" s="254"/>
      <c r="M840" s="255"/>
      <c r="N840" s="256"/>
      <c r="O840" s="256"/>
      <c r="P840" s="256"/>
      <c r="Q840" s="256"/>
      <c r="R840" s="256"/>
      <c r="S840" s="256"/>
      <c r="T840" s="257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58" t="s">
        <v>192</v>
      </c>
      <c r="AU840" s="258" t="s">
        <v>84</v>
      </c>
      <c r="AV840" s="13" t="s">
        <v>84</v>
      </c>
      <c r="AW840" s="13" t="s">
        <v>30</v>
      </c>
      <c r="AX840" s="13" t="s">
        <v>74</v>
      </c>
      <c r="AY840" s="258" t="s">
        <v>137</v>
      </c>
    </row>
    <row r="841" s="14" customFormat="1">
      <c r="A841" s="14"/>
      <c r="B841" s="259"/>
      <c r="C841" s="260"/>
      <c r="D841" s="249" t="s">
        <v>192</v>
      </c>
      <c r="E841" s="261" t="s">
        <v>1</v>
      </c>
      <c r="F841" s="262" t="s">
        <v>202</v>
      </c>
      <c r="G841" s="260"/>
      <c r="H841" s="263">
        <v>2.625</v>
      </c>
      <c r="I841" s="264"/>
      <c r="J841" s="260"/>
      <c r="K841" s="260"/>
      <c r="L841" s="265"/>
      <c r="M841" s="266"/>
      <c r="N841" s="267"/>
      <c r="O841" s="267"/>
      <c r="P841" s="267"/>
      <c r="Q841" s="267"/>
      <c r="R841" s="267"/>
      <c r="S841" s="267"/>
      <c r="T841" s="268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T841" s="269" t="s">
        <v>192</v>
      </c>
      <c r="AU841" s="269" t="s">
        <v>84</v>
      </c>
      <c r="AV841" s="14" t="s">
        <v>155</v>
      </c>
      <c r="AW841" s="14" t="s">
        <v>30</v>
      </c>
      <c r="AX841" s="14" t="s">
        <v>82</v>
      </c>
      <c r="AY841" s="269" t="s">
        <v>137</v>
      </c>
    </row>
    <row r="842" s="2" customFormat="1" ht="24.15" customHeight="1">
      <c r="A842" s="39"/>
      <c r="B842" s="40"/>
      <c r="C842" s="228" t="s">
        <v>1026</v>
      </c>
      <c r="D842" s="228" t="s">
        <v>140</v>
      </c>
      <c r="E842" s="229" t="s">
        <v>1027</v>
      </c>
      <c r="F842" s="230" t="s">
        <v>1028</v>
      </c>
      <c r="G842" s="231" t="s">
        <v>190</v>
      </c>
      <c r="H842" s="232">
        <v>323.19999999999999</v>
      </c>
      <c r="I842" s="233"/>
      <c r="J842" s="234">
        <f>ROUND(I842*H842,2)</f>
        <v>0</v>
      </c>
      <c r="K842" s="235"/>
      <c r="L842" s="45"/>
      <c r="M842" s="236" t="s">
        <v>1</v>
      </c>
      <c r="N842" s="237" t="s">
        <v>39</v>
      </c>
      <c r="O842" s="92"/>
      <c r="P842" s="238">
        <f>O842*H842</f>
        <v>0</v>
      </c>
      <c r="Q842" s="238">
        <v>0</v>
      </c>
      <c r="R842" s="238">
        <f>Q842*H842</f>
        <v>0</v>
      </c>
      <c r="S842" s="238">
        <v>0</v>
      </c>
      <c r="T842" s="239">
        <f>S842*H842</f>
        <v>0</v>
      </c>
      <c r="U842" s="39"/>
      <c r="V842" s="39"/>
      <c r="W842" s="39"/>
      <c r="X842" s="39"/>
      <c r="Y842" s="39"/>
      <c r="Z842" s="39"/>
      <c r="AA842" s="39"/>
      <c r="AB842" s="39"/>
      <c r="AC842" s="39"/>
      <c r="AD842" s="39"/>
      <c r="AE842" s="39"/>
      <c r="AR842" s="240" t="s">
        <v>266</v>
      </c>
      <c r="AT842" s="240" t="s">
        <v>140</v>
      </c>
      <c r="AU842" s="240" t="s">
        <v>84</v>
      </c>
      <c r="AY842" s="18" t="s">
        <v>137</v>
      </c>
      <c r="BE842" s="241">
        <f>IF(N842="základní",J842,0)</f>
        <v>0</v>
      </c>
      <c r="BF842" s="241">
        <f>IF(N842="snížená",J842,0)</f>
        <v>0</v>
      </c>
      <c r="BG842" s="241">
        <f>IF(N842="zákl. přenesená",J842,0)</f>
        <v>0</v>
      </c>
      <c r="BH842" s="241">
        <f>IF(N842="sníž. přenesená",J842,0)</f>
        <v>0</v>
      </c>
      <c r="BI842" s="241">
        <f>IF(N842="nulová",J842,0)</f>
        <v>0</v>
      </c>
      <c r="BJ842" s="18" t="s">
        <v>82</v>
      </c>
      <c r="BK842" s="241">
        <f>ROUND(I842*H842,2)</f>
        <v>0</v>
      </c>
      <c r="BL842" s="18" t="s">
        <v>266</v>
      </c>
      <c r="BM842" s="240" t="s">
        <v>1029</v>
      </c>
    </row>
    <row r="843" s="15" customFormat="1">
      <c r="A843" s="15"/>
      <c r="B843" s="270"/>
      <c r="C843" s="271"/>
      <c r="D843" s="249" t="s">
        <v>192</v>
      </c>
      <c r="E843" s="272" t="s">
        <v>1</v>
      </c>
      <c r="F843" s="273" t="s">
        <v>820</v>
      </c>
      <c r="G843" s="271"/>
      <c r="H843" s="272" t="s">
        <v>1</v>
      </c>
      <c r="I843" s="274"/>
      <c r="J843" s="271"/>
      <c r="K843" s="271"/>
      <c r="L843" s="275"/>
      <c r="M843" s="276"/>
      <c r="N843" s="277"/>
      <c r="O843" s="277"/>
      <c r="P843" s="277"/>
      <c r="Q843" s="277"/>
      <c r="R843" s="277"/>
      <c r="S843" s="277"/>
      <c r="T843" s="278"/>
      <c r="U843" s="15"/>
      <c r="V843" s="15"/>
      <c r="W843" s="15"/>
      <c r="X843" s="15"/>
      <c r="Y843" s="15"/>
      <c r="Z843" s="15"/>
      <c r="AA843" s="15"/>
      <c r="AB843" s="15"/>
      <c r="AC843" s="15"/>
      <c r="AD843" s="15"/>
      <c r="AE843" s="15"/>
      <c r="AT843" s="279" t="s">
        <v>192</v>
      </c>
      <c r="AU843" s="279" t="s">
        <v>84</v>
      </c>
      <c r="AV843" s="15" t="s">
        <v>82</v>
      </c>
      <c r="AW843" s="15" t="s">
        <v>30</v>
      </c>
      <c r="AX843" s="15" t="s">
        <v>74</v>
      </c>
      <c r="AY843" s="279" t="s">
        <v>137</v>
      </c>
    </row>
    <row r="844" s="13" customFormat="1">
      <c r="A844" s="13"/>
      <c r="B844" s="247"/>
      <c r="C844" s="248"/>
      <c r="D844" s="249" t="s">
        <v>192</v>
      </c>
      <c r="E844" s="250" t="s">
        <v>1</v>
      </c>
      <c r="F844" s="251" t="s">
        <v>826</v>
      </c>
      <c r="G844" s="248"/>
      <c r="H844" s="252">
        <v>323.19999999999999</v>
      </c>
      <c r="I844" s="253"/>
      <c r="J844" s="248"/>
      <c r="K844" s="248"/>
      <c r="L844" s="254"/>
      <c r="M844" s="255"/>
      <c r="N844" s="256"/>
      <c r="O844" s="256"/>
      <c r="P844" s="256"/>
      <c r="Q844" s="256"/>
      <c r="R844" s="256"/>
      <c r="S844" s="256"/>
      <c r="T844" s="257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58" t="s">
        <v>192</v>
      </c>
      <c r="AU844" s="258" t="s">
        <v>84</v>
      </c>
      <c r="AV844" s="13" t="s">
        <v>84</v>
      </c>
      <c r="AW844" s="13" t="s">
        <v>30</v>
      </c>
      <c r="AX844" s="13" t="s">
        <v>74</v>
      </c>
      <c r="AY844" s="258" t="s">
        <v>137</v>
      </c>
    </row>
    <row r="845" s="14" customFormat="1">
      <c r="A845" s="14"/>
      <c r="B845" s="259"/>
      <c r="C845" s="260"/>
      <c r="D845" s="249" t="s">
        <v>192</v>
      </c>
      <c r="E845" s="261" t="s">
        <v>1</v>
      </c>
      <c r="F845" s="262" t="s">
        <v>202</v>
      </c>
      <c r="G845" s="260"/>
      <c r="H845" s="263">
        <v>323.19999999999999</v>
      </c>
      <c r="I845" s="264"/>
      <c r="J845" s="260"/>
      <c r="K845" s="260"/>
      <c r="L845" s="265"/>
      <c r="M845" s="266"/>
      <c r="N845" s="267"/>
      <c r="O845" s="267"/>
      <c r="P845" s="267"/>
      <c r="Q845" s="267"/>
      <c r="R845" s="267"/>
      <c r="S845" s="267"/>
      <c r="T845" s="268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269" t="s">
        <v>192</v>
      </c>
      <c r="AU845" s="269" t="s">
        <v>84</v>
      </c>
      <c r="AV845" s="14" t="s">
        <v>155</v>
      </c>
      <c r="AW845" s="14" t="s">
        <v>30</v>
      </c>
      <c r="AX845" s="14" t="s">
        <v>82</v>
      </c>
      <c r="AY845" s="269" t="s">
        <v>137</v>
      </c>
    </row>
    <row r="846" s="2" customFormat="1" ht="16.5" customHeight="1">
      <c r="A846" s="39"/>
      <c r="B846" s="40"/>
      <c r="C846" s="295" t="s">
        <v>1030</v>
      </c>
      <c r="D846" s="295" t="s">
        <v>351</v>
      </c>
      <c r="E846" s="296" t="s">
        <v>1031</v>
      </c>
      <c r="F846" s="297" t="s">
        <v>1032</v>
      </c>
      <c r="G846" s="298" t="s">
        <v>199</v>
      </c>
      <c r="H846" s="299">
        <v>8.0800000000000001</v>
      </c>
      <c r="I846" s="300"/>
      <c r="J846" s="301">
        <f>ROUND(I846*H846,2)</f>
        <v>0</v>
      </c>
      <c r="K846" s="302"/>
      <c r="L846" s="303"/>
      <c r="M846" s="304" t="s">
        <v>1</v>
      </c>
      <c r="N846" s="305" t="s">
        <v>39</v>
      </c>
      <c r="O846" s="92"/>
      <c r="P846" s="238">
        <f>O846*H846</f>
        <v>0</v>
      </c>
      <c r="Q846" s="238">
        <v>0.55000000000000004</v>
      </c>
      <c r="R846" s="238">
        <f>Q846*H846</f>
        <v>4.4440000000000008</v>
      </c>
      <c r="S846" s="238">
        <v>0</v>
      </c>
      <c r="T846" s="239">
        <f>S846*H846</f>
        <v>0</v>
      </c>
      <c r="U846" s="39"/>
      <c r="V846" s="39"/>
      <c r="W846" s="39"/>
      <c r="X846" s="39"/>
      <c r="Y846" s="39"/>
      <c r="Z846" s="39"/>
      <c r="AA846" s="39"/>
      <c r="AB846" s="39"/>
      <c r="AC846" s="39"/>
      <c r="AD846" s="39"/>
      <c r="AE846" s="39"/>
      <c r="AR846" s="240" t="s">
        <v>356</v>
      </c>
      <c r="AT846" s="240" t="s">
        <v>351</v>
      </c>
      <c r="AU846" s="240" t="s">
        <v>84</v>
      </c>
      <c r="AY846" s="18" t="s">
        <v>137</v>
      </c>
      <c r="BE846" s="241">
        <f>IF(N846="základní",J846,0)</f>
        <v>0</v>
      </c>
      <c r="BF846" s="241">
        <f>IF(N846="snížená",J846,0)</f>
        <v>0</v>
      </c>
      <c r="BG846" s="241">
        <f>IF(N846="zákl. přenesená",J846,0)</f>
        <v>0</v>
      </c>
      <c r="BH846" s="241">
        <f>IF(N846="sníž. přenesená",J846,0)</f>
        <v>0</v>
      </c>
      <c r="BI846" s="241">
        <f>IF(N846="nulová",J846,0)</f>
        <v>0</v>
      </c>
      <c r="BJ846" s="18" t="s">
        <v>82</v>
      </c>
      <c r="BK846" s="241">
        <f>ROUND(I846*H846,2)</f>
        <v>0</v>
      </c>
      <c r="BL846" s="18" t="s">
        <v>266</v>
      </c>
      <c r="BM846" s="240" t="s">
        <v>1033</v>
      </c>
    </row>
    <row r="847" s="15" customFormat="1">
      <c r="A847" s="15"/>
      <c r="B847" s="270"/>
      <c r="C847" s="271"/>
      <c r="D847" s="249" t="s">
        <v>192</v>
      </c>
      <c r="E847" s="272" t="s">
        <v>1</v>
      </c>
      <c r="F847" s="273" t="s">
        <v>820</v>
      </c>
      <c r="G847" s="271"/>
      <c r="H847" s="272" t="s">
        <v>1</v>
      </c>
      <c r="I847" s="274"/>
      <c r="J847" s="271"/>
      <c r="K847" s="271"/>
      <c r="L847" s="275"/>
      <c r="M847" s="276"/>
      <c r="N847" s="277"/>
      <c r="O847" s="277"/>
      <c r="P847" s="277"/>
      <c r="Q847" s="277"/>
      <c r="R847" s="277"/>
      <c r="S847" s="277"/>
      <c r="T847" s="278"/>
      <c r="U847" s="15"/>
      <c r="V847" s="15"/>
      <c r="W847" s="15"/>
      <c r="X847" s="15"/>
      <c r="Y847" s="15"/>
      <c r="Z847" s="15"/>
      <c r="AA847" s="15"/>
      <c r="AB847" s="15"/>
      <c r="AC847" s="15"/>
      <c r="AD847" s="15"/>
      <c r="AE847" s="15"/>
      <c r="AT847" s="279" t="s">
        <v>192</v>
      </c>
      <c r="AU847" s="279" t="s">
        <v>84</v>
      </c>
      <c r="AV847" s="15" t="s">
        <v>82</v>
      </c>
      <c r="AW847" s="15" t="s">
        <v>30</v>
      </c>
      <c r="AX847" s="15" t="s">
        <v>74</v>
      </c>
      <c r="AY847" s="279" t="s">
        <v>137</v>
      </c>
    </row>
    <row r="848" s="13" customFormat="1">
      <c r="A848" s="13"/>
      <c r="B848" s="247"/>
      <c r="C848" s="248"/>
      <c r="D848" s="249" t="s">
        <v>192</v>
      </c>
      <c r="E848" s="250" t="s">
        <v>1</v>
      </c>
      <c r="F848" s="251" t="s">
        <v>955</v>
      </c>
      <c r="G848" s="248"/>
      <c r="H848" s="252">
        <v>8.0800000000000001</v>
      </c>
      <c r="I848" s="253"/>
      <c r="J848" s="248"/>
      <c r="K848" s="248"/>
      <c r="L848" s="254"/>
      <c r="M848" s="255"/>
      <c r="N848" s="256"/>
      <c r="O848" s="256"/>
      <c r="P848" s="256"/>
      <c r="Q848" s="256"/>
      <c r="R848" s="256"/>
      <c r="S848" s="256"/>
      <c r="T848" s="257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T848" s="258" t="s">
        <v>192</v>
      </c>
      <c r="AU848" s="258" t="s">
        <v>84</v>
      </c>
      <c r="AV848" s="13" t="s">
        <v>84</v>
      </c>
      <c r="AW848" s="13" t="s">
        <v>30</v>
      </c>
      <c r="AX848" s="13" t="s">
        <v>74</v>
      </c>
      <c r="AY848" s="258" t="s">
        <v>137</v>
      </c>
    </row>
    <row r="849" s="14" customFormat="1">
      <c r="A849" s="14"/>
      <c r="B849" s="259"/>
      <c r="C849" s="260"/>
      <c r="D849" s="249" t="s">
        <v>192</v>
      </c>
      <c r="E849" s="261" t="s">
        <v>1</v>
      </c>
      <c r="F849" s="262" t="s">
        <v>202</v>
      </c>
      <c r="G849" s="260"/>
      <c r="H849" s="263">
        <v>8.0800000000000001</v>
      </c>
      <c r="I849" s="264"/>
      <c r="J849" s="260"/>
      <c r="K849" s="260"/>
      <c r="L849" s="265"/>
      <c r="M849" s="266"/>
      <c r="N849" s="267"/>
      <c r="O849" s="267"/>
      <c r="P849" s="267"/>
      <c r="Q849" s="267"/>
      <c r="R849" s="267"/>
      <c r="S849" s="267"/>
      <c r="T849" s="268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T849" s="269" t="s">
        <v>192</v>
      </c>
      <c r="AU849" s="269" t="s">
        <v>84</v>
      </c>
      <c r="AV849" s="14" t="s">
        <v>155</v>
      </c>
      <c r="AW849" s="14" t="s">
        <v>30</v>
      </c>
      <c r="AX849" s="14" t="s">
        <v>82</v>
      </c>
      <c r="AY849" s="269" t="s">
        <v>137</v>
      </c>
    </row>
    <row r="850" s="2" customFormat="1" ht="16.5" customHeight="1">
      <c r="A850" s="39"/>
      <c r="B850" s="40"/>
      <c r="C850" s="228" t="s">
        <v>1034</v>
      </c>
      <c r="D850" s="228" t="s">
        <v>140</v>
      </c>
      <c r="E850" s="229" t="s">
        <v>1035</v>
      </c>
      <c r="F850" s="230" t="s">
        <v>1036</v>
      </c>
      <c r="G850" s="231" t="s">
        <v>553</v>
      </c>
      <c r="H850" s="232">
        <v>3050</v>
      </c>
      <c r="I850" s="233"/>
      <c r="J850" s="234">
        <f>ROUND(I850*H850,2)</f>
        <v>0</v>
      </c>
      <c r="K850" s="235"/>
      <c r="L850" s="45"/>
      <c r="M850" s="236" t="s">
        <v>1</v>
      </c>
      <c r="N850" s="237" t="s">
        <v>39</v>
      </c>
      <c r="O850" s="92"/>
      <c r="P850" s="238">
        <f>O850*H850</f>
        <v>0</v>
      </c>
      <c r="Q850" s="238">
        <v>2.0000000000000002E-05</v>
      </c>
      <c r="R850" s="238">
        <f>Q850*H850</f>
        <v>0.061000000000000006</v>
      </c>
      <c r="S850" s="238">
        <v>0</v>
      </c>
      <c r="T850" s="239">
        <f>S850*H850</f>
        <v>0</v>
      </c>
      <c r="U850" s="39"/>
      <c r="V850" s="39"/>
      <c r="W850" s="39"/>
      <c r="X850" s="39"/>
      <c r="Y850" s="39"/>
      <c r="Z850" s="39"/>
      <c r="AA850" s="39"/>
      <c r="AB850" s="39"/>
      <c r="AC850" s="39"/>
      <c r="AD850" s="39"/>
      <c r="AE850" s="39"/>
      <c r="AR850" s="240" t="s">
        <v>266</v>
      </c>
      <c r="AT850" s="240" t="s">
        <v>140</v>
      </c>
      <c r="AU850" s="240" t="s">
        <v>84</v>
      </c>
      <c r="AY850" s="18" t="s">
        <v>137</v>
      </c>
      <c r="BE850" s="241">
        <f>IF(N850="základní",J850,0)</f>
        <v>0</v>
      </c>
      <c r="BF850" s="241">
        <f>IF(N850="snížená",J850,0)</f>
        <v>0</v>
      </c>
      <c r="BG850" s="241">
        <f>IF(N850="zákl. přenesená",J850,0)</f>
        <v>0</v>
      </c>
      <c r="BH850" s="241">
        <f>IF(N850="sníž. přenesená",J850,0)</f>
        <v>0</v>
      </c>
      <c r="BI850" s="241">
        <f>IF(N850="nulová",J850,0)</f>
        <v>0</v>
      </c>
      <c r="BJ850" s="18" t="s">
        <v>82</v>
      </c>
      <c r="BK850" s="241">
        <f>ROUND(I850*H850,2)</f>
        <v>0</v>
      </c>
      <c r="BL850" s="18" t="s">
        <v>266</v>
      </c>
      <c r="BM850" s="240" t="s">
        <v>1037</v>
      </c>
    </row>
    <row r="851" s="15" customFormat="1">
      <c r="A851" s="15"/>
      <c r="B851" s="270"/>
      <c r="C851" s="271"/>
      <c r="D851" s="249" t="s">
        <v>192</v>
      </c>
      <c r="E851" s="272" t="s">
        <v>1</v>
      </c>
      <c r="F851" s="273" t="s">
        <v>820</v>
      </c>
      <c r="G851" s="271"/>
      <c r="H851" s="272" t="s">
        <v>1</v>
      </c>
      <c r="I851" s="274"/>
      <c r="J851" s="271"/>
      <c r="K851" s="271"/>
      <c r="L851" s="275"/>
      <c r="M851" s="276"/>
      <c r="N851" s="277"/>
      <c r="O851" s="277"/>
      <c r="P851" s="277"/>
      <c r="Q851" s="277"/>
      <c r="R851" s="277"/>
      <c r="S851" s="277"/>
      <c r="T851" s="278"/>
      <c r="U851" s="15"/>
      <c r="V851" s="15"/>
      <c r="W851" s="15"/>
      <c r="X851" s="15"/>
      <c r="Y851" s="15"/>
      <c r="Z851" s="15"/>
      <c r="AA851" s="15"/>
      <c r="AB851" s="15"/>
      <c r="AC851" s="15"/>
      <c r="AD851" s="15"/>
      <c r="AE851" s="15"/>
      <c r="AT851" s="279" t="s">
        <v>192</v>
      </c>
      <c r="AU851" s="279" t="s">
        <v>84</v>
      </c>
      <c r="AV851" s="15" t="s">
        <v>82</v>
      </c>
      <c r="AW851" s="15" t="s">
        <v>30</v>
      </c>
      <c r="AX851" s="15" t="s">
        <v>74</v>
      </c>
      <c r="AY851" s="279" t="s">
        <v>137</v>
      </c>
    </row>
    <row r="852" s="13" customFormat="1">
      <c r="A852" s="13"/>
      <c r="B852" s="247"/>
      <c r="C852" s="248"/>
      <c r="D852" s="249" t="s">
        <v>192</v>
      </c>
      <c r="E852" s="250" t="s">
        <v>1</v>
      </c>
      <c r="F852" s="251" t="s">
        <v>1038</v>
      </c>
      <c r="G852" s="248"/>
      <c r="H852" s="252">
        <v>3050</v>
      </c>
      <c r="I852" s="253"/>
      <c r="J852" s="248"/>
      <c r="K852" s="248"/>
      <c r="L852" s="254"/>
      <c r="M852" s="255"/>
      <c r="N852" s="256"/>
      <c r="O852" s="256"/>
      <c r="P852" s="256"/>
      <c r="Q852" s="256"/>
      <c r="R852" s="256"/>
      <c r="S852" s="256"/>
      <c r="T852" s="257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T852" s="258" t="s">
        <v>192</v>
      </c>
      <c r="AU852" s="258" t="s">
        <v>84</v>
      </c>
      <c r="AV852" s="13" t="s">
        <v>84</v>
      </c>
      <c r="AW852" s="13" t="s">
        <v>30</v>
      </c>
      <c r="AX852" s="13" t="s">
        <v>74</v>
      </c>
      <c r="AY852" s="258" t="s">
        <v>137</v>
      </c>
    </row>
    <row r="853" s="14" customFormat="1">
      <c r="A853" s="14"/>
      <c r="B853" s="259"/>
      <c r="C853" s="260"/>
      <c r="D853" s="249" t="s">
        <v>192</v>
      </c>
      <c r="E853" s="261" t="s">
        <v>1</v>
      </c>
      <c r="F853" s="262" t="s">
        <v>202</v>
      </c>
      <c r="G853" s="260"/>
      <c r="H853" s="263">
        <v>3050</v>
      </c>
      <c r="I853" s="264"/>
      <c r="J853" s="260"/>
      <c r="K853" s="260"/>
      <c r="L853" s="265"/>
      <c r="M853" s="266"/>
      <c r="N853" s="267"/>
      <c r="O853" s="267"/>
      <c r="P853" s="267"/>
      <c r="Q853" s="267"/>
      <c r="R853" s="267"/>
      <c r="S853" s="267"/>
      <c r="T853" s="268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T853" s="269" t="s">
        <v>192</v>
      </c>
      <c r="AU853" s="269" t="s">
        <v>84</v>
      </c>
      <c r="AV853" s="14" t="s">
        <v>155</v>
      </c>
      <c r="AW853" s="14" t="s">
        <v>30</v>
      </c>
      <c r="AX853" s="14" t="s">
        <v>82</v>
      </c>
      <c r="AY853" s="269" t="s">
        <v>137</v>
      </c>
    </row>
    <row r="854" s="2" customFormat="1" ht="16.5" customHeight="1">
      <c r="A854" s="39"/>
      <c r="B854" s="40"/>
      <c r="C854" s="295" t="s">
        <v>1039</v>
      </c>
      <c r="D854" s="295" t="s">
        <v>351</v>
      </c>
      <c r="E854" s="296" t="s">
        <v>1031</v>
      </c>
      <c r="F854" s="297" t="s">
        <v>1032</v>
      </c>
      <c r="G854" s="298" t="s">
        <v>199</v>
      </c>
      <c r="H854" s="299">
        <v>8.0800000000000001</v>
      </c>
      <c r="I854" s="300"/>
      <c r="J854" s="301">
        <f>ROUND(I854*H854,2)</f>
        <v>0</v>
      </c>
      <c r="K854" s="302"/>
      <c r="L854" s="303"/>
      <c r="M854" s="304" t="s">
        <v>1</v>
      </c>
      <c r="N854" s="305" t="s">
        <v>39</v>
      </c>
      <c r="O854" s="92"/>
      <c r="P854" s="238">
        <f>O854*H854</f>
        <v>0</v>
      </c>
      <c r="Q854" s="238">
        <v>0.55000000000000004</v>
      </c>
      <c r="R854" s="238">
        <f>Q854*H854</f>
        <v>4.4440000000000008</v>
      </c>
      <c r="S854" s="238">
        <v>0</v>
      </c>
      <c r="T854" s="239">
        <f>S854*H854</f>
        <v>0</v>
      </c>
      <c r="U854" s="39"/>
      <c r="V854" s="39"/>
      <c r="W854" s="39"/>
      <c r="X854" s="39"/>
      <c r="Y854" s="39"/>
      <c r="Z854" s="39"/>
      <c r="AA854" s="39"/>
      <c r="AB854" s="39"/>
      <c r="AC854" s="39"/>
      <c r="AD854" s="39"/>
      <c r="AE854" s="39"/>
      <c r="AR854" s="240" t="s">
        <v>356</v>
      </c>
      <c r="AT854" s="240" t="s">
        <v>351</v>
      </c>
      <c r="AU854" s="240" t="s">
        <v>84</v>
      </c>
      <c r="AY854" s="18" t="s">
        <v>137</v>
      </c>
      <c r="BE854" s="241">
        <f>IF(N854="základní",J854,0)</f>
        <v>0</v>
      </c>
      <c r="BF854" s="241">
        <f>IF(N854="snížená",J854,0)</f>
        <v>0</v>
      </c>
      <c r="BG854" s="241">
        <f>IF(N854="zákl. přenesená",J854,0)</f>
        <v>0</v>
      </c>
      <c r="BH854" s="241">
        <f>IF(N854="sníž. přenesená",J854,0)</f>
        <v>0</v>
      </c>
      <c r="BI854" s="241">
        <f>IF(N854="nulová",J854,0)</f>
        <v>0</v>
      </c>
      <c r="BJ854" s="18" t="s">
        <v>82</v>
      </c>
      <c r="BK854" s="241">
        <f>ROUND(I854*H854,2)</f>
        <v>0</v>
      </c>
      <c r="BL854" s="18" t="s">
        <v>266</v>
      </c>
      <c r="BM854" s="240" t="s">
        <v>1040</v>
      </c>
    </row>
    <row r="855" s="15" customFormat="1">
      <c r="A855" s="15"/>
      <c r="B855" s="270"/>
      <c r="C855" s="271"/>
      <c r="D855" s="249" t="s">
        <v>192</v>
      </c>
      <c r="E855" s="272" t="s">
        <v>1</v>
      </c>
      <c r="F855" s="273" t="s">
        <v>820</v>
      </c>
      <c r="G855" s="271"/>
      <c r="H855" s="272" t="s">
        <v>1</v>
      </c>
      <c r="I855" s="274"/>
      <c r="J855" s="271"/>
      <c r="K855" s="271"/>
      <c r="L855" s="275"/>
      <c r="M855" s="276"/>
      <c r="N855" s="277"/>
      <c r="O855" s="277"/>
      <c r="P855" s="277"/>
      <c r="Q855" s="277"/>
      <c r="R855" s="277"/>
      <c r="S855" s="277"/>
      <c r="T855" s="278"/>
      <c r="U855" s="15"/>
      <c r="V855" s="15"/>
      <c r="W855" s="15"/>
      <c r="X855" s="15"/>
      <c r="Y855" s="15"/>
      <c r="Z855" s="15"/>
      <c r="AA855" s="15"/>
      <c r="AB855" s="15"/>
      <c r="AC855" s="15"/>
      <c r="AD855" s="15"/>
      <c r="AE855" s="15"/>
      <c r="AT855" s="279" t="s">
        <v>192</v>
      </c>
      <c r="AU855" s="279" t="s">
        <v>84</v>
      </c>
      <c r="AV855" s="15" t="s">
        <v>82</v>
      </c>
      <c r="AW855" s="15" t="s">
        <v>30</v>
      </c>
      <c r="AX855" s="15" t="s">
        <v>74</v>
      </c>
      <c r="AY855" s="279" t="s">
        <v>137</v>
      </c>
    </row>
    <row r="856" s="13" customFormat="1">
      <c r="A856" s="13"/>
      <c r="B856" s="247"/>
      <c r="C856" s="248"/>
      <c r="D856" s="249" t="s">
        <v>192</v>
      </c>
      <c r="E856" s="250" t="s">
        <v>1</v>
      </c>
      <c r="F856" s="251" t="s">
        <v>955</v>
      </c>
      <c r="G856" s="248"/>
      <c r="H856" s="252">
        <v>8.0800000000000001</v>
      </c>
      <c r="I856" s="253"/>
      <c r="J856" s="248"/>
      <c r="K856" s="248"/>
      <c r="L856" s="254"/>
      <c r="M856" s="255"/>
      <c r="N856" s="256"/>
      <c r="O856" s="256"/>
      <c r="P856" s="256"/>
      <c r="Q856" s="256"/>
      <c r="R856" s="256"/>
      <c r="S856" s="256"/>
      <c r="T856" s="257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58" t="s">
        <v>192</v>
      </c>
      <c r="AU856" s="258" t="s">
        <v>84</v>
      </c>
      <c r="AV856" s="13" t="s">
        <v>84</v>
      </c>
      <c r="AW856" s="13" t="s">
        <v>30</v>
      </c>
      <c r="AX856" s="13" t="s">
        <v>74</v>
      </c>
      <c r="AY856" s="258" t="s">
        <v>137</v>
      </c>
    </row>
    <row r="857" s="14" customFormat="1">
      <c r="A857" s="14"/>
      <c r="B857" s="259"/>
      <c r="C857" s="260"/>
      <c r="D857" s="249" t="s">
        <v>192</v>
      </c>
      <c r="E857" s="261" t="s">
        <v>1</v>
      </c>
      <c r="F857" s="262" t="s">
        <v>202</v>
      </c>
      <c r="G857" s="260"/>
      <c r="H857" s="263">
        <v>8.0800000000000001</v>
      </c>
      <c r="I857" s="264"/>
      <c r="J857" s="260"/>
      <c r="K857" s="260"/>
      <c r="L857" s="265"/>
      <c r="M857" s="266"/>
      <c r="N857" s="267"/>
      <c r="O857" s="267"/>
      <c r="P857" s="267"/>
      <c r="Q857" s="267"/>
      <c r="R857" s="267"/>
      <c r="S857" s="267"/>
      <c r="T857" s="268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69" t="s">
        <v>192</v>
      </c>
      <c r="AU857" s="269" t="s">
        <v>84</v>
      </c>
      <c r="AV857" s="14" t="s">
        <v>155</v>
      </c>
      <c r="AW857" s="14" t="s">
        <v>30</v>
      </c>
      <c r="AX857" s="14" t="s">
        <v>82</v>
      </c>
      <c r="AY857" s="269" t="s">
        <v>137</v>
      </c>
    </row>
    <row r="858" s="2" customFormat="1" ht="24.15" customHeight="1">
      <c r="A858" s="39"/>
      <c r="B858" s="40"/>
      <c r="C858" s="228" t="s">
        <v>1041</v>
      </c>
      <c r="D858" s="228" t="s">
        <v>140</v>
      </c>
      <c r="E858" s="229" t="s">
        <v>1042</v>
      </c>
      <c r="F858" s="230" t="s">
        <v>1043</v>
      </c>
      <c r="G858" s="231" t="s">
        <v>190</v>
      </c>
      <c r="H858" s="232">
        <v>436.80000000000001</v>
      </c>
      <c r="I858" s="233"/>
      <c r="J858" s="234">
        <f>ROUND(I858*H858,2)</f>
        <v>0</v>
      </c>
      <c r="K858" s="235"/>
      <c r="L858" s="45"/>
      <c r="M858" s="236" t="s">
        <v>1</v>
      </c>
      <c r="N858" s="237" t="s">
        <v>39</v>
      </c>
      <c r="O858" s="92"/>
      <c r="P858" s="238">
        <f>O858*H858</f>
        <v>0</v>
      </c>
      <c r="Q858" s="238">
        <v>0</v>
      </c>
      <c r="R858" s="238">
        <f>Q858*H858</f>
        <v>0</v>
      </c>
      <c r="S858" s="238">
        <v>0.0070000000000000001</v>
      </c>
      <c r="T858" s="239">
        <f>S858*H858</f>
        <v>3.0576000000000003</v>
      </c>
      <c r="U858" s="39"/>
      <c r="V858" s="39"/>
      <c r="W858" s="39"/>
      <c r="X858" s="39"/>
      <c r="Y858" s="39"/>
      <c r="Z858" s="39"/>
      <c r="AA858" s="39"/>
      <c r="AB858" s="39"/>
      <c r="AC858" s="39"/>
      <c r="AD858" s="39"/>
      <c r="AE858" s="39"/>
      <c r="AR858" s="240" t="s">
        <v>266</v>
      </c>
      <c r="AT858" s="240" t="s">
        <v>140</v>
      </c>
      <c r="AU858" s="240" t="s">
        <v>84</v>
      </c>
      <c r="AY858" s="18" t="s">
        <v>137</v>
      </c>
      <c r="BE858" s="241">
        <f>IF(N858="základní",J858,0)</f>
        <v>0</v>
      </c>
      <c r="BF858" s="241">
        <f>IF(N858="snížená",J858,0)</f>
        <v>0</v>
      </c>
      <c r="BG858" s="241">
        <f>IF(N858="zákl. přenesená",J858,0)</f>
        <v>0</v>
      </c>
      <c r="BH858" s="241">
        <f>IF(N858="sníž. přenesená",J858,0)</f>
        <v>0</v>
      </c>
      <c r="BI858" s="241">
        <f>IF(N858="nulová",J858,0)</f>
        <v>0</v>
      </c>
      <c r="BJ858" s="18" t="s">
        <v>82</v>
      </c>
      <c r="BK858" s="241">
        <f>ROUND(I858*H858,2)</f>
        <v>0</v>
      </c>
      <c r="BL858" s="18" t="s">
        <v>266</v>
      </c>
      <c r="BM858" s="240" t="s">
        <v>1044</v>
      </c>
    </row>
    <row r="859" s="13" customFormat="1">
      <c r="A859" s="13"/>
      <c r="B859" s="247"/>
      <c r="C859" s="248"/>
      <c r="D859" s="249" t="s">
        <v>192</v>
      </c>
      <c r="E859" s="250" t="s">
        <v>1</v>
      </c>
      <c r="F859" s="251" t="s">
        <v>1045</v>
      </c>
      <c r="G859" s="248"/>
      <c r="H859" s="252">
        <v>436.80000000000001</v>
      </c>
      <c r="I859" s="253"/>
      <c r="J859" s="248"/>
      <c r="K859" s="248"/>
      <c r="L859" s="254"/>
      <c r="M859" s="255"/>
      <c r="N859" s="256"/>
      <c r="O859" s="256"/>
      <c r="P859" s="256"/>
      <c r="Q859" s="256"/>
      <c r="R859" s="256"/>
      <c r="S859" s="256"/>
      <c r="T859" s="257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T859" s="258" t="s">
        <v>192</v>
      </c>
      <c r="AU859" s="258" t="s">
        <v>84</v>
      </c>
      <c r="AV859" s="13" t="s">
        <v>84</v>
      </c>
      <c r="AW859" s="13" t="s">
        <v>30</v>
      </c>
      <c r="AX859" s="13" t="s">
        <v>74</v>
      </c>
      <c r="AY859" s="258" t="s">
        <v>137</v>
      </c>
    </row>
    <row r="860" s="14" customFormat="1">
      <c r="A860" s="14"/>
      <c r="B860" s="259"/>
      <c r="C860" s="260"/>
      <c r="D860" s="249" t="s">
        <v>192</v>
      </c>
      <c r="E860" s="261" t="s">
        <v>1</v>
      </c>
      <c r="F860" s="262" t="s">
        <v>202</v>
      </c>
      <c r="G860" s="260"/>
      <c r="H860" s="263">
        <v>436.80000000000001</v>
      </c>
      <c r="I860" s="264"/>
      <c r="J860" s="260"/>
      <c r="K860" s="260"/>
      <c r="L860" s="265"/>
      <c r="M860" s="266"/>
      <c r="N860" s="267"/>
      <c r="O860" s="267"/>
      <c r="P860" s="267"/>
      <c r="Q860" s="267"/>
      <c r="R860" s="267"/>
      <c r="S860" s="267"/>
      <c r="T860" s="268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T860" s="269" t="s">
        <v>192</v>
      </c>
      <c r="AU860" s="269" t="s">
        <v>84</v>
      </c>
      <c r="AV860" s="14" t="s">
        <v>155</v>
      </c>
      <c r="AW860" s="14" t="s">
        <v>30</v>
      </c>
      <c r="AX860" s="14" t="s">
        <v>82</v>
      </c>
      <c r="AY860" s="269" t="s">
        <v>137</v>
      </c>
    </row>
    <row r="861" s="2" customFormat="1" ht="24.15" customHeight="1">
      <c r="A861" s="39"/>
      <c r="B861" s="40"/>
      <c r="C861" s="228" t="s">
        <v>1046</v>
      </c>
      <c r="D861" s="228" t="s">
        <v>140</v>
      </c>
      <c r="E861" s="229" t="s">
        <v>1047</v>
      </c>
      <c r="F861" s="230" t="s">
        <v>1048</v>
      </c>
      <c r="G861" s="231" t="s">
        <v>199</v>
      </c>
      <c r="H861" s="232">
        <v>22.023</v>
      </c>
      <c r="I861" s="233"/>
      <c r="J861" s="234">
        <f>ROUND(I861*H861,2)</f>
        <v>0</v>
      </c>
      <c r="K861" s="235"/>
      <c r="L861" s="45"/>
      <c r="M861" s="236" t="s">
        <v>1</v>
      </c>
      <c r="N861" s="237" t="s">
        <v>39</v>
      </c>
      <c r="O861" s="92"/>
      <c r="P861" s="238">
        <f>O861*H861</f>
        <v>0</v>
      </c>
      <c r="Q861" s="238">
        <v>0.023369999999999998</v>
      </c>
      <c r="R861" s="238">
        <f>Q861*H861</f>
        <v>0.51467750999999995</v>
      </c>
      <c r="S861" s="238">
        <v>0</v>
      </c>
      <c r="T861" s="239">
        <f>S861*H861</f>
        <v>0</v>
      </c>
      <c r="U861" s="39"/>
      <c r="V861" s="39"/>
      <c r="W861" s="39"/>
      <c r="X861" s="39"/>
      <c r="Y861" s="39"/>
      <c r="Z861" s="39"/>
      <c r="AA861" s="39"/>
      <c r="AB861" s="39"/>
      <c r="AC861" s="39"/>
      <c r="AD861" s="39"/>
      <c r="AE861" s="39"/>
      <c r="AR861" s="240" t="s">
        <v>266</v>
      </c>
      <c r="AT861" s="240" t="s">
        <v>140</v>
      </c>
      <c r="AU861" s="240" t="s">
        <v>84</v>
      </c>
      <c r="AY861" s="18" t="s">
        <v>137</v>
      </c>
      <c r="BE861" s="241">
        <f>IF(N861="základní",J861,0)</f>
        <v>0</v>
      </c>
      <c r="BF861" s="241">
        <f>IF(N861="snížená",J861,0)</f>
        <v>0</v>
      </c>
      <c r="BG861" s="241">
        <f>IF(N861="zákl. přenesená",J861,0)</f>
        <v>0</v>
      </c>
      <c r="BH861" s="241">
        <f>IF(N861="sníž. přenesená",J861,0)</f>
        <v>0</v>
      </c>
      <c r="BI861" s="241">
        <f>IF(N861="nulová",J861,0)</f>
        <v>0</v>
      </c>
      <c r="BJ861" s="18" t="s">
        <v>82</v>
      </c>
      <c r="BK861" s="241">
        <f>ROUND(I861*H861,2)</f>
        <v>0</v>
      </c>
      <c r="BL861" s="18" t="s">
        <v>266</v>
      </c>
      <c r="BM861" s="240" t="s">
        <v>1049</v>
      </c>
    </row>
    <row r="862" s="15" customFormat="1">
      <c r="A862" s="15"/>
      <c r="B862" s="270"/>
      <c r="C862" s="271"/>
      <c r="D862" s="249" t="s">
        <v>192</v>
      </c>
      <c r="E862" s="272" t="s">
        <v>1</v>
      </c>
      <c r="F862" s="273" t="s">
        <v>963</v>
      </c>
      <c r="G862" s="271"/>
      <c r="H862" s="272" t="s">
        <v>1</v>
      </c>
      <c r="I862" s="274"/>
      <c r="J862" s="271"/>
      <c r="K862" s="271"/>
      <c r="L862" s="275"/>
      <c r="M862" s="276"/>
      <c r="N862" s="277"/>
      <c r="O862" s="277"/>
      <c r="P862" s="277"/>
      <c r="Q862" s="277"/>
      <c r="R862" s="277"/>
      <c r="S862" s="277"/>
      <c r="T862" s="278"/>
      <c r="U862" s="15"/>
      <c r="V862" s="15"/>
      <c r="W862" s="15"/>
      <c r="X862" s="15"/>
      <c r="Y862" s="15"/>
      <c r="Z862" s="15"/>
      <c r="AA862" s="15"/>
      <c r="AB862" s="15"/>
      <c r="AC862" s="15"/>
      <c r="AD862" s="15"/>
      <c r="AE862" s="15"/>
      <c r="AT862" s="279" t="s">
        <v>192</v>
      </c>
      <c r="AU862" s="279" t="s">
        <v>84</v>
      </c>
      <c r="AV862" s="15" t="s">
        <v>82</v>
      </c>
      <c r="AW862" s="15" t="s">
        <v>30</v>
      </c>
      <c r="AX862" s="15" t="s">
        <v>74</v>
      </c>
      <c r="AY862" s="279" t="s">
        <v>137</v>
      </c>
    </row>
    <row r="863" s="13" customFormat="1">
      <c r="A863" s="13"/>
      <c r="B863" s="247"/>
      <c r="C863" s="248"/>
      <c r="D863" s="249" t="s">
        <v>192</v>
      </c>
      <c r="E863" s="250" t="s">
        <v>1</v>
      </c>
      <c r="F863" s="251" t="s">
        <v>964</v>
      </c>
      <c r="G863" s="248"/>
      <c r="H863" s="252">
        <v>22.023</v>
      </c>
      <c r="I863" s="253"/>
      <c r="J863" s="248"/>
      <c r="K863" s="248"/>
      <c r="L863" s="254"/>
      <c r="M863" s="255"/>
      <c r="N863" s="256"/>
      <c r="O863" s="256"/>
      <c r="P863" s="256"/>
      <c r="Q863" s="256"/>
      <c r="R863" s="256"/>
      <c r="S863" s="256"/>
      <c r="T863" s="257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58" t="s">
        <v>192</v>
      </c>
      <c r="AU863" s="258" t="s">
        <v>84</v>
      </c>
      <c r="AV863" s="13" t="s">
        <v>84</v>
      </c>
      <c r="AW863" s="13" t="s">
        <v>30</v>
      </c>
      <c r="AX863" s="13" t="s">
        <v>74</v>
      </c>
      <c r="AY863" s="258" t="s">
        <v>137</v>
      </c>
    </row>
    <row r="864" s="14" customFormat="1">
      <c r="A864" s="14"/>
      <c r="B864" s="259"/>
      <c r="C864" s="260"/>
      <c r="D864" s="249" t="s">
        <v>192</v>
      </c>
      <c r="E864" s="261" t="s">
        <v>1</v>
      </c>
      <c r="F864" s="262" t="s">
        <v>202</v>
      </c>
      <c r="G864" s="260"/>
      <c r="H864" s="263">
        <v>22.023</v>
      </c>
      <c r="I864" s="264"/>
      <c r="J864" s="260"/>
      <c r="K864" s="260"/>
      <c r="L864" s="265"/>
      <c r="M864" s="266"/>
      <c r="N864" s="267"/>
      <c r="O864" s="267"/>
      <c r="P864" s="267"/>
      <c r="Q864" s="267"/>
      <c r="R864" s="267"/>
      <c r="S864" s="267"/>
      <c r="T864" s="268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269" t="s">
        <v>192</v>
      </c>
      <c r="AU864" s="269" t="s">
        <v>84</v>
      </c>
      <c r="AV864" s="14" t="s">
        <v>155</v>
      </c>
      <c r="AW864" s="14" t="s">
        <v>30</v>
      </c>
      <c r="AX864" s="14" t="s">
        <v>82</v>
      </c>
      <c r="AY864" s="269" t="s">
        <v>137</v>
      </c>
    </row>
    <row r="865" s="2" customFormat="1" ht="24.15" customHeight="1">
      <c r="A865" s="39"/>
      <c r="B865" s="40"/>
      <c r="C865" s="228" t="s">
        <v>1050</v>
      </c>
      <c r="D865" s="228" t="s">
        <v>140</v>
      </c>
      <c r="E865" s="229" t="s">
        <v>1051</v>
      </c>
      <c r="F865" s="230" t="s">
        <v>1052</v>
      </c>
      <c r="G865" s="231" t="s">
        <v>190</v>
      </c>
      <c r="H865" s="232">
        <v>28</v>
      </c>
      <c r="I865" s="233"/>
      <c r="J865" s="234">
        <f>ROUND(I865*H865,2)</f>
        <v>0</v>
      </c>
      <c r="K865" s="235"/>
      <c r="L865" s="45"/>
      <c r="M865" s="236" t="s">
        <v>1</v>
      </c>
      <c r="N865" s="237" t="s">
        <v>39</v>
      </c>
      <c r="O865" s="92"/>
      <c r="P865" s="238">
        <f>O865*H865</f>
        <v>0</v>
      </c>
      <c r="Q865" s="238">
        <v>0.0094199999999999996</v>
      </c>
      <c r="R865" s="238">
        <f>Q865*H865</f>
        <v>0.26375999999999999</v>
      </c>
      <c r="S865" s="238">
        <v>0</v>
      </c>
      <c r="T865" s="239">
        <f>S865*H865</f>
        <v>0</v>
      </c>
      <c r="U865" s="39"/>
      <c r="V865" s="39"/>
      <c r="W865" s="39"/>
      <c r="X865" s="39"/>
      <c r="Y865" s="39"/>
      <c r="Z865" s="39"/>
      <c r="AA865" s="39"/>
      <c r="AB865" s="39"/>
      <c r="AC865" s="39"/>
      <c r="AD865" s="39"/>
      <c r="AE865" s="39"/>
      <c r="AR865" s="240" t="s">
        <v>266</v>
      </c>
      <c r="AT865" s="240" t="s">
        <v>140</v>
      </c>
      <c r="AU865" s="240" t="s">
        <v>84</v>
      </c>
      <c r="AY865" s="18" t="s">
        <v>137</v>
      </c>
      <c r="BE865" s="241">
        <f>IF(N865="základní",J865,0)</f>
        <v>0</v>
      </c>
      <c r="BF865" s="241">
        <f>IF(N865="snížená",J865,0)</f>
        <v>0</v>
      </c>
      <c r="BG865" s="241">
        <f>IF(N865="zákl. přenesená",J865,0)</f>
        <v>0</v>
      </c>
      <c r="BH865" s="241">
        <f>IF(N865="sníž. přenesená",J865,0)</f>
        <v>0</v>
      </c>
      <c r="BI865" s="241">
        <f>IF(N865="nulová",J865,0)</f>
        <v>0</v>
      </c>
      <c r="BJ865" s="18" t="s">
        <v>82</v>
      </c>
      <c r="BK865" s="241">
        <f>ROUND(I865*H865,2)</f>
        <v>0</v>
      </c>
      <c r="BL865" s="18" t="s">
        <v>266</v>
      </c>
      <c r="BM865" s="240" t="s">
        <v>1053</v>
      </c>
    </row>
    <row r="866" s="15" customFormat="1">
      <c r="A866" s="15"/>
      <c r="B866" s="270"/>
      <c r="C866" s="271"/>
      <c r="D866" s="249" t="s">
        <v>192</v>
      </c>
      <c r="E866" s="272" t="s">
        <v>1</v>
      </c>
      <c r="F866" s="273" t="s">
        <v>805</v>
      </c>
      <c r="G866" s="271"/>
      <c r="H866" s="272" t="s">
        <v>1</v>
      </c>
      <c r="I866" s="274"/>
      <c r="J866" s="271"/>
      <c r="K866" s="271"/>
      <c r="L866" s="275"/>
      <c r="M866" s="276"/>
      <c r="N866" s="277"/>
      <c r="O866" s="277"/>
      <c r="P866" s="277"/>
      <c r="Q866" s="277"/>
      <c r="R866" s="277"/>
      <c r="S866" s="277"/>
      <c r="T866" s="278"/>
      <c r="U866" s="15"/>
      <c r="V866" s="15"/>
      <c r="W866" s="15"/>
      <c r="X866" s="15"/>
      <c r="Y866" s="15"/>
      <c r="Z866" s="15"/>
      <c r="AA866" s="15"/>
      <c r="AB866" s="15"/>
      <c r="AC866" s="15"/>
      <c r="AD866" s="15"/>
      <c r="AE866" s="15"/>
      <c r="AT866" s="279" t="s">
        <v>192</v>
      </c>
      <c r="AU866" s="279" t="s">
        <v>84</v>
      </c>
      <c r="AV866" s="15" t="s">
        <v>82</v>
      </c>
      <c r="AW866" s="15" t="s">
        <v>30</v>
      </c>
      <c r="AX866" s="15" t="s">
        <v>74</v>
      </c>
      <c r="AY866" s="279" t="s">
        <v>137</v>
      </c>
    </row>
    <row r="867" s="13" customFormat="1">
      <c r="A867" s="13"/>
      <c r="B867" s="247"/>
      <c r="C867" s="248"/>
      <c r="D867" s="249" t="s">
        <v>192</v>
      </c>
      <c r="E867" s="250" t="s">
        <v>1</v>
      </c>
      <c r="F867" s="251" t="s">
        <v>806</v>
      </c>
      <c r="G867" s="248"/>
      <c r="H867" s="252">
        <v>28</v>
      </c>
      <c r="I867" s="253"/>
      <c r="J867" s="248"/>
      <c r="K867" s="248"/>
      <c r="L867" s="254"/>
      <c r="M867" s="255"/>
      <c r="N867" s="256"/>
      <c r="O867" s="256"/>
      <c r="P867" s="256"/>
      <c r="Q867" s="256"/>
      <c r="R867" s="256"/>
      <c r="S867" s="256"/>
      <c r="T867" s="257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58" t="s">
        <v>192</v>
      </c>
      <c r="AU867" s="258" t="s">
        <v>84</v>
      </c>
      <c r="AV867" s="13" t="s">
        <v>84</v>
      </c>
      <c r="AW867" s="13" t="s">
        <v>30</v>
      </c>
      <c r="AX867" s="13" t="s">
        <v>74</v>
      </c>
      <c r="AY867" s="258" t="s">
        <v>137</v>
      </c>
    </row>
    <row r="868" s="14" customFormat="1">
      <c r="A868" s="14"/>
      <c r="B868" s="259"/>
      <c r="C868" s="260"/>
      <c r="D868" s="249" t="s">
        <v>192</v>
      </c>
      <c r="E868" s="261" t="s">
        <v>1</v>
      </c>
      <c r="F868" s="262" t="s">
        <v>202</v>
      </c>
      <c r="G868" s="260"/>
      <c r="H868" s="263">
        <v>28</v>
      </c>
      <c r="I868" s="264"/>
      <c r="J868" s="260"/>
      <c r="K868" s="260"/>
      <c r="L868" s="265"/>
      <c r="M868" s="266"/>
      <c r="N868" s="267"/>
      <c r="O868" s="267"/>
      <c r="P868" s="267"/>
      <c r="Q868" s="267"/>
      <c r="R868" s="267"/>
      <c r="S868" s="267"/>
      <c r="T868" s="268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T868" s="269" t="s">
        <v>192</v>
      </c>
      <c r="AU868" s="269" t="s">
        <v>84</v>
      </c>
      <c r="AV868" s="14" t="s">
        <v>155</v>
      </c>
      <c r="AW868" s="14" t="s">
        <v>30</v>
      </c>
      <c r="AX868" s="14" t="s">
        <v>82</v>
      </c>
      <c r="AY868" s="269" t="s">
        <v>137</v>
      </c>
    </row>
    <row r="869" s="2" customFormat="1" ht="24.15" customHeight="1">
      <c r="A869" s="39"/>
      <c r="B869" s="40"/>
      <c r="C869" s="228" t="s">
        <v>1054</v>
      </c>
      <c r="D869" s="228" t="s">
        <v>140</v>
      </c>
      <c r="E869" s="229" t="s">
        <v>1055</v>
      </c>
      <c r="F869" s="230" t="s">
        <v>1056</v>
      </c>
      <c r="G869" s="231" t="s">
        <v>190</v>
      </c>
      <c r="H869" s="232">
        <v>58</v>
      </c>
      <c r="I869" s="233"/>
      <c r="J869" s="234">
        <f>ROUND(I869*H869,2)</f>
        <v>0</v>
      </c>
      <c r="K869" s="235"/>
      <c r="L869" s="45"/>
      <c r="M869" s="236" t="s">
        <v>1</v>
      </c>
      <c r="N869" s="237" t="s">
        <v>39</v>
      </c>
      <c r="O869" s="92"/>
      <c r="P869" s="238">
        <f>O869*H869</f>
        <v>0</v>
      </c>
      <c r="Q869" s="238">
        <v>0.0094800000000000006</v>
      </c>
      <c r="R869" s="238">
        <f>Q869*H869</f>
        <v>0.54984</v>
      </c>
      <c r="S869" s="238">
        <v>0</v>
      </c>
      <c r="T869" s="239">
        <f>S869*H869</f>
        <v>0</v>
      </c>
      <c r="U869" s="39"/>
      <c r="V869" s="39"/>
      <c r="W869" s="39"/>
      <c r="X869" s="39"/>
      <c r="Y869" s="39"/>
      <c r="Z869" s="39"/>
      <c r="AA869" s="39"/>
      <c r="AB869" s="39"/>
      <c r="AC869" s="39"/>
      <c r="AD869" s="39"/>
      <c r="AE869" s="39"/>
      <c r="AR869" s="240" t="s">
        <v>266</v>
      </c>
      <c r="AT869" s="240" t="s">
        <v>140</v>
      </c>
      <c r="AU869" s="240" t="s">
        <v>84</v>
      </c>
      <c r="AY869" s="18" t="s">
        <v>137</v>
      </c>
      <c r="BE869" s="241">
        <f>IF(N869="základní",J869,0)</f>
        <v>0</v>
      </c>
      <c r="BF869" s="241">
        <f>IF(N869="snížená",J869,0)</f>
        <v>0</v>
      </c>
      <c r="BG869" s="241">
        <f>IF(N869="zákl. přenesená",J869,0)</f>
        <v>0</v>
      </c>
      <c r="BH869" s="241">
        <f>IF(N869="sníž. přenesená",J869,0)</f>
        <v>0</v>
      </c>
      <c r="BI869" s="241">
        <f>IF(N869="nulová",J869,0)</f>
        <v>0</v>
      </c>
      <c r="BJ869" s="18" t="s">
        <v>82</v>
      </c>
      <c r="BK869" s="241">
        <f>ROUND(I869*H869,2)</f>
        <v>0</v>
      </c>
      <c r="BL869" s="18" t="s">
        <v>266</v>
      </c>
      <c r="BM869" s="240" t="s">
        <v>1033</v>
      </c>
    </row>
    <row r="870" s="15" customFormat="1">
      <c r="A870" s="15"/>
      <c r="B870" s="270"/>
      <c r="C870" s="271"/>
      <c r="D870" s="249" t="s">
        <v>192</v>
      </c>
      <c r="E870" s="272" t="s">
        <v>1</v>
      </c>
      <c r="F870" s="273" t="s">
        <v>470</v>
      </c>
      <c r="G870" s="271"/>
      <c r="H870" s="272" t="s">
        <v>1</v>
      </c>
      <c r="I870" s="274"/>
      <c r="J870" s="271"/>
      <c r="K870" s="271"/>
      <c r="L870" s="275"/>
      <c r="M870" s="276"/>
      <c r="N870" s="277"/>
      <c r="O870" s="277"/>
      <c r="P870" s="277"/>
      <c r="Q870" s="277"/>
      <c r="R870" s="277"/>
      <c r="S870" s="277"/>
      <c r="T870" s="278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  <c r="AE870" s="15"/>
      <c r="AT870" s="279" t="s">
        <v>192</v>
      </c>
      <c r="AU870" s="279" t="s">
        <v>84</v>
      </c>
      <c r="AV870" s="15" t="s">
        <v>82</v>
      </c>
      <c r="AW870" s="15" t="s">
        <v>30</v>
      </c>
      <c r="AX870" s="15" t="s">
        <v>74</v>
      </c>
      <c r="AY870" s="279" t="s">
        <v>137</v>
      </c>
    </row>
    <row r="871" s="13" customFormat="1">
      <c r="A871" s="13"/>
      <c r="B871" s="247"/>
      <c r="C871" s="248"/>
      <c r="D871" s="249" t="s">
        <v>192</v>
      </c>
      <c r="E871" s="250" t="s">
        <v>1</v>
      </c>
      <c r="F871" s="251" t="s">
        <v>471</v>
      </c>
      <c r="G871" s="248"/>
      <c r="H871" s="252">
        <v>58</v>
      </c>
      <c r="I871" s="253"/>
      <c r="J871" s="248"/>
      <c r="K871" s="248"/>
      <c r="L871" s="254"/>
      <c r="M871" s="255"/>
      <c r="N871" s="256"/>
      <c r="O871" s="256"/>
      <c r="P871" s="256"/>
      <c r="Q871" s="256"/>
      <c r="R871" s="256"/>
      <c r="S871" s="256"/>
      <c r="T871" s="257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58" t="s">
        <v>192</v>
      </c>
      <c r="AU871" s="258" t="s">
        <v>84</v>
      </c>
      <c r="AV871" s="13" t="s">
        <v>84</v>
      </c>
      <c r="AW871" s="13" t="s">
        <v>30</v>
      </c>
      <c r="AX871" s="13" t="s">
        <v>74</v>
      </c>
      <c r="AY871" s="258" t="s">
        <v>137</v>
      </c>
    </row>
    <row r="872" s="14" customFormat="1">
      <c r="A872" s="14"/>
      <c r="B872" s="259"/>
      <c r="C872" s="260"/>
      <c r="D872" s="249" t="s">
        <v>192</v>
      </c>
      <c r="E872" s="261" t="s">
        <v>1</v>
      </c>
      <c r="F872" s="262" t="s">
        <v>202</v>
      </c>
      <c r="G872" s="260"/>
      <c r="H872" s="263">
        <v>58</v>
      </c>
      <c r="I872" s="264"/>
      <c r="J872" s="260"/>
      <c r="K872" s="260"/>
      <c r="L872" s="265"/>
      <c r="M872" s="266"/>
      <c r="N872" s="267"/>
      <c r="O872" s="267"/>
      <c r="P872" s="267"/>
      <c r="Q872" s="267"/>
      <c r="R872" s="267"/>
      <c r="S872" s="267"/>
      <c r="T872" s="268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269" t="s">
        <v>192</v>
      </c>
      <c r="AU872" s="269" t="s">
        <v>84</v>
      </c>
      <c r="AV872" s="14" t="s">
        <v>155</v>
      </c>
      <c r="AW872" s="14" t="s">
        <v>30</v>
      </c>
      <c r="AX872" s="14" t="s">
        <v>82</v>
      </c>
      <c r="AY872" s="269" t="s">
        <v>137</v>
      </c>
    </row>
    <row r="873" s="2" customFormat="1" ht="24.15" customHeight="1">
      <c r="A873" s="39"/>
      <c r="B873" s="40"/>
      <c r="C873" s="228" t="s">
        <v>1057</v>
      </c>
      <c r="D873" s="228" t="s">
        <v>140</v>
      </c>
      <c r="E873" s="229" t="s">
        <v>1058</v>
      </c>
      <c r="F873" s="230" t="s">
        <v>1059</v>
      </c>
      <c r="G873" s="231" t="s">
        <v>190</v>
      </c>
      <c r="H873" s="232">
        <v>133.63</v>
      </c>
      <c r="I873" s="233"/>
      <c r="J873" s="234">
        <f>ROUND(I873*H873,2)</f>
        <v>0</v>
      </c>
      <c r="K873" s="235"/>
      <c r="L873" s="45"/>
      <c r="M873" s="236" t="s">
        <v>1</v>
      </c>
      <c r="N873" s="237" t="s">
        <v>39</v>
      </c>
      <c r="O873" s="92"/>
      <c r="P873" s="238">
        <f>O873*H873</f>
        <v>0</v>
      </c>
      <c r="Q873" s="238">
        <v>0.011310000000000001</v>
      </c>
      <c r="R873" s="238">
        <f>Q873*H873</f>
        <v>1.5113553</v>
      </c>
      <c r="S873" s="238">
        <v>0</v>
      </c>
      <c r="T873" s="239">
        <f>S873*H873</f>
        <v>0</v>
      </c>
      <c r="U873" s="39"/>
      <c r="V873" s="39"/>
      <c r="W873" s="39"/>
      <c r="X873" s="39"/>
      <c r="Y873" s="39"/>
      <c r="Z873" s="39"/>
      <c r="AA873" s="39"/>
      <c r="AB873" s="39"/>
      <c r="AC873" s="39"/>
      <c r="AD873" s="39"/>
      <c r="AE873" s="39"/>
      <c r="AR873" s="240" t="s">
        <v>266</v>
      </c>
      <c r="AT873" s="240" t="s">
        <v>140</v>
      </c>
      <c r="AU873" s="240" t="s">
        <v>84</v>
      </c>
      <c r="AY873" s="18" t="s">
        <v>137</v>
      </c>
      <c r="BE873" s="241">
        <f>IF(N873="základní",J873,0)</f>
        <v>0</v>
      </c>
      <c r="BF873" s="241">
        <f>IF(N873="snížená",J873,0)</f>
        <v>0</v>
      </c>
      <c r="BG873" s="241">
        <f>IF(N873="zákl. přenesená",J873,0)</f>
        <v>0</v>
      </c>
      <c r="BH873" s="241">
        <f>IF(N873="sníž. přenesená",J873,0)</f>
        <v>0</v>
      </c>
      <c r="BI873" s="241">
        <f>IF(N873="nulová",J873,0)</f>
        <v>0</v>
      </c>
      <c r="BJ873" s="18" t="s">
        <v>82</v>
      </c>
      <c r="BK873" s="241">
        <f>ROUND(I873*H873,2)</f>
        <v>0</v>
      </c>
      <c r="BL873" s="18" t="s">
        <v>266</v>
      </c>
      <c r="BM873" s="240" t="s">
        <v>1060</v>
      </c>
    </row>
    <row r="874" s="15" customFormat="1">
      <c r="A874" s="15"/>
      <c r="B874" s="270"/>
      <c r="C874" s="271"/>
      <c r="D874" s="249" t="s">
        <v>192</v>
      </c>
      <c r="E874" s="272" t="s">
        <v>1</v>
      </c>
      <c r="F874" s="273" t="s">
        <v>1061</v>
      </c>
      <c r="G874" s="271"/>
      <c r="H874" s="272" t="s">
        <v>1</v>
      </c>
      <c r="I874" s="274"/>
      <c r="J874" s="271"/>
      <c r="K874" s="271"/>
      <c r="L874" s="275"/>
      <c r="M874" s="276"/>
      <c r="N874" s="277"/>
      <c r="O874" s="277"/>
      <c r="P874" s="277"/>
      <c r="Q874" s="277"/>
      <c r="R874" s="277"/>
      <c r="S874" s="277"/>
      <c r="T874" s="278"/>
      <c r="U874" s="15"/>
      <c r="V874" s="15"/>
      <c r="W874" s="15"/>
      <c r="X874" s="15"/>
      <c r="Y874" s="15"/>
      <c r="Z874" s="15"/>
      <c r="AA874" s="15"/>
      <c r="AB874" s="15"/>
      <c r="AC874" s="15"/>
      <c r="AD874" s="15"/>
      <c r="AE874" s="15"/>
      <c r="AT874" s="279" t="s">
        <v>192</v>
      </c>
      <c r="AU874" s="279" t="s">
        <v>84</v>
      </c>
      <c r="AV874" s="15" t="s">
        <v>82</v>
      </c>
      <c r="AW874" s="15" t="s">
        <v>30</v>
      </c>
      <c r="AX874" s="15" t="s">
        <v>74</v>
      </c>
      <c r="AY874" s="279" t="s">
        <v>137</v>
      </c>
    </row>
    <row r="875" s="13" customFormat="1">
      <c r="A875" s="13"/>
      <c r="B875" s="247"/>
      <c r="C875" s="248"/>
      <c r="D875" s="249" t="s">
        <v>192</v>
      </c>
      <c r="E875" s="250" t="s">
        <v>1</v>
      </c>
      <c r="F875" s="251" t="s">
        <v>1062</v>
      </c>
      <c r="G875" s="248"/>
      <c r="H875" s="252">
        <v>133.63</v>
      </c>
      <c r="I875" s="253"/>
      <c r="J875" s="248"/>
      <c r="K875" s="248"/>
      <c r="L875" s="254"/>
      <c r="M875" s="255"/>
      <c r="N875" s="256"/>
      <c r="O875" s="256"/>
      <c r="P875" s="256"/>
      <c r="Q875" s="256"/>
      <c r="R875" s="256"/>
      <c r="S875" s="256"/>
      <c r="T875" s="257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58" t="s">
        <v>192</v>
      </c>
      <c r="AU875" s="258" t="s">
        <v>84</v>
      </c>
      <c r="AV875" s="13" t="s">
        <v>84</v>
      </c>
      <c r="AW875" s="13" t="s">
        <v>30</v>
      </c>
      <c r="AX875" s="13" t="s">
        <v>74</v>
      </c>
      <c r="AY875" s="258" t="s">
        <v>137</v>
      </c>
    </row>
    <row r="876" s="14" customFormat="1">
      <c r="A876" s="14"/>
      <c r="B876" s="259"/>
      <c r="C876" s="260"/>
      <c r="D876" s="249" t="s">
        <v>192</v>
      </c>
      <c r="E876" s="261" t="s">
        <v>1</v>
      </c>
      <c r="F876" s="262" t="s">
        <v>202</v>
      </c>
      <c r="G876" s="260"/>
      <c r="H876" s="263">
        <v>133.63</v>
      </c>
      <c r="I876" s="264"/>
      <c r="J876" s="260"/>
      <c r="K876" s="260"/>
      <c r="L876" s="265"/>
      <c r="M876" s="266"/>
      <c r="N876" s="267"/>
      <c r="O876" s="267"/>
      <c r="P876" s="267"/>
      <c r="Q876" s="267"/>
      <c r="R876" s="267"/>
      <c r="S876" s="267"/>
      <c r="T876" s="268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T876" s="269" t="s">
        <v>192</v>
      </c>
      <c r="AU876" s="269" t="s">
        <v>84</v>
      </c>
      <c r="AV876" s="14" t="s">
        <v>155</v>
      </c>
      <c r="AW876" s="14" t="s">
        <v>30</v>
      </c>
      <c r="AX876" s="14" t="s">
        <v>82</v>
      </c>
      <c r="AY876" s="269" t="s">
        <v>137</v>
      </c>
    </row>
    <row r="877" s="2" customFormat="1" ht="24.15" customHeight="1">
      <c r="A877" s="39"/>
      <c r="B877" s="40"/>
      <c r="C877" s="228" t="s">
        <v>1063</v>
      </c>
      <c r="D877" s="228" t="s">
        <v>140</v>
      </c>
      <c r="E877" s="229" t="s">
        <v>1064</v>
      </c>
      <c r="F877" s="230" t="s">
        <v>1065</v>
      </c>
      <c r="G877" s="231" t="s">
        <v>190</v>
      </c>
      <c r="H877" s="232">
        <v>133.63</v>
      </c>
      <c r="I877" s="233"/>
      <c r="J877" s="234">
        <f>ROUND(I877*H877,2)</f>
        <v>0</v>
      </c>
      <c r="K877" s="235"/>
      <c r="L877" s="45"/>
      <c r="M877" s="236" t="s">
        <v>1</v>
      </c>
      <c r="N877" s="237" t="s">
        <v>39</v>
      </c>
      <c r="O877" s="92"/>
      <c r="P877" s="238">
        <f>O877*H877</f>
        <v>0</v>
      </c>
      <c r="Q877" s="238">
        <v>0.013899999999999999</v>
      </c>
      <c r="R877" s="238">
        <f>Q877*H877</f>
        <v>1.8574569999999999</v>
      </c>
      <c r="S877" s="238">
        <v>0</v>
      </c>
      <c r="T877" s="239">
        <f>S877*H877</f>
        <v>0</v>
      </c>
      <c r="U877" s="39"/>
      <c r="V877" s="39"/>
      <c r="W877" s="39"/>
      <c r="X877" s="39"/>
      <c r="Y877" s="39"/>
      <c r="Z877" s="39"/>
      <c r="AA877" s="39"/>
      <c r="AB877" s="39"/>
      <c r="AC877" s="39"/>
      <c r="AD877" s="39"/>
      <c r="AE877" s="39"/>
      <c r="AR877" s="240" t="s">
        <v>266</v>
      </c>
      <c r="AT877" s="240" t="s">
        <v>140</v>
      </c>
      <c r="AU877" s="240" t="s">
        <v>84</v>
      </c>
      <c r="AY877" s="18" t="s">
        <v>137</v>
      </c>
      <c r="BE877" s="241">
        <f>IF(N877="základní",J877,0)</f>
        <v>0</v>
      </c>
      <c r="BF877" s="241">
        <f>IF(N877="snížená",J877,0)</f>
        <v>0</v>
      </c>
      <c r="BG877" s="241">
        <f>IF(N877="zákl. přenesená",J877,0)</f>
        <v>0</v>
      </c>
      <c r="BH877" s="241">
        <f>IF(N877="sníž. přenesená",J877,0)</f>
        <v>0</v>
      </c>
      <c r="BI877" s="241">
        <f>IF(N877="nulová",J877,0)</f>
        <v>0</v>
      </c>
      <c r="BJ877" s="18" t="s">
        <v>82</v>
      </c>
      <c r="BK877" s="241">
        <f>ROUND(I877*H877,2)</f>
        <v>0</v>
      </c>
      <c r="BL877" s="18" t="s">
        <v>266</v>
      </c>
      <c r="BM877" s="240" t="s">
        <v>1066</v>
      </c>
    </row>
    <row r="878" s="15" customFormat="1">
      <c r="A878" s="15"/>
      <c r="B878" s="270"/>
      <c r="C878" s="271"/>
      <c r="D878" s="249" t="s">
        <v>192</v>
      </c>
      <c r="E878" s="272" t="s">
        <v>1</v>
      </c>
      <c r="F878" s="273" t="s">
        <v>1067</v>
      </c>
      <c r="G878" s="271"/>
      <c r="H878" s="272" t="s">
        <v>1</v>
      </c>
      <c r="I878" s="274"/>
      <c r="J878" s="271"/>
      <c r="K878" s="271"/>
      <c r="L878" s="275"/>
      <c r="M878" s="276"/>
      <c r="N878" s="277"/>
      <c r="O878" s="277"/>
      <c r="P878" s="277"/>
      <c r="Q878" s="277"/>
      <c r="R878" s="277"/>
      <c r="S878" s="277"/>
      <c r="T878" s="278"/>
      <c r="U878" s="15"/>
      <c r="V878" s="15"/>
      <c r="W878" s="15"/>
      <c r="X878" s="15"/>
      <c r="Y878" s="15"/>
      <c r="Z878" s="15"/>
      <c r="AA878" s="15"/>
      <c r="AB878" s="15"/>
      <c r="AC878" s="15"/>
      <c r="AD878" s="15"/>
      <c r="AE878" s="15"/>
      <c r="AT878" s="279" t="s">
        <v>192</v>
      </c>
      <c r="AU878" s="279" t="s">
        <v>84</v>
      </c>
      <c r="AV878" s="15" t="s">
        <v>82</v>
      </c>
      <c r="AW878" s="15" t="s">
        <v>30</v>
      </c>
      <c r="AX878" s="15" t="s">
        <v>74</v>
      </c>
      <c r="AY878" s="279" t="s">
        <v>137</v>
      </c>
    </row>
    <row r="879" s="13" customFormat="1">
      <c r="A879" s="13"/>
      <c r="B879" s="247"/>
      <c r="C879" s="248"/>
      <c r="D879" s="249" t="s">
        <v>192</v>
      </c>
      <c r="E879" s="250" t="s">
        <v>1</v>
      </c>
      <c r="F879" s="251" t="s">
        <v>1062</v>
      </c>
      <c r="G879" s="248"/>
      <c r="H879" s="252">
        <v>133.63</v>
      </c>
      <c r="I879" s="253"/>
      <c r="J879" s="248"/>
      <c r="K879" s="248"/>
      <c r="L879" s="254"/>
      <c r="M879" s="255"/>
      <c r="N879" s="256"/>
      <c r="O879" s="256"/>
      <c r="P879" s="256"/>
      <c r="Q879" s="256"/>
      <c r="R879" s="256"/>
      <c r="S879" s="256"/>
      <c r="T879" s="257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258" t="s">
        <v>192</v>
      </c>
      <c r="AU879" s="258" t="s">
        <v>84</v>
      </c>
      <c r="AV879" s="13" t="s">
        <v>84</v>
      </c>
      <c r="AW879" s="13" t="s">
        <v>30</v>
      </c>
      <c r="AX879" s="13" t="s">
        <v>74</v>
      </c>
      <c r="AY879" s="258" t="s">
        <v>137</v>
      </c>
    </row>
    <row r="880" s="14" customFormat="1">
      <c r="A880" s="14"/>
      <c r="B880" s="259"/>
      <c r="C880" s="260"/>
      <c r="D880" s="249" t="s">
        <v>192</v>
      </c>
      <c r="E880" s="261" t="s">
        <v>1</v>
      </c>
      <c r="F880" s="262" t="s">
        <v>202</v>
      </c>
      <c r="G880" s="260"/>
      <c r="H880" s="263">
        <v>133.63</v>
      </c>
      <c r="I880" s="264"/>
      <c r="J880" s="260"/>
      <c r="K880" s="260"/>
      <c r="L880" s="265"/>
      <c r="M880" s="266"/>
      <c r="N880" s="267"/>
      <c r="O880" s="267"/>
      <c r="P880" s="267"/>
      <c r="Q880" s="267"/>
      <c r="R880" s="267"/>
      <c r="S880" s="267"/>
      <c r="T880" s="268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T880" s="269" t="s">
        <v>192</v>
      </c>
      <c r="AU880" s="269" t="s">
        <v>84</v>
      </c>
      <c r="AV880" s="14" t="s">
        <v>155</v>
      </c>
      <c r="AW880" s="14" t="s">
        <v>30</v>
      </c>
      <c r="AX880" s="14" t="s">
        <v>82</v>
      </c>
      <c r="AY880" s="269" t="s">
        <v>137</v>
      </c>
    </row>
    <row r="881" s="2" customFormat="1" ht="24.15" customHeight="1">
      <c r="A881" s="39"/>
      <c r="B881" s="40"/>
      <c r="C881" s="228" t="s">
        <v>1068</v>
      </c>
      <c r="D881" s="228" t="s">
        <v>140</v>
      </c>
      <c r="E881" s="229" t="s">
        <v>1069</v>
      </c>
      <c r="F881" s="230" t="s">
        <v>1070</v>
      </c>
      <c r="G881" s="231" t="s">
        <v>190</v>
      </c>
      <c r="H881" s="232">
        <v>12.279999999999999</v>
      </c>
      <c r="I881" s="233"/>
      <c r="J881" s="234">
        <f>ROUND(I881*H881,2)</f>
        <v>0</v>
      </c>
      <c r="K881" s="235"/>
      <c r="L881" s="45"/>
      <c r="M881" s="236" t="s">
        <v>1</v>
      </c>
      <c r="N881" s="237" t="s">
        <v>39</v>
      </c>
      <c r="O881" s="92"/>
      <c r="P881" s="238">
        <f>O881*H881</f>
        <v>0</v>
      </c>
      <c r="Q881" s="238">
        <v>0.015740000000000001</v>
      </c>
      <c r="R881" s="238">
        <f>Q881*H881</f>
        <v>0.19328719999999999</v>
      </c>
      <c r="S881" s="238">
        <v>0</v>
      </c>
      <c r="T881" s="239">
        <f>S881*H881</f>
        <v>0</v>
      </c>
      <c r="U881" s="39"/>
      <c r="V881" s="39"/>
      <c r="W881" s="39"/>
      <c r="X881" s="39"/>
      <c r="Y881" s="39"/>
      <c r="Z881" s="39"/>
      <c r="AA881" s="39"/>
      <c r="AB881" s="39"/>
      <c r="AC881" s="39"/>
      <c r="AD881" s="39"/>
      <c r="AE881" s="39"/>
      <c r="AR881" s="240" t="s">
        <v>266</v>
      </c>
      <c r="AT881" s="240" t="s">
        <v>140</v>
      </c>
      <c r="AU881" s="240" t="s">
        <v>84</v>
      </c>
      <c r="AY881" s="18" t="s">
        <v>137</v>
      </c>
      <c r="BE881" s="241">
        <f>IF(N881="základní",J881,0)</f>
        <v>0</v>
      </c>
      <c r="BF881" s="241">
        <f>IF(N881="snížená",J881,0)</f>
        <v>0</v>
      </c>
      <c r="BG881" s="241">
        <f>IF(N881="zákl. přenesená",J881,0)</f>
        <v>0</v>
      </c>
      <c r="BH881" s="241">
        <f>IF(N881="sníž. přenesená",J881,0)</f>
        <v>0</v>
      </c>
      <c r="BI881" s="241">
        <f>IF(N881="nulová",J881,0)</f>
        <v>0</v>
      </c>
      <c r="BJ881" s="18" t="s">
        <v>82</v>
      </c>
      <c r="BK881" s="241">
        <f>ROUND(I881*H881,2)</f>
        <v>0</v>
      </c>
      <c r="BL881" s="18" t="s">
        <v>266</v>
      </c>
      <c r="BM881" s="240" t="s">
        <v>1071</v>
      </c>
    </row>
    <row r="882" s="15" customFormat="1">
      <c r="A882" s="15"/>
      <c r="B882" s="270"/>
      <c r="C882" s="271"/>
      <c r="D882" s="249" t="s">
        <v>192</v>
      </c>
      <c r="E882" s="272" t="s">
        <v>1</v>
      </c>
      <c r="F882" s="273" t="s">
        <v>534</v>
      </c>
      <c r="G882" s="271"/>
      <c r="H882" s="272" t="s">
        <v>1</v>
      </c>
      <c r="I882" s="274"/>
      <c r="J882" s="271"/>
      <c r="K882" s="271"/>
      <c r="L882" s="275"/>
      <c r="M882" s="276"/>
      <c r="N882" s="277"/>
      <c r="O882" s="277"/>
      <c r="P882" s="277"/>
      <c r="Q882" s="277"/>
      <c r="R882" s="277"/>
      <c r="S882" s="277"/>
      <c r="T882" s="278"/>
      <c r="U882" s="15"/>
      <c r="V882" s="15"/>
      <c r="W882" s="15"/>
      <c r="X882" s="15"/>
      <c r="Y882" s="15"/>
      <c r="Z882" s="15"/>
      <c r="AA882" s="15"/>
      <c r="AB882" s="15"/>
      <c r="AC882" s="15"/>
      <c r="AD882" s="15"/>
      <c r="AE882" s="15"/>
      <c r="AT882" s="279" t="s">
        <v>192</v>
      </c>
      <c r="AU882" s="279" t="s">
        <v>84</v>
      </c>
      <c r="AV882" s="15" t="s">
        <v>82</v>
      </c>
      <c r="AW882" s="15" t="s">
        <v>30</v>
      </c>
      <c r="AX882" s="15" t="s">
        <v>74</v>
      </c>
      <c r="AY882" s="279" t="s">
        <v>137</v>
      </c>
    </row>
    <row r="883" s="13" customFormat="1">
      <c r="A883" s="13"/>
      <c r="B883" s="247"/>
      <c r="C883" s="248"/>
      <c r="D883" s="249" t="s">
        <v>192</v>
      </c>
      <c r="E883" s="250" t="s">
        <v>1</v>
      </c>
      <c r="F883" s="251" t="s">
        <v>535</v>
      </c>
      <c r="G883" s="248"/>
      <c r="H883" s="252">
        <v>12.279999999999999</v>
      </c>
      <c r="I883" s="253"/>
      <c r="J883" s="248"/>
      <c r="K883" s="248"/>
      <c r="L883" s="254"/>
      <c r="M883" s="255"/>
      <c r="N883" s="256"/>
      <c r="O883" s="256"/>
      <c r="P883" s="256"/>
      <c r="Q883" s="256"/>
      <c r="R883" s="256"/>
      <c r="S883" s="256"/>
      <c r="T883" s="257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58" t="s">
        <v>192</v>
      </c>
      <c r="AU883" s="258" t="s">
        <v>84</v>
      </c>
      <c r="AV883" s="13" t="s">
        <v>84</v>
      </c>
      <c r="AW883" s="13" t="s">
        <v>30</v>
      </c>
      <c r="AX883" s="13" t="s">
        <v>74</v>
      </c>
      <c r="AY883" s="258" t="s">
        <v>137</v>
      </c>
    </row>
    <row r="884" s="14" customFormat="1">
      <c r="A884" s="14"/>
      <c r="B884" s="259"/>
      <c r="C884" s="260"/>
      <c r="D884" s="249" t="s">
        <v>192</v>
      </c>
      <c r="E884" s="261" t="s">
        <v>1</v>
      </c>
      <c r="F884" s="262" t="s">
        <v>202</v>
      </c>
      <c r="G884" s="260"/>
      <c r="H884" s="263">
        <v>12.279999999999999</v>
      </c>
      <c r="I884" s="264"/>
      <c r="J884" s="260"/>
      <c r="K884" s="260"/>
      <c r="L884" s="265"/>
      <c r="M884" s="266"/>
      <c r="N884" s="267"/>
      <c r="O884" s="267"/>
      <c r="P884" s="267"/>
      <c r="Q884" s="267"/>
      <c r="R884" s="267"/>
      <c r="S884" s="267"/>
      <c r="T884" s="268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T884" s="269" t="s">
        <v>192</v>
      </c>
      <c r="AU884" s="269" t="s">
        <v>84</v>
      </c>
      <c r="AV884" s="14" t="s">
        <v>155</v>
      </c>
      <c r="AW884" s="14" t="s">
        <v>30</v>
      </c>
      <c r="AX884" s="14" t="s">
        <v>82</v>
      </c>
      <c r="AY884" s="269" t="s">
        <v>137</v>
      </c>
    </row>
    <row r="885" s="2" customFormat="1" ht="24.15" customHeight="1">
      <c r="A885" s="39"/>
      <c r="B885" s="40"/>
      <c r="C885" s="228" t="s">
        <v>1072</v>
      </c>
      <c r="D885" s="228" t="s">
        <v>140</v>
      </c>
      <c r="E885" s="229" t="s">
        <v>1073</v>
      </c>
      <c r="F885" s="230" t="s">
        <v>1074</v>
      </c>
      <c r="G885" s="231" t="s">
        <v>190</v>
      </c>
      <c r="H885" s="232">
        <v>12.279999999999999</v>
      </c>
      <c r="I885" s="233"/>
      <c r="J885" s="234">
        <f>ROUND(I885*H885,2)</f>
        <v>0</v>
      </c>
      <c r="K885" s="235"/>
      <c r="L885" s="45"/>
      <c r="M885" s="236" t="s">
        <v>1</v>
      </c>
      <c r="N885" s="237" t="s">
        <v>39</v>
      </c>
      <c r="O885" s="92"/>
      <c r="P885" s="238">
        <f>O885*H885</f>
        <v>0</v>
      </c>
      <c r="Q885" s="238">
        <v>0</v>
      </c>
      <c r="R885" s="238">
        <f>Q885*H885</f>
        <v>0</v>
      </c>
      <c r="S885" s="238">
        <v>0</v>
      </c>
      <c r="T885" s="239">
        <f>S885*H885</f>
        <v>0</v>
      </c>
      <c r="U885" s="39"/>
      <c r="V885" s="39"/>
      <c r="W885" s="39"/>
      <c r="X885" s="39"/>
      <c r="Y885" s="39"/>
      <c r="Z885" s="39"/>
      <c r="AA885" s="39"/>
      <c r="AB885" s="39"/>
      <c r="AC885" s="39"/>
      <c r="AD885" s="39"/>
      <c r="AE885" s="39"/>
      <c r="AR885" s="240" t="s">
        <v>266</v>
      </c>
      <c r="AT885" s="240" t="s">
        <v>140</v>
      </c>
      <c r="AU885" s="240" t="s">
        <v>84</v>
      </c>
      <c r="AY885" s="18" t="s">
        <v>137</v>
      </c>
      <c r="BE885" s="241">
        <f>IF(N885="základní",J885,0)</f>
        <v>0</v>
      </c>
      <c r="BF885" s="241">
        <f>IF(N885="snížená",J885,0)</f>
        <v>0</v>
      </c>
      <c r="BG885" s="241">
        <f>IF(N885="zákl. přenesená",J885,0)</f>
        <v>0</v>
      </c>
      <c r="BH885" s="241">
        <f>IF(N885="sníž. přenesená",J885,0)</f>
        <v>0</v>
      </c>
      <c r="BI885" s="241">
        <f>IF(N885="nulová",J885,0)</f>
        <v>0</v>
      </c>
      <c r="BJ885" s="18" t="s">
        <v>82</v>
      </c>
      <c r="BK885" s="241">
        <f>ROUND(I885*H885,2)</f>
        <v>0</v>
      </c>
      <c r="BL885" s="18" t="s">
        <v>266</v>
      </c>
      <c r="BM885" s="240" t="s">
        <v>1075</v>
      </c>
    </row>
    <row r="886" s="15" customFormat="1">
      <c r="A886" s="15"/>
      <c r="B886" s="270"/>
      <c r="C886" s="271"/>
      <c r="D886" s="249" t="s">
        <v>192</v>
      </c>
      <c r="E886" s="272" t="s">
        <v>1</v>
      </c>
      <c r="F886" s="273" t="s">
        <v>534</v>
      </c>
      <c r="G886" s="271"/>
      <c r="H886" s="272" t="s">
        <v>1</v>
      </c>
      <c r="I886" s="274"/>
      <c r="J886" s="271"/>
      <c r="K886" s="271"/>
      <c r="L886" s="275"/>
      <c r="M886" s="276"/>
      <c r="N886" s="277"/>
      <c r="O886" s="277"/>
      <c r="P886" s="277"/>
      <c r="Q886" s="277"/>
      <c r="R886" s="277"/>
      <c r="S886" s="277"/>
      <c r="T886" s="278"/>
      <c r="U886" s="15"/>
      <c r="V886" s="15"/>
      <c r="W886" s="15"/>
      <c r="X886" s="15"/>
      <c r="Y886" s="15"/>
      <c r="Z886" s="15"/>
      <c r="AA886" s="15"/>
      <c r="AB886" s="15"/>
      <c r="AC886" s="15"/>
      <c r="AD886" s="15"/>
      <c r="AE886" s="15"/>
      <c r="AT886" s="279" t="s">
        <v>192</v>
      </c>
      <c r="AU886" s="279" t="s">
        <v>84</v>
      </c>
      <c r="AV886" s="15" t="s">
        <v>82</v>
      </c>
      <c r="AW886" s="15" t="s">
        <v>30</v>
      </c>
      <c r="AX886" s="15" t="s">
        <v>74</v>
      </c>
      <c r="AY886" s="279" t="s">
        <v>137</v>
      </c>
    </row>
    <row r="887" s="13" customFormat="1">
      <c r="A887" s="13"/>
      <c r="B887" s="247"/>
      <c r="C887" s="248"/>
      <c r="D887" s="249" t="s">
        <v>192</v>
      </c>
      <c r="E887" s="250" t="s">
        <v>1</v>
      </c>
      <c r="F887" s="251" t="s">
        <v>535</v>
      </c>
      <c r="G887" s="248"/>
      <c r="H887" s="252">
        <v>12.279999999999999</v>
      </c>
      <c r="I887" s="253"/>
      <c r="J887" s="248"/>
      <c r="K887" s="248"/>
      <c r="L887" s="254"/>
      <c r="M887" s="255"/>
      <c r="N887" s="256"/>
      <c r="O887" s="256"/>
      <c r="P887" s="256"/>
      <c r="Q887" s="256"/>
      <c r="R887" s="256"/>
      <c r="S887" s="256"/>
      <c r="T887" s="257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258" t="s">
        <v>192</v>
      </c>
      <c r="AU887" s="258" t="s">
        <v>84</v>
      </c>
      <c r="AV887" s="13" t="s">
        <v>84</v>
      </c>
      <c r="AW887" s="13" t="s">
        <v>30</v>
      </c>
      <c r="AX887" s="13" t="s">
        <v>74</v>
      </c>
      <c r="AY887" s="258" t="s">
        <v>137</v>
      </c>
    </row>
    <row r="888" s="14" customFormat="1">
      <c r="A888" s="14"/>
      <c r="B888" s="259"/>
      <c r="C888" s="260"/>
      <c r="D888" s="249" t="s">
        <v>192</v>
      </c>
      <c r="E888" s="261" t="s">
        <v>1</v>
      </c>
      <c r="F888" s="262" t="s">
        <v>202</v>
      </c>
      <c r="G888" s="260"/>
      <c r="H888" s="263">
        <v>12.279999999999999</v>
      </c>
      <c r="I888" s="264"/>
      <c r="J888" s="260"/>
      <c r="K888" s="260"/>
      <c r="L888" s="265"/>
      <c r="M888" s="266"/>
      <c r="N888" s="267"/>
      <c r="O888" s="267"/>
      <c r="P888" s="267"/>
      <c r="Q888" s="267"/>
      <c r="R888" s="267"/>
      <c r="S888" s="267"/>
      <c r="T888" s="268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T888" s="269" t="s">
        <v>192</v>
      </c>
      <c r="AU888" s="269" t="s">
        <v>84</v>
      </c>
      <c r="AV888" s="14" t="s">
        <v>155</v>
      </c>
      <c r="AW888" s="14" t="s">
        <v>30</v>
      </c>
      <c r="AX888" s="14" t="s">
        <v>82</v>
      </c>
      <c r="AY888" s="269" t="s">
        <v>137</v>
      </c>
    </row>
    <row r="889" s="2" customFormat="1" ht="21.75" customHeight="1">
      <c r="A889" s="39"/>
      <c r="B889" s="40"/>
      <c r="C889" s="295" t="s">
        <v>1076</v>
      </c>
      <c r="D889" s="295" t="s">
        <v>351</v>
      </c>
      <c r="E889" s="296" t="s">
        <v>971</v>
      </c>
      <c r="F889" s="297" t="s">
        <v>972</v>
      </c>
      <c r="G889" s="298" t="s">
        <v>199</v>
      </c>
      <c r="H889" s="299">
        <v>0.245</v>
      </c>
      <c r="I889" s="300"/>
      <c r="J889" s="301">
        <f>ROUND(I889*H889,2)</f>
        <v>0</v>
      </c>
      <c r="K889" s="302"/>
      <c r="L889" s="303"/>
      <c r="M889" s="304" t="s">
        <v>1</v>
      </c>
      <c r="N889" s="305" t="s">
        <v>39</v>
      </c>
      <c r="O889" s="92"/>
      <c r="P889" s="238">
        <f>O889*H889</f>
        <v>0</v>
      </c>
      <c r="Q889" s="238">
        <v>0.55000000000000004</v>
      </c>
      <c r="R889" s="238">
        <f>Q889*H889</f>
        <v>0.13475000000000001</v>
      </c>
      <c r="S889" s="238">
        <v>0</v>
      </c>
      <c r="T889" s="239">
        <f>S889*H889</f>
        <v>0</v>
      </c>
      <c r="U889" s="39"/>
      <c r="V889" s="39"/>
      <c r="W889" s="39"/>
      <c r="X889" s="39"/>
      <c r="Y889" s="39"/>
      <c r="Z889" s="39"/>
      <c r="AA889" s="39"/>
      <c r="AB889" s="39"/>
      <c r="AC889" s="39"/>
      <c r="AD889" s="39"/>
      <c r="AE889" s="39"/>
      <c r="AR889" s="240" t="s">
        <v>356</v>
      </c>
      <c r="AT889" s="240" t="s">
        <v>351</v>
      </c>
      <c r="AU889" s="240" t="s">
        <v>84</v>
      </c>
      <c r="AY889" s="18" t="s">
        <v>137</v>
      </c>
      <c r="BE889" s="241">
        <f>IF(N889="základní",J889,0)</f>
        <v>0</v>
      </c>
      <c r="BF889" s="241">
        <f>IF(N889="snížená",J889,0)</f>
        <v>0</v>
      </c>
      <c r="BG889" s="241">
        <f>IF(N889="zákl. přenesená",J889,0)</f>
        <v>0</v>
      </c>
      <c r="BH889" s="241">
        <f>IF(N889="sníž. přenesená",J889,0)</f>
        <v>0</v>
      </c>
      <c r="BI889" s="241">
        <f>IF(N889="nulová",J889,0)</f>
        <v>0</v>
      </c>
      <c r="BJ889" s="18" t="s">
        <v>82</v>
      </c>
      <c r="BK889" s="241">
        <f>ROUND(I889*H889,2)</f>
        <v>0</v>
      </c>
      <c r="BL889" s="18" t="s">
        <v>266</v>
      </c>
      <c r="BM889" s="240" t="s">
        <v>1077</v>
      </c>
    </row>
    <row r="890" s="13" customFormat="1">
      <c r="A890" s="13"/>
      <c r="B890" s="247"/>
      <c r="C890" s="248"/>
      <c r="D890" s="249" t="s">
        <v>192</v>
      </c>
      <c r="E890" s="250" t="s">
        <v>1</v>
      </c>
      <c r="F890" s="251" t="s">
        <v>958</v>
      </c>
      <c r="G890" s="248"/>
      <c r="H890" s="252">
        <v>0.245</v>
      </c>
      <c r="I890" s="253"/>
      <c r="J890" s="248"/>
      <c r="K890" s="248"/>
      <c r="L890" s="254"/>
      <c r="M890" s="255"/>
      <c r="N890" s="256"/>
      <c r="O890" s="256"/>
      <c r="P890" s="256"/>
      <c r="Q890" s="256"/>
      <c r="R890" s="256"/>
      <c r="S890" s="256"/>
      <c r="T890" s="257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258" t="s">
        <v>192</v>
      </c>
      <c r="AU890" s="258" t="s">
        <v>84</v>
      </c>
      <c r="AV890" s="13" t="s">
        <v>84</v>
      </c>
      <c r="AW890" s="13" t="s">
        <v>30</v>
      </c>
      <c r="AX890" s="13" t="s">
        <v>82</v>
      </c>
      <c r="AY890" s="258" t="s">
        <v>137</v>
      </c>
    </row>
    <row r="891" s="2" customFormat="1" ht="24.15" customHeight="1">
      <c r="A891" s="39"/>
      <c r="B891" s="40"/>
      <c r="C891" s="228" t="s">
        <v>1078</v>
      </c>
      <c r="D891" s="228" t="s">
        <v>140</v>
      </c>
      <c r="E891" s="229" t="s">
        <v>1079</v>
      </c>
      <c r="F891" s="230" t="s">
        <v>1080</v>
      </c>
      <c r="G891" s="231" t="s">
        <v>553</v>
      </c>
      <c r="H891" s="232">
        <v>682.89999999999998</v>
      </c>
      <c r="I891" s="233"/>
      <c r="J891" s="234">
        <f>ROUND(I891*H891,2)</f>
        <v>0</v>
      </c>
      <c r="K891" s="235"/>
      <c r="L891" s="45"/>
      <c r="M891" s="236" t="s">
        <v>1</v>
      </c>
      <c r="N891" s="237" t="s">
        <v>39</v>
      </c>
      <c r="O891" s="92"/>
      <c r="P891" s="238">
        <f>O891*H891</f>
        <v>0</v>
      </c>
      <c r="Q891" s="238">
        <v>0</v>
      </c>
      <c r="R891" s="238">
        <f>Q891*H891</f>
        <v>0</v>
      </c>
      <c r="S891" s="238">
        <v>0.01</v>
      </c>
      <c r="T891" s="239">
        <f>S891*H891</f>
        <v>6.8289999999999997</v>
      </c>
      <c r="U891" s="39"/>
      <c r="V891" s="39"/>
      <c r="W891" s="39"/>
      <c r="X891" s="39"/>
      <c r="Y891" s="39"/>
      <c r="Z891" s="39"/>
      <c r="AA891" s="39"/>
      <c r="AB891" s="39"/>
      <c r="AC891" s="39"/>
      <c r="AD891" s="39"/>
      <c r="AE891" s="39"/>
      <c r="AR891" s="240" t="s">
        <v>266</v>
      </c>
      <c r="AT891" s="240" t="s">
        <v>140</v>
      </c>
      <c r="AU891" s="240" t="s">
        <v>84</v>
      </c>
      <c r="AY891" s="18" t="s">
        <v>137</v>
      </c>
      <c r="BE891" s="241">
        <f>IF(N891="základní",J891,0)</f>
        <v>0</v>
      </c>
      <c r="BF891" s="241">
        <f>IF(N891="snížená",J891,0)</f>
        <v>0</v>
      </c>
      <c r="BG891" s="241">
        <f>IF(N891="zákl. přenesená",J891,0)</f>
        <v>0</v>
      </c>
      <c r="BH891" s="241">
        <f>IF(N891="sníž. přenesená",J891,0)</f>
        <v>0</v>
      </c>
      <c r="BI891" s="241">
        <f>IF(N891="nulová",J891,0)</f>
        <v>0</v>
      </c>
      <c r="BJ891" s="18" t="s">
        <v>82</v>
      </c>
      <c r="BK891" s="241">
        <f>ROUND(I891*H891,2)</f>
        <v>0</v>
      </c>
      <c r="BL891" s="18" t="s">
        <v>266</v>
      </c>
      <c r="BM891" s="240" t="s">
        <v>1081</v>
      </c>
    </row>
    <row r="892" s="15" customFormat="1">
      <c r="A892" s="15"/>
      <c r="B892" s="270"/>
      <c r="C892" s="271"/>
      <c r="D892" s="249" t="s">
        <v>192</v>
      </c>
      <c r="E892" s="272" t="s">
        <v>1</v>
      </c>
      <c r="F892" s="273" t="s">
        <v>1082</v>
      </c>
      <c r="G892" s="271"/>
      <c r="H892" s="272" t="s">
        <v>1</v>
      </c>
      <c r="I892" s="274"/>
      <c r="J892" s="271"/>
      <c r="K892" s="271"/>
      <c r="L892" s="275"/>
      <c r="M892" s="276"/>
      <c r="N892" s="277"/>
      <c r="O892" s="277"/>
      <c r="P892" s="277"/>
      <c r="Q892" s="277"/>
      <c r="R892" s="277"/>
      <c r="S892" s="277"/>
      <c r="T892" s="278"/>
      <c r="U892" s="15"/>
      <c r="V892" s="15"/>
      <c r="W892" s="15"/>
      <c r="X892" s="15"/>
      <c r="Y892" s="15"/>
      <c r="Z892" s="15"/>
      <c r="AA892" s="15"/>
      <c r="AB892" s="15"/>
      <c r="AC892" s="15"/>
      <c r="AD892" s="15"/>
      <c r="AE892" s="15"/>
      <c r="AT892" s="279" t="s">
        <v>192</v>
      </c>
      <c r="AU892" s="279" t="s">
        <v>84</v>
      </c>
      <c r="AV892" s="15" t="s">
        <v>82</v>
      </c>
      <c r="AW892" s="15" t="s">
        <v>30</v>
      </c>
      <c r="AX892" s="15" t="s">
        <v>74</v>
      </c>
      <c r="AY892" s="279" t="s">
        <v>137</v>
      </c>
    </row>
    <row r="893" s="13" customFormat="1">
      <c r="A893" s="13"/>
      <c r="B893" s="247"/>
      <c r="C893" s="248"/>
      <c r="D893" s="249" t="s">
        <v>192</v>
      </c>
      <c r="E893" s="250" t="s">
        <v>1</v>
      </c>
      <c r="F893" s="251" t="s">
        <v>1083</v>
      </c>
      <c r="G893" s="248"/>
      <c r="H893" s="252">
        <v>53</v>
      </c>
      <c r="I893" s="253"/>
      <c r="J893" s="248"/>
      <c r="K893" s="248"/>
      <c r="L893" s="254"/>
      <c r="M893" s="255"/>
      <c r="N893" s="256"/>
      <c r="O893" s="256"/>
      <c r="P893" s="256"/>
      <c r="Q893" s="256"/>
      <c r="R893" s="256"/>
      <c r="S893" s="256"/>
      <c r="T893" s="257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58" t="s">
        <v>192</v>
      </c>
      <c r="AU893" s="258" t="s">
        <v>84</v>
      </c>
      <c r="AV893" s="13" t="s">
        <v>84</v>
      </c>
      <c r="AW893" s="13" t="s">
        <v>30</v>
      </c>
      <c r="AX893" s="13" t="s">
        <v>74</v>
      </c>
      <c r="AY893" s="258" t="s">
        <v>137</v>
      </c>
    </row>
    <row r="894" s="13" customFormat="1">
      <c r="A894" s="13"/>
      <c r="B894" s="247"/>
      <c r="C894" s="248"/>
      <c r="D894" s="249" t="s">
        <v>192</v>
      </c>
      <c r="E894" s="250" t="s">
        <v>1</v>
      </c>
      <c r="F894" s="251" t="s">
        <v>1084</v>
      </c>
      <c r="G894" s="248"/>
      <c r="H894" s="252">
        <v>8</v>
      </c>
      <c r="I894" s="253"/>
      <c r="J894" s="248"/>
      <c r="K894" s="248"/>
      <c r="L894" s="254"/>
      <c r="M894" s="255"/>
      <c r="N894" s="256"/>
      <c r="O894" s="256"/>
      <c r="P894" s="256"/>
      <c r="Q894" s="256"/>
      <c r="R894" s="256"/>
      <c r="S894" s="256"/>
      <c r="T894" s="257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58" t="s">
        <v>192</v>
      </c>
      <c r="AU894" s="258" t="s">
        <v>84</v>
      </c>
      <c r="AV894" s="13" t="s">
        <v>84</v>
      </c>
      <c r="AW894" s="13" t="s">
        <v>30</v>
      </c>
      <c r="AX894" s="13" t="s">
        <v>74</v>
      </c>
      <c r="AY894" s="258" t="s">
        <v>137</v>
      </c>
    </row>
    <row r="895" s="13" customFormat="1">
      <c r="A895" s="13"/>
      <c r="B895" s="247"/>
      <c r="C895" s="248"/>
      <c r="D895" s="249" t="s">
        <v>192</v>
      </c>
      <c r="E895" s="250" t="s">
        <v>1</v>
      </c>
      <c r="F895" s="251" t="s">
        <v>1085</v>
      </c>
      <c r="G895" s="248"/>
      <c r="H895" s="252">
        <v>18.399999999999999</v>
      </c>
      <c r="I895" s="253"/>
      <c r="J895" s="248"/>
      <c r="K895" s="248"/>
      <c r="L895" s="254"/>
      <c r="M895" s="255"/>
      <c r="N895" s="256"/>
      <c r="O895" s="256"/>
      <c r="P895" s="256"/>
      <c r="Q895" s="256"/>
      <c r="R895" s="256"/>
      <c r="S895" s="256"/>
      <c r="T895" s="257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58" t="s">
        <v>192</v>
      </c>
      <c r="AU895" s="258" t="s">
        <v>84</v>
      </c>
      <c r="AV895" s="13" t="s">
        <v>84</v>
      </c>
      <c r="AW895" s="13" t="s">
        <v>30</v>
      </c>
      <c r="AX895" s="13" t="s">
        <v>74</v>
      </c>
      <c r="AY895" s="258" t="s">
        <v>137</v>
      </c>
    </row>
    <row r="896" s="13" customFormat="1">
      <c r="A896" s="13"/>
      <c r="B896" s="247"/>
      <c r="C896" s="248"/>
      <c r="D896" s="249" t="s">
        <v>192</v>
      </c>
      <c r="E896" s="250" t="s">
        <v>1</v>
      </c>
      <c r="F896" s="251" t="s">
        <v>1086</v>
      </c>
      <c r="G896" s="248"/>
      <c r="H896" s="252">
        <v>30</v>
      </c>
      <c r="I896" s="253"/>
      <c r="J896" s="248"/>
      <c r="K896" s="248"/>
      <c r="L896" s="254"/>
      <c r="M896" s="255"/>
      <c r="N896" s="256"/>
      <c r="O896" s="256"/>
      <c r="P896" s="256"/>
      <c r="Q896" s="256"/>
      <c r="R896" s="256"/>
      <c r="S896" s="256"/>
      <c r="T896" s="257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T896" s="258" t="s">
        <v>192</v>
      </c>
      <c r="AU896" s="258" t="s">
        <v>84</v>
      </c>
      <c r="AV896" s="13" t="s">
        <v>84</v>
      </c>
      <c r="AW896" s="13" t="s">
        <v>30</v>
      </c>
      <c r="AX896" s="13" t="s">
        <v>74</v>
      </c>
      <c r="AY896" s="258" t="s">
        <v>137</v>
      </c>
    </row>
    <row r="897" s="13" customFormat="1">
      <c r="A897" s="13"/>
      <c r="B897" s="247"/>
      <c r="C897" s="248"/>
      <c r="D897" s="249" t="s">
        <v>192</v>
      </c>
      <c r="E897" s="250" t="s">
        <v>1</v>
      </c>
      <c r="F897" s="251" t="s">
        <v>1087</v>
      </c>
      <c r="G897" s="248"/>
      <c r="H897" s="252">
        <v>2.6000000000000001</v>
      </c>
      <c r="I897" s="253"/>
      <c r="J897" s="248"/>
      <c r="K897" s="248"/>
      <c r="L897" s="254"/>
      <c r="M897" s="255"/>
      <c r="N897" s="256"/>
      <c r="O897" s="256"/>
      <c r="P897" s="256"/>
      <c r="Q897" s="256"/>
      <c r="R897" s="256"/>
      <c r="S897" s="256"/>
      <c r="T897" s="257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58" t="s">
        <v>192</v>
      </c>
      <c r="AU897" s="258" t="s">
        <v>84</v>
      </c>
      <c r="AV897" s="13" t="s">
        <v>84</v>
      </c>
      <c r="AW897" s="13" t="s">
        <v>30</v>
      </c>
      <c r="AX897" s="13" t="s">
        <v>74</v>
      </c>
      <c r="AY897" s="258" t="s">
        <v>137</v>
      </c>
    </row>
    <row r="898" s="13" customFormat="1">
      <c r="A898" s="13"/>
      <c r="B898" s="247"/>
      <c r="C898" s="248"/>
      <c r="D898" s="249" t="s">
        <v>192</v>
      </c>
      <c r="E898" s="250" t="s">
        <v>1</v>
      </c>
      <c r="F898" s="251" t="s">
        <v>1088</v>
      </c>
      <c r="G898" s="248"/>
      <c r="H898" s="252">
        <v>67.5</v>
      </c>
      <c r="I898" s="253"/>
      <c r="J898" s="248"/>
      <c r="K898" s="248"/>
      <c r="L898" s="254"/>
      <c r="M898" s="255"/>
      <c r="N898" s="256"/>
      <c r="O898" s="256"/>
      <c r="P898" s="256"/>
      <c r="Q898" s="256"/>
      <c r="R898" s="256"/>
      <c r="S898" s="256"/>
      <c r="T898" s="257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T898" s="258" t="s">
        <v>192</v>
      </c>
      <c r="AU898" s="258" t="s">
        <v>84</v>
      </c>
      <c r="AV898" s="13" t="s">
        <v>84</v>
      </c>
      <c r="AW898" s="13" t="s">
        <v>30</v>
      </c>
      <c r="AX898" s="13" t="s">
        <v>74</v>
      </c>
      <c r="AY898" s="258" t="s">
        <v>137</v>
      </c>
    </row>
    <row r="899" s="16" customFormat="1">
      <c r="A899" s="16"/>
      <c r="B899" s="284"/>
      <c r="C899" s="285"/>
      <c r="D899" s="249" t="s">
        <v>192</v>
      </c>
      <c r="E899" s="286" t="s">
        <v>1</v>
      </c>
      <c r="F899" s="287" t="s">
        <v>294</v>
      </c>
      <c r="G899" s="285"/>
      <c r="H899" s="288">
        <v>179.5</v>
      </c>
      <c r="I899" s="289"/>
      <c r="J899" s="285"/>
      <c r="K899" s="285"/>
      <c r="L899" s="290"/>
      <c r="M899" s="291"/>
      <c r="N899" s="292"/>
      <c r="O899" s="292"/>
      <c r="P899" s="292"/>
      <c r="Q899" s="292"/>
      <c r="R899" s="292"/>
      <c r="S899" s="292"/>
      <c r="T899" s="293"/>
      <c r="U899" s="16"/>
      <c r="V899" s="16"/>
      <c r="W899" s="16"/>
      <c r="X899" s="16"/>
      <c r="Y899" s="16"/>
      <c r="Z899" s="16"/>
      <c r="AA899" s="16"/>
      <c r="AB899" s="16"/>
      <c r="AC899" s="16"/>
      <c r="AD899" s="16"/>
      <c r="AE899" s="16"/>
      <c r="AT899" s="294" t="s">
        <v>192</v>
      </c>
      <c r="AU899" s="294" t="s">
        <v>84</v>
      </c>
      <c r="AV899" s="16" t="s">
        <v>149</v>
      </c>
      <c r="AW899" s="16" t="s">
        <v>30</v>
      </c>
      <c r="AX899" s="16" t="s">
        <v>74</v>
      </c>
      <c r="AY899" s="294" t="s">
        <v>137</v>
      </c>
    </row>
    <row r="900" s="15" customFormat="1">
      <c r="A900" s="15"/>
      <c r="B900" s="270"/>
      <c r="C900" s="271"/>
      <c r="D900" s="249" t="s">
        <v>192</v>
      </c>
      <c r="E900" s="272" t="s">
        <v>1</v>
      </c>
      <c r="F900" s="273" t="s">
        <v>1089</v>
      </c>
      <c r="G900" s="271"/>
      <c r="H900" s="272" t="s">
        <v>1</v>
      </c>
      <c r="I900" s="274"/>
      <c r="J900" s="271"/>
      <c r="K900" s="271"/>
      <c r="L900" s="275"/>
      <c r="M900" s="276"/>
      <c r="N900" s="277"/>
      <c r="O900" s="277"/>
      <c r="P900" s="277"/>
      <c r="Q900" s="277"/>
      <c r="R900" s="277"/>
      <c r="S900" s="277"/>
      <c r="T900" s="278"/>
      <c r="U900" s="15"/>
      <c r="V900" s="15"/>
      <c r="W900" s="15"/>
      <c r="X900" s="15"/>
      <c r="Y900" s="15"/>
      <c r="Z900" s="15"/>
      <c r="AA900" s="15"/>
      <c r="AB900" s="15"/>
      <c r="AC900" s="15"/>
      <c r="AD900" s="15"/>
      <c r="AE900" s="15"/>
      <c r="AT900" s="279" t="s">
        <v>192</v>
      </c>
      <c r="AU900" s="279" t="s">
        <v>84</v>
      </c>
      <c r="AV900" s="15" t="s">
        <v>82</v>
      </c>
      <c r="AW900" s="15" t="s">
        <v>30</v>
      </c>
      <c r="AX900" s="15" t="s">
        <v>74</v>
      </c>
      <c r="AY900" s="279" t="s">
        <v>137</v>
      </c>
    </row>
    <row r="901" s="13" customFormat="1">
      <c r="A901" s="13"/>
      <c r="B901" s="247"/>
      <c r="C901" s="248"/>
      <c r="D901" s="249" t="s">
        <v>192</v>
      </c>
      <c r="E901" s="250" t="s">
        <v>1</v>
      </c>
      <c r="F901" s="251" t="s">
        <v>1090</v>
      </c>
      <c r="G901" s="248"/>
      <c r="H901" s="252">
        <v>25</v>
      </c>
      <c r="I901" s="253"/>
      <c r="J901" s="248"/>
      <c r="K901" s="248"/>
      <c r="L901" s="254"/>
      <c r="M901" s="255"/>
      <c r="N901" s="256"/>
      <c r="O901" s="256"/>
      <c r="P901" s="256"/>
      <c r="Q901" s="256"/>
      <c r="R901" s="256"/>
      <c r="S901" s="256"/>
      <c r="T901" s="257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258" t="s">
        <v>192</v>
      </c>
      <c r="AU901" s="258" t="s">
        <v>84</v>
      </c>
      <c r="AV901" s="13" t="s">
        <v>84</v>
      </c>
      <c r="AW901" s="13" t="s">
        <v>30</v>
      </c>
      <c r="AX901" s="13" t="s">
        <v>74</v>
      </c>
      <c r="AY901" s="258" t="s">
        <v>137</v>
      </c>
    </row>
    <row r="902" s="13" customFormat="1">
      <c r="A902" s="13"/>
      <c r="B902" s="247"/>
      <c r="C902" s="248"/>
      <c r="D902" s="249" t="s">
        <v>192</v>
      </c>
      <c r="E902" s="250" t="s">
        <v>1</v>
      </c>
      <c r="F902" s="251" t="s">
        <v>1091</v>
      </c>
      <c r="G902" s="248"/>
      <c r="H902" s="252">
        <v>64</v>
      </c>
      <c r="I902" s="253"/>
      <c r="J902" s="248"/>
      <c r="K902" s="248"/>
      <c r="L902" s="254"/>
      <c r="M902" s="255"/>
      <c r="N902" s="256"/>
      <c r="O902" s="256"/>
      <c r="P902" s="256"/>
      <c r="Q902" s="256"/>
      <c r="R902" s="256"/>
      <c r="S902" s="256"/>
      <c r="T902" s="257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258" t="s">
        <v>192</v>
      </c>
      <c r="AU902" s="258" t="s">
        <v>84</v>
      </c>
      <c r="AV902" s="13" t="s">
        <v>84</v>
      </c>
      <c r="AW902" s="13" t="s">
        <v>30</v>
      </c>
      <c r="AX902" s="13" t="s">
        <v>74</v>
      </c>
      <c r="AY902" s="258" t="s">
        <v>137</v>
      </c>
    </row>
    <row r="903" s="13" customFormat="1">
      <c r="A903" s="13"/>
      <c r="B903" s="247"/>
      <c r="C903" s="248"/>
      <c r="D903" s="249" t="s">
        <v>192</v>
      </c>
      <c r="E903" s="250" t="s">
        <v>1</v>
      </c>
      <c r="F903" s="251" t="s">
        <v>1092</v>
      </c>
      <c r="G903" s="248"/>
      <c r="H903" s="252">
        <v>207</v>
      </c>
      <c r="I903" s="253"/>
      <c r="J903" s="248"/>
      <c r="K903" s="248"/>
      <c r="L903" s="254"/>
      <c r="M903" s="255"/>
      <c r="N903" s="256"/>
      <c r="O903" s="256"/>
      <c r="P903" s="256"/>
      <c r="Q903" s="256"/>
      <c r="R903" s="256"/>
      <c r="S903" s="256"/>
      <c r="T903" s="257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258" t="s">
        <v>192</v>
      </c>
      <c r="AU903" s="258" t="s">
        <v>84</v>
      </c>
      <c r="AV903" s="13" t="s">
        <v>84</v>
      </c>
      <c r="AW903" s="13" t="s">
        <v>30</v>
      </c>
      <c r="AX903" s="13" t="s">
        <v>74</v>
      </c>
      <c r="AY903" s="258" t="s">
        <v>137</v>
      </c>
    </row>
    <row r="904" s="13" customFormat="1">
      <c r="A904" s="13"/>
      <c r="B904" s="247"/>
      <c r="C904" s="248"/>
      <c r="D904" s="249" t="s">
        <v>192</v>
      </c>
      <c r="E904" s="250" t="s">
        <v>1</v>
      </c>
      <c r="F904" s="251" t="s">
        <v>1093</v>
      </c>
      <c r="G904" s="248"/>
      <c r="H904" s="252">
        <v>36</v>
      </c>
      <c r="I904" s="253"/>
      <c r="J904" s="248"/>
      <c r="K904" s="248"/>
      <c r="L904" s="254"/>
      <c r="M904" s="255"/>
      <c r="N904" s="256"/>
      <c r="O904" s="256"/>
      <c r="P904" s="256"/>
      <c r="Q904" s="256"/>
      <c r="R904" s="256"/>
      <c r="S904" s="256"/>
      <c r="T904" s="257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T904" s="258" t="s">
        <v>192</v>
      </c>
      <c r="AU904" s="258" t="s">
        <v>84</v>
      </c>
      <c r="AV904" s="13" t="s">
        <v>84</v>
      </c>
      <c r="AW904" s="13" t="s">
        <v>30</v>
      </c>
      <c r="AX904" s="13" t="s">
        <v>74</v>
      </c>
      <c r="AY904" s="258" t="s">
        <v>137</v>
      </c>
    </row>
    <row r="905" s="13" customFormat="1">
      <c r="A905" s="13"/>
      <c r="B905" s="247"/>
      <c r="C905" s="248"/>
      <c r="D905" s="249" t="s">
        <v>192</v>
      </c>
      <c r="E905" s="250" t="s">
        <v>1</v>
      </c>
      <c r="F905" s="251" t="s">
        <v>1094</v>
      </c>
      <c r="G905" s="248"/>
      <c r="H905" s="252">
        <v>28</v>
      </c>
      <c r="I905" s="253"/>
      <c r="J905" s="248"/>
      <c r="K905" s="248"/>
      <c r="L905" s="254"/>
      <c r="M905" s="255"/>
      <c r="N905" s="256"/>
      <c r="O905" s="256"/>
      <c r="P905" s="256"/>
      <c r="Q905" s="256"/>
      <c r="R905" s="256"/>
      <c r="S905" s="256"/>
      <c r="T905" s="257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T905" s="258" t="s">
        <v>192</v>
      </c>
      <c r="AU905" s="258" t="s">
        <v>84</v>
      </c>
      <c r="AV905" s="13" t="s">
        <v>84</v>
      </c>
      <c r="AW905" s="13" t="s">
        <v>30</v>
      </c>
      <c r="AX905" s="13" t="s">
        <v>74</v>
      </c>
      <c r="AY905" s="258" t="s">
        <v>137</v>
      </c>
    </row>
    <row r="906" s="13" customFormat="1">
      <c r="A906" s="13"/>
      <c r="B906" s="247"/>
      <c r="C906" s="248"/>
      <c r="D906" s="249" t="s">
        <v>192</v>
      </c>
      <c r="E906" s="250" t="s">
        <v>1</v>
      </c>
      <c r="F906" s="251" t="s">
        <v>1095</v>
      </c>
      <c r="G906" s="248"/>
      <c r="H906" s="252">
        <v>15</v>
      </c>
      <c r="I906" s="253"/>
      <c r="J906" s="248"/>
      <c r="K906" s="248"/>
      <c r="L906" s="254"/>
      <c r="M906" s="255"/>
      <c r="N906" s="256"/>
      <c r="O906" s="256"/>
      <c r="P906" s="256"/>
      <c r="Q906" s="256"/>
      <c r="R906" s="256"/>
      <c r="S906" s="256"/>
      <c r="T906" s="257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58" t="s">
        <v>192</v>
      </c>
      <c r="AU906" s="258" t="s">
        <v>84</v>
      </c>
      <c r="AV906" s="13" t="s">
        <v>84</v>
      </c>
      <c r="AW906" s="13" t="s">
        <v>30</v>
      </c>
      <c r="AX906" s="13" t="s">
        <v>74</v>
      </c>
      <c r="AY906" s="258" t="s">
        <v>137</v>
      </c>
    </row>
    <row r="907" s="13" customFormat="1">
      <c r="A907" s="13"/>
      <c r="B907" s="247"/>
      <c r="C907" s="248"/>
      <c r="D907" s="249" t="s">
        <v>192</v>
      </c>
      <c r="E907" s="250" t="s">
        <v>1</v>
      </c>
      <c r="F907" s="251" t="s">
        <v>1096</v>
      </c>
      <c r="G907" s="248"/>
      <c r="H907" s="252">
        <v>16</v>
      </c>
      <c r="I907" s="253"/>
      <c r="J907" s="248"/>
      <c r="K907" s="248"/>
      <c r="L907" s="254"/>
      <c r="M907" s="255"/>
      <c r="N907" s="256"/>
      <c r="O907" s="256"/>
      <c r="P907" s="256"/>
      <c r="Q907" s="256"/>
      <c r="R907" s="256"/>
      <c r="S907" s="256"/>
      <c r="T907" s="257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58" t="s">
        <v>192</v>
      </c>
      <c r="AU907" s="258" t="s">
        <v>84</v>
      </c>
      <c r="AV907" s="13" t="s">
        <v>84</v>
      </c>
      <c r="AW907" s="13" t="s">
        <v>30</v>
      </c>
      <c r="AX907" s="13" t="s">
        <v>74</v>
      </c>
      <c r="AY907" s="258" t="s">
        <v>137</v>
      </c>
    </row>
    <row r="908" s="13" customFormat="1">
      <c r="A908" s="13"/>
      <c r="B908" s="247"/>
      <c r="C908" s="248"/>
      <c r="D908" s="249" t="s">
        <v>192</v>
      </c>
      <c r="E908" s="250" t="s">
        <v>1</v>
      </c>
      <c r="F908" s="251" t="s">
        <v>1097</v>
      </c>
      <c r="G908" s="248"/>
      <c r="H908" s="252">
        <v>12</v>
      </c>
      <c r="I908" s="253"/>
      <c r="J908" s="248"/>
      <c r="K908" s="248"/>
      <c r="L908" s="254"/>
      <c r="M908" s="255"/>
      <c r="N908" s="256"/>
      <c r="O908" s="256"/>
      <c r="P908" s="256"/>
      <c r="Q908" s="256"/>
      <c r="R908" s="256"/>
      <c r="S908" s="256"/>
      <c r="T908" s="257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58" t="s">
        <v>192</v>
      </c>
      <c r="AU908" s="258" t="s">
        <v>84</v>
      </c>
      <c r="AV908" s="13" t="s">
        <v>84</v>
      </c>
      <c r="AW908" s="13" t="s">
        <v>30</v>
      </c>
      <c r="AX908" s="13" t="s">
        <v>74</v>
      </c>
      <c r="AY908" s="258" t="s">
        <v>137</v>
      </c>
    </row>
    <row r="909" s="13" customFormat="1">
      <c r="A909" s="13"/>
      <c r="B909" s="247"/>
      <c r="C909" s="248"/>
      <c r="D909" s="249" t="s">
        <v>192</v>
      </c>
      <c r="E909" s="250" t="s">
        <v>1</v>
      </c>
      <c r="F909" s="251" t="s">
        <v>1098</v>
      </c>
      <c r="G909" s="248"/>
      <c r="H909" s="252">
        <v>20</v>
      </c>
      <c r="I909" s="253"/>
      <c r="J909" s="248"/>
      <c r="K909" s="248"/>
      <c r="L909" s="254"/>
      <c r="M909" s="255"/>
      <c r="N909" s="256"/>
      <c r="O909" s="256"/>
      <c r="P909" s="256"/>
      <c r="Q909" s="256"/>
      <c r="R909" s="256"/>
      <c r="S909" s="256"/>
      <c r="T909" s="257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T909" s="258" t="s">
        <v>192</v>
      </c>
      <c r="AU909" s="258" t="s">
        <v>84</v>
      </c>
      <c r="AV909" s="13" t="s">
        <v>84</v>
      </c>
      <c r="AW909" s="13" t="s">
        <v>30</v>
      </c>
      <c r="AX909" s="13" t="s">
        <v>74</v>
      </c>
      <c r="AY909" s="258" t="s">
        <v>137</v>
      </c>
    </row>
    <row r="910" s="13" customFormat="1">
      <c r="A910" s="13"/>
      <c r="B910" s="247"/>
      <c r="C910" s="248"/>
      <c r="D910" s="249" t="s">
        <v>192</v>
      </c>
      <c r="E910" s="250" t="s">
        <v>1</v>
      </c>
      <c r="F910" s="251" t="s">
        <v>1099</v>
      </c>
      <c r="G910" s="248"/>
      <c r="H910" s="252">
        <v>58.399999999999999</v>
      </c>
      <c r="I910" s="253"/>
      <c r="J910" s="248"/>
      <c r="K910" s="248"/>
      <c r="L910" s="254"/>
      <c r="M910" s="255"/>
      <c r="N910" s="256"/>
      <c r="O910" s="256"/>
      <c r="P910" s="256"/>
      <c r="Q910" s="256"/>
      <c r="R910" s="256"/>
      <c r="S910" s="256"/>
      <c r="T910" s="257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T910" s="258" t="s">
        <v>192</v>
      </c>
      <c r="AU910" s="258" t="s">
        <v>84</v>
      </c>
      <c r="AV910" s="13" t="s">
        <v>84</v>
      </c>
      <c r="AW910" s="13" t="s">
        <v>30</v>
      </c>
      <c r="AX910" s="13" t="s">
        <v>74</v>
      </c>
      <c r="AY910" s="258" t="s">
        <v>137</v>
      </c>
    </row>
    <row r="911" s="13" customFormat="1">
      <c r="A911" s="13"/>
      <c r="B911" s="247"/>
      <c r="C911" s="248"/>
      <c r="D911" s="249" t="s">
        <v>192</v>
      </c>
      <c r="E911" s="250" t="s">
        <v>1</v>
      </c>
      <c r="F911" s="251" t="s">
        <v>1100</v>
      </c>
      <c r="G911" s="248"/>
      <c r="H911" s="252">
        <v>22</v>
      </c>
      <c r="I911" s="253"/>
      <c r="J911" s="248"/>
      <c r="K911" s="248"/>
      <c r="L911" s="254"/>
      <c r="M911" s="255"/>
      <c r="N911" s="256"/>
      <c r="O911" s="256"/>
      <c r="P911" s="256"/>
      <c r="Q911" s="256"/>
      <c r="R911" s="256"/>
      <c r="S911" s="256"/>
      <c r="T911" s="257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T911" s="258" t="s">
        <v>192</v>
      </c>
      <c r="AU911" s="258" t="s">
        <v>84</v>
      </c>
      <c r="AV911" s="13" t="s">
        <v>84</v>
      </c>
      <c r="AW911" s="13" t="s">
        <v>30</v>
      </c>
      <c r="AX911" s="13" t="s">
        <v>74</v>
      </c>
      <c r="AY911" s="258" t="s">
        <v>137</v>
      </c>
    </row>
    <row r="912" s="14" customFormat="1">
      <c r="A912" s="14"/>
      <c r="B912" s="259"/>
      <c r="C912" s="260"/>
      <c r="D912" s="249" t="s">
        <v>192</v>
      </c>
      <c r="E912" s="261" t="s">
        <v>1</v>
      </c>
      <c r="F912" s="262" t="s">
        <v>202</v>
      </c>
      <c r="G912" s="260"/>
      <c r="H912" s="263">
        <v>682.89999999999998</v>
      </c>
      <c r="I912" s="264"/>
      <c r="J912" s="260"/>
      <c r="K912" s="260"/>
      <c r="L912" s="265"/>
      <c r="M912" s="266"/>
      <c r="N912" s="267"/>
      <c r="O912" s="267"/>
      <c r="P912" s="267"/>
      <c r="Q912" s="267"/>
      <c r="R912" s="267"/>
      <c r="S912" s="267"/>
      <c r="T912" s="268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T912" s="269" t="s">
        <v>192</v>
      </c>
      <c r="AU912" s="269" t="s">
        <v>84</v>
      </c>
      <c r="AV912" s="14" t="s">
        <v>155</v>
      </c>
      <c r="AW912" s="14" t="s">
        <v>30</v>
      </c>
      <c r="AX912" s="14" t="s">
        <v>82</v>
      </c>
      <c r="AY912" s="269" t="s">
        <v>137</v>
      </c>
    </row>
    <row r="913" s="2" customFormat="1" ht="24.15" customHeight="1">
      <c r="A913" s="39"/>
      <c r="B913" s="40"/>
      <c r="C913" s="228" t="s">
        <v>1101</v>
      </c>
      <c r="D913" s="228" t="s">
        <v>140</v>
      </c>
      <c r="E913" s="229" t="s">
        <v>1102</v>
      </c>
      <c r="F913" s="230" t="s">
        <v>1103</v>
      </c>
      <c r="G913" s="231" t="s">
        <v>190</v>
      </c>
      <c r="H913" s="232">
        <v>279</v>
      </c>
      <c r="I913" s="233"/>
      <c r="J913" s="234">
        <f>ROUND(I913*H913,2)</f>
        <v>0</v>
      </c>
      <c r="K913" s="235"/>
      <c r="L913" s="45"/>
      <c r="M913" s="236" t="s">
        <v>1</v>
      </c>
      <c r="N913" s="237" t="s">
        <v>39</v>
      </c>
      <c r="O913" s="92"/>
      <c r="P913" s="238">
        <f>O913*H913</f>
        <v>0</v>
      </c>
      <c r="Q913" s="238">
        <v>0</v>
      </c>
      <c r="R913" s="238">
        <f>Q913*H913</f>
        <v>0</v>
      </c>
      <c r="S913" s="238">
        <v>0</v>
      </c>
      <c r="T913" s="239">
        <f>S913*H913</f>
        <v>0</v>
      </c>
      <c r="U913" s="39"/>
      <c r="V913" s="39"/>
      <c r="W913" s="39"/>
      <c r="X913" s="39"/>
      <c r="Y913" s="39"/>
      <c r="Z913" s="39"/>
      <c r="AA913" s="39"/>
      <c r="AB913" s="39"/>
      <c r="AC913" s="39"/>
      <c r="AD913" s="39"/>
      <c r="AE913" s="39"/>
      <c r="AR913" s="240" t="s">
        <v>266</v>
      </c>
      <c r="AT913" s="240" t="s">
        <v>140</v>
      </c>
      <c r="AU913" s="240" t="s">
        <v>84</v>
      </c>
      <c r="AY913" s="18" t="s">
        <v>137</v>
      </c>
      <c r="BE913" s="241">
        <f>IF(N913="základní",J913,0)</f>
        <v>0</v>
      </c>
      <c r="BF913" s="241">
        <f>IF(N913="snížená",J913,0)</f>
        <v>0</v>
      </c>
      <c r="BG913" s="241">
        <f>IF(N913="zákl. přenesená",J913,0)</f>
        <v>0</v>
      </c>
      <c r="BH913" s="241">
        <f>IF(N913="sníž. přenesená",J913,0)</f>
        <v>0</v>
      </c>
      <c r="BI913" s="241">
        <f>IF(N913="nulová",J913,0)</f>
        <v>0</v>
      </c>
      <c r="BJ913" s="18" t="s">
        <v>82</v>
      </c>
      <c r="BK913" s="241">
        <f>ROUND(I913*H913,2)</f>
        <v>0</v>
      </c>
      <c r="BL913" s="18" t="s">
        <v>266</v>
      </c>
      <c r="BM913" s="240" t="s">
        <v>1104</v>
      </c>
    </row>
    <row r="914" s="13" customFormat="1">
      <c r="A914" s="13"/>
      <c r="B914" s="247"/>
      <c r="C914" s="248"/>
      <c r="D914" s="249" t="s">
        <v>192</v>
      </c>
      <c r="E914" s="250" t="s">
        <v>1</v>
      </c>
      <c r="F914" s="251" t="s">
        <v>1105</v>
      </c>
      <c r="G914" s="248"/>
      <c r="H914" s="252">
        <v>279</v>
      </c>
      <c r="I914" s="253"/>
      <c r="J914" s="248"/>
      <c r="K914" s="248"/>
      <c r="L914" s="254"/>
      <c r="M914" s="255"/>
      <c r="N914" s="256"/>
      <c r="O914" s="256"/>
      <c r="P914" s="256"/>
      <c r="Q914" s="256"/>
      <c r="R914" s="256"/>
      <c r="S914" s="256"/>
      <c r="T914" s="257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258" t="s">
        <v>192</v>
      </c>
      <c r="AU914" s="258" t="s">
        <v>84</v>
      </c>
      <c r="AV914" s="13" t="s">
        <v>84</v>
      </c>
      <c r="AW914" s="13" t="s">
        <v>30</v>
      </c>
      <c r="AX914" s="13" t="s">
        <v>74</v>
      </c>
      <c r="AY914" s="258" t="s">
        <v>137</v>
      </c>
    </row>
    <row r="915" s="14" customFormat="1">
      <c r="A915" s="14"/>
      <c r="B915" s="259"/>
      <c r="C915" s="260"/>
      <c r="D915" s="249" t="s">
        <v>192</v>
      </c>
      <c r="E915" s="261" t="s">
        <v>1</v>
      </c>
      <c r="F915" s="262" t="s">
        <v>202</v>
      </c>
      <c r="G915" s="260"/>
      <c r="H915" s="263">
        <v>279</v>
      </c>
      <c r="I915" s="264"/>
      <c r="J915" s="260"/>
      <c r="K915" s="260"/>
      <c r="L915" s="265"/>
      <c r="M915" s="266"/>
      <c r="N915" s="267"/>
      <c r="O915" s="267"/>
      <c r="P915" s="267"/>
      <c r="Q915" s="267"/>
      <c r="R915" s="267"/>
      <c r="S915" s="267"/>
      <c r="T915" s="268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T915" s="269" t="s">
        <v>192</v>
      </c>
      <c r="AU915" s="269" t="s">
        <v>84</v>
      </c>
      <c r="AV915" s="14" t="s">
        <v>155</v>
      </c>
      <c r="AW915" s="14" t="s">
        <v>30</v>
      </c>
      <c r="AX915" s="14" t="s">
        <v>82</v>
      </c>
      <c r="AY915" s="269" t="s">
        <v>137</v>
      </c>
    </row>
    <row r="916" s="2" customFormat="1" ht="16.5" customHeight="1">
      <c r="A916" s="39"/>
      <c r="B916" s="40"/>
      <c r="C916" s="295" t="s">
        <v>1106</v>
      </c>
      <c r="D916" s="295" t="s">
        <v>351</v>
      </c>
      <c r="E916" s="296" t="s">
        <v>1107</v>
      </c>
      <c r="F916" s="297" t="s">
        <v>1108</v>
      </c>
      <c r="G916" s="298" t="s">
        <v>199</v>
      </c>
      <c r="H916" s="299">
        <v>13.949999999999999</v>
      </c>
      <c r="I916" s="300"/>
      <c r="J916" s="301">
        <f>ROUND(I916*H916,2)</f>
        <v>0</v>
      </c>
      <c r="K916" s="302"/>
      <c r="L916" s="303"/>
      <c r="M916" s="304" t="s">
        <v>1</v>
      </c>
      <c r="N916" s="305" t="s">
        <v>39</v>
      </c>
      <c r="O916" s="92"/>
      <c r="P916" s="238">
        <f>O916*H916</f>
        <v>0</v>
      </c>
      <c r="Q916" s="238">
        <v>0.5</v>
      </c>
      <c r="R916" s="238">
        <f>Q916*H916</f>
        <v>6.9749999999999996</v>
      </c>
      <c r="S916" s="238">
        <v>0</v>
      </c>
      <c r="T916" s="239">
        <f>S916*H916</f>
        <v>0</v>
      </c>
      <c r="U916" s="39"/>
      <c r="V916" s="39"/>
      <c r="W916" s="39"/>
      <c r="X916" s="39"/>
      <c r="Y916" s="39"/>
      <c r="Z916" s="39"/>
      <c r="AA916" s="39"/>
      <c r="AB916" s="39"/>
      <c r="AC916" s="39"/>
      <c r="AD916" s="39"/>
      <c r="AE916" s="39"/>
      <c r="AR916" s="240" t="s">
        <v>356</v>
      </c>
      <c r="AT916" s="240" t="s">
        <v>351</v>
      </c>
      <c r="AU916" s="240" t="s">
        <v>84</v>
      </c>
      <c r="AY916" s="18" t="s">
        <v>137</v>
      </c>
      <c r="BE916" s="241">
        <f>IF(N916="základní",J916,0)</f>
        <v>0</v>
      </c>
      <c r="BF916" s="241">
        <f>IF(N916="snížená",J916,0)</f>
        <v>0</v>
      </c>
      <c r="BG916" s="241">
        <f>IF(N916="zákl. přenesená",J916,0)</f>
        <v>0</v>
      </c>
      <c r="BH916" s="241">
        <f>IF(N916="sníž. přenesená",J916,0)</f>
        <v>0</v>
      </c>
      <c r="BI916" s="241">
        <f>IF(N916="nulová",J916,0)</f>
        <v>0</v>
      </c>
      <c r="BJ916" s="18" t="s">
        <v>82</v>
      </c>
      <c r="BK916" s="241">
        <f>ROUND(I916*H916,2)</f>
        <v>0</v>
      </c>
      <c r="BL916" s="18" t="s">
        <v>266</v>
      </c>
      <c r="BM916" s="240" t="s">
        <v>1109</v>
      </c>
    </row>
    <row r="917" s="15" customFormat="1">
      <c r="A917" s="15"/>
      <c r="B917" s="270"/>
      <c r="C917" s="271"/>
      <c r="D917" s="249" t="s">
        <v>192</v>
      </c>
      <c r="E917" s="272" t="s">
        <v>1</v>
      </c>
      <c r="F917" s="273" t="s">
        <v>959</v>
      </c>
      <c r="G917" s="271"/>
      <c r="H917" s="272" t="s">
        <v>1</v>
      </c>
      <c r="I917" s="274"/>
      <c r="J917" s="271"/>
      <c r="K917" s="271"/>
      <c r="L917" s="275"/>
      <c r="M917" s="276"/>
      <c r="N917" s="277"/>
      <c r="O917" s="277"/>
      <c r="P917" s="277"/>
      <c r="Q917" s="277"/>
      <c r="R917" s="277"/>
      <c r="S917" s="277"/>
      <c r="T917" s="278"/>
      <c r="U917" s="15"/>
      <c r="V917" s="15"/>
      <c r="W917" s="15"/>
      <c r="X917" s="15"/>
      <c r="Y917" s="15"/>
      <c r="Z917" s="15"/>
      <c r="AA917" s="15"/>
      <c r="AB917" s="15"/>
      <c r="AC917" s="15"/>
      <c r="AD917" s="15"/>
      <c r="AE917" s="15"/>
      <c r="AT917" s="279" t="s">
        <v>192</v>
      </c>
      <c r="AU917" s="279" t="s">
        <v>84</v>
      </c>
      <c r="AV917" s="15" t="s">
        <v>82</v>
      </c>
      <c r="AW917" s="15" t="s">
        <v>30</v>
      </c>
      <c r="AX917" s="15" t="s">
        <v>74</v>
      </c>
      <c r="AY917" s="279" t="s">
        <v>137</v>
      </c>
    </row>
    <row r="918" s="13" customFormat="1">
      <c r="A918" s="13"/>
      <c r="B918" s="247"/>
      <c r="C918" s="248"/>
      <c r="D918" s="249" t="s">
        <v>192</v>
      </c>
      <c r="E918" s="250" t="s">
        <v>1</v>
      </c>
      <c r="F918" s="251" t="s">
        <v>960</v>
      </c>
      <c r="G918" s="248"/>
      <c r="H918" s="252">
        <v>13.949999999999999</v>
      </c>
      <c r="I918" s="253"/>
      <c r="J918" s="248"/>
      <c r="K918" s="248"/>
      <c r="L918" s="254"/>
      <c r="M918" s="255"/>
      <c r="N918" s="256"/>
      <c r="O918" s="256"/>
      <c r="P918" s="256"/>
      <c r="Q918" s="256"/>
      <c r="R918" s="256"/>
      <c r="S918" s="256"/>
      <c r="T918" s="257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58" t="s">
        <v>192</v>
      </c>
      <c r="AU918" s="258" t="s">
        <v>84</v>
      </c>
      <c r="AV918" s="13" t="s">
        <v>84</v>
      </c>
      <c r="AW918" s="13" t="s">
        <v>30</v>
      </c>
      <c r="AX918" s="13" t="s">
        <v>82</v>
      </c>
      <c r="AY918" s="258" t="s">
        <v>137</v>
      </c>
    </row>
    <row r="919" s="2" customFormat="1" ht="24.15" customHeight="1">
      <c r="A919" s="39"/>
      <c r="B919" s="40"/>
      <c r="C919" s="228" t="s">
        <v>1110</v>
      </c>
      <c r="D919" s="228" t="s">
        <v>140</v>
      </c>
      <c r="E919" s="229" t="s">
        <v>1111</v>
      </c>
      <c r="F919" s="230" t="s">
        <v>1112</v>
      </c>
      <c r="G919" s="231" t="s">
        <v>190</v>
      </c>
      <c r="H919" s="232">
        <v>279</v>
      </c>
      <c r="I919" s="233"/>
      <c r="J919" s="234">
        <f>ROUND(I919*H919,2)</f>
        <v>0</v>
      </c>
      <c r="K919" s="235"/>
      <c r="L919" s="45"/>
      <c r="M919" s="236" t="s">
        <v>1</v>
      </c>
      <c r="N919" s="237" t="s">
        <v>39</v>
      </c>
      <c r="O919" s="92"/>
      <c r="P919" s="238">
        <f>O919*H919</f>
        <v>0</v>
      </c>
      <c r="Q919" s="238">
        <v>0</v>
      </c>
      <c r="R919" s="238">
        <f>Q919*H919</f>
        <v>0</v>
      </c>
      <c r="S919" s="238">
        <v>0.014</v>
      </c>
      <c r="T919" s="239">
        <f>S919*H919</f>
        <v>3.9060000000000001</v>
      </c>
      <c r="U919" s="39"/>
      <c r="V919" s="39"/>
      <c r="W919" s="39"/>
      <c r="X919" s="39"/>
      <c r="Y919" s="39"/>
      <c r="Z919" s="39"/>
      <c r="AA919" s="39"/>
      <c r="AB919" s="39"/>
      <c r="AC919" s="39"/>
      <c r="AD919" s="39"/>
      <c r="AE919" s="39"/>
      <c r="AR919" s="240" t="s">
        <v>266</v>
      </c>
      <c r="AT919" s="240" t="s">
        <v>140</v>
      </c>
      <c r="AU919" s="240" t="s">
        <v>84</v>
      </c>
      <c r="AY919" s="18" t="s">
        <v>137</v>
      </c>
      <c r="BE919" s="241">
        <f>IF(N919="základní",J919,0)</f>
        <v>0</v>
      </c>
      <c r="BF919" s="241">
        <f>IF(N919="snížená",J919,0)</f>
        <v>0</v>
      </c>
      <c r="BG919" s="241">
        <f>IF(N919="zákl. přenesená",J919,0)</f>
        <v>0</v>
      </c>
      <c r="BH919" s="241">
        <f>IF(N919="sníž. přenesená",J919,0)</f>
        <v>0</v>
      </c>
      <c r="BI919" s="241">
        <f>IF(N919="nulová",J919,0)</f>
        <v>0</v>
      </c>
      <c r="BJ919" s="18" t="s">
        <v>82</v>
      </c>
      <c r="BK919" s="241">
        <f>ROUND(I919*H919,2)</f>
        <v>0</v>
      </c>
      <c r="BL919" s="18" t="s">
        <v>266</v>
      </c>
      <c r="BM919" s="240" t="s">
        <v>1113</v>
      </c>
    </row>
    <row r="920" s="13" customFormat="1">
      <c r="A920" s="13"/>
      <c r="B920" s="247"/>
      <c r="C920" s="248"/>
      <c r="D920" s="249" t="s">
        <v>192</v>
      </c>
      <c r="E920" s="250" t="s">
        <v>1</v>
      </c>
      <c r="F920" s="251" t="s">
        <v>1105</v>
      </c>
      <c r="G920" s="248"/>
      <c r="H920" s="252">
        <v>279</v>
      </c>
      <c r="I920" s="253"/>
      <c r="J920" s="248"/>
      <c r="K920" s="248"/>
      <c r="L920" s="254"/>
      <c r="M920" s="255"/>
      <c r="N920" s="256"/>
      <c r="O920" s="256"/>
      <c r="P920" s="256"/>
      <c r="Q920" s="256"/>
      <c r="R920" s="256"/>
      <c r="S920" s="256"/>
      <c r="T920" s="257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T920" s="258" t="s">
        <v>192</v>
      </c>
      <c r="AU920" s="258" t="s">
        <v>84</v>
      </c>
      <c r="AV920" s="13" t="s">
        <v>84</v>
      </c>
      <c r="AW920" s="13" t="s">
        <v>30</v>
      </c>
      <c r="AX920" s="13" t="s">
        <v>74</v>
      </c>
      <c r="AY920" s="258" t="s">
        <v>137</v>
      </c>
    </row>
    <row r="921" s="14" customFormat="1">
      <c r="A921" s="14"/>
      <c r="B921" s="259"/>
      <c r="C921" s="260"/>
      <c r="D921" s="249" t="s">
        <v>192</v>
      </c>
      <c r="E921" s="261" t="s">
        <v>1</v>
      </c>
      <c r="F921" s="262" t="s">
        <v>202</v>
      </c>
      <c r="G921" s="260"/>
      <c r="H921" s="263">
        <v>279</v>
      </c>
      <c r="I921" s="264"/>
      <c r="J921" s="260"/>
      <c r="K921" s="260"/>
      <c r="L921" s="265"/>
      <c r="M921" s="266"/>
      <c r="N921" s="267"/>
      <c r="O921" s="267"/>
      <c r="P921" s="267"/>
      <c r="Q921" s="267"/>
      <c r="R921" s="267"/>
      <c r="S921" s="267"/>
      <c r="T921" s="268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T921" s="269" t="s">
        <v>192</v>
      </c>
      <c r="AU921" s="269" t="s">
        <v>84</v>
      </c>
      <c r="AV921" s="14" t="s">
        <v>155</v>
      </c>
      <c r="AW921" s="14" t="s">
        <v>30</v>
      </c>
      <c r="AX921" s="14" t="s">
        <v>82</v>
      </c>
      <c r="AY921" s="269" t="s">
        <v>137</v>
      </c>
    </row>
    <row r="922" s="2" customFormat="1" ht="24.15" customHeight="1">
      <c r="A922" s="39"/>
      <c r="B922" s="40"/>
      <c r="C922" s="228" t="s">
        <v>1114</v>
      </c>
      <c r="D922" s="228" t="s">
        <v>140</v>
      </c>
      <c r="E922" s="229" t="s">
        <v>1115</v>
      </c>
      <c r="F922" s="230" t="s">
        <v>1116</v>
      </c>
      <c r="G922" s="231" t="s">
        <v>553</v>
      </c>
      <c r="H922" s="232">
        <v>285.60000000000002</v>
      </c>
      <c r="I922" s="233"/>
      <c r="J922" s="234">
        <f>ROUND(I922*H922,2)</f>
        <v>0</v>
      </c>
      <c r="K922" s="235"/>
      <c r="L922" s="45"/>
      <c r="M922" s="236" t="s">
        <v>1</v>
      </c>
      <c r="N922" s="237" t="s">
        <v>39</v>
      </c>
      <c r="O922" s="92"/>
      <c r="P922" s="238">
        <f>O922*H922</f>
        <v>0</v>
      </c>
      <c r="Q922" s="238">
        <v>0</v>
      </c>
      <c r="R922" s="238">
        <f>Q922*H922</f>
        <v>0</v>
      </c>
      <c r="S922" s="238">
        <v>0.017000000000000001</v>
      </c>
      <c r="T922" s="239">
        <f>S922*H922</f>
        <v>4.8552000000000008</v>
      </c>
      <c r="U922" s="39"/>
      <c r="V922" s="39"/>
      <c r="W922" s="39"/>
      <c r="X922" s="39"/>
      <c r="Y922" s="39"/>
      <c r="Z922" s="39"/>
      <c r="AA922" s="39"/>
      <c r="AB922" s="39"/>
      <c r="AC922" s="39"/>
      <c r="AD922" s="39"/>
      <c r="AE922" s="39"/>
      <c r="AR922" s="240" t="s">
        <v>266</v>
      </c>
      <c r="AT922" s="240" t="s">
        <v>140</v>
      </c>
      <c r="AU922" s="240" t="s">
        <v>84</v>
      </c>
      <c r="AY922" s="18" t="s">
        <v>137</v>
      </c>
      <c r="BE922" s="241">
        <f>IF(N922="základní",J922,0)</f>
        <v>0</v>
      </c>
      <c r="BF922" s="241">
        <f>IF(N922="snížená",J922,0)</f>
        <v>0</v>
      </c>
      <c r="BG922" s="241">
        <f>IF(N922="zákl. přenesená",J922,0)</f>
        <v>0</v>
      </c>
      <c r="BH922" s="241">
        <f>IF(N922="sníž. přenesená",J922,0)</f>
        <v>0</v>
      </c>
      <c r="BI922" s="241">
        <f>IF(N922="nulová",J922,0)</f>
        <v>0</v>
      </c>
      <c r="BJ922" s="18" t="s">
        <v>82</v>
      </c>
      <c r="BK922" s="241">
        <f>ROUND(I922*H922,2)</f>
        <v>0</v>
      </c>
      <c r="BL922" s="18" t="s">
        <v>266</v>
      </c>
      <c r="BM922" s="240" t="s">
        <v>1117</v>
      </c>
    </row>
    <row r="923" s="13" customFormat="1">
      <c r="A923" s="13"/>
      <c r="B923" s="247"/>
      <c r="C923" s="248"/>
      <c r="D923" s="249" t="s">
        <v>192</v>
      </c>
      <c r="E923" s="250" t="s">
        <v>1</v>
      </c>
      <c r="F923" s="251" t="s">
        <v>1118</v>
      </c>
      <c r="G923" s="248"/>
      <c r="H923" s="252">
        <v>55.200000000000003</v>
      </c>
      <c r="I923" s="253"/>
      <c r="J923" s="248"/>
      <c r="K923" s="248"/>
      <c r="L923" s="254"/>
      <c r="M923" s="255"/>
      <c r="N923" s="256"/>
      <c r="O923" s="256"/>
      <c r="P923" s="256"/>
      <c r="Q923" s="256"/>
      <c r="R923" s="256"/>
      <c r="S923" s="256"/>
      <c r="T923" s="257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58" t="s">
        <v>192</v>
      </c>
      <c r="AU923" s="258" t="s">
        <v>84</v>
      </c>
      <c r="AV923" s="13" t="s">
        <v>84</v>
      </c>
      <c r="AW923" s="13" t="s">
        <v>30</v>
      </c>
      <c r="AX923" s="13" t="s">
        <v>74</v>
      </c>
      <c r="AY923" s="258" t="s">
        <v>137</v>
      </c>
    </row>
    <row r="924" s="13" customFormat="1">
      <c r="A924" s="13"/>
      <c r="B924" s="247"/>
      <c r="C924" s="248"/>
      <c r="D924" s="249" t="s">
        <v>192</v>
      </c>
      <c r="E924" s="250" t="s">
        <v>1</v>
      </c>
      <c r="F924" s="251" t="s">
        <v>1119</v>
      </c>
      <c r="G924" s="248"/>
      <c r="H924" s="252">
        <v>30</v>
      </c>
      <c r="I924" s="253"/>
      <c r="J924" s="248"/>
      <c r="K924" s="248"/>
      <c r="L924" s="254"/>
      <c r="M924" s="255"/>
      <c r="N924" s="256"/>
      <c r="O924" s="256"/>
      <c r="P924" s="256"/>
      <c r="Q924" s="256"/>
      <c r="R924" s="256"/>
      <c r="S924" s="256"/>
      <c r="T924" s="257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T924" s="258" t="s">
        <v>192</v>
      </c>
      <c r="AU924" s="258" t="s">
        <v>84</v>
      </c>
      <c r="AV924" s="13" t="s">
        <v>84</v>
      </c>
      <c r="AW924" s="13" t="s">
        <v>30</v>
      </c>
      <c r="AX924" s="13" t="s">
        <v>74</v>
      </c>
      <c r="AY924" s="258" t="s">
        <v>137</v>
      </c>
    </row>
    <row r="925" s="13" customFormat="1">
      <c r="A925" s="13"/>
      <c r="B925" s="247"/>
      <c r="C925" s="248"/>
      <c r="D925" s="249" t="s">
        <v>192</v>
      </c>
      <c r="E925" s="250" t="s">
        <v>1</v>
      </c>
      <c r="F925" s="251" t="s">
        <v>1120</v>
      </c>
      <c r="G925" s="248"/>
      <c r="H925" s="252">
        <v>85.599999999999994</v>
      </c>
      <c r="I925" s="253"/>
      <c r="J925" s="248"/>
      <c r="K925" s="248"/>
      <c r="L925" s="254"/>
      <c r="M925" s="255"/>
      <c r="N925" s="256"/>
      <c r="O925" s="256"/>
      <c r="P925" s="256"/>
      <c r="Q925" s="256"/>
      <c r="R925" s="256"/>
      <c r="S925" s="256"/>
      <c r="T925" s="257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258" t="s">
        <v>192</v>
      </c>
      <c r="AU925" s="258" t="s">
        <v>84</v>
      </c>
      <c r="AV925" s="13" t="s">
        <v>84</v>
      </c>
      <c r="AW925" s="13" t="s">
        <v>30</v>
      </c>
      <c r="AX925" s="13" t="s">
        <v>74</v>
      </c>
      <c r="AY925" s="258" t="s">
        <v>137</v>
      </c>
    </row>
    <row r="926" s="13" customFormat="1">
      <c r="A926" s="13"/>
      <c r="B926" s="247"/>
      <c r="C926" s="248"/>
      <c r="D926" s="249" t="s">
        <v>192</v>
      </c>
      <c r="E926" s="250" t="s">
        <v>1</v>
      </c>
      <c r="F926" s="251" t="s">
        <v>1121</v>
      </c>
      <c r="G926" s="248"/>
      <c r="H926" s="252">
        <v>36.399999999999999</v>
      </c>
      <c r="I926" s="253"/>
      <c r="J926" s="248"/>
      <c r="K926" s="248"/>
      <c r="L926" s="254"/>
      <c r="M926" s="255"/>
      <c r="N926" s="256"/>
      <c r="O926" s="256"/>
      <c r="P926" s="256"/>
      <c r="Q926" s="256"/>
      <c r="R926" s="256"/>
      <c r="S926" s="256"/>
      <c r="T926" s="257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58" t="s">
        <v>192</v>
      </c>
      <c r="AU926" s="258" t="s">
        <v>84</v>
      </c>
      <c r="AV926" s="13" t="s">
        <v>84</v>
      </c>
      <c r="AW926" s="13" t="s">
        <v>30</v>
      </c>
      <c r="AX926" s="13" t="s">
        <v>74</v>
      </c>
      <c r="AY926" s="258" t="s">
        <v>137</v>
      </c>
    </row>
    <row r="927" s="13" customFormat="1">
      <c r="A927" s="13"/>
      <c r="B927" s="247"/>
      <c r="C927" s="248"/>
      <c r="D927" s="249" t="s">
        <v>192</v>
      </c>
      <c r="E927" s="250" t="s">
        <v>1</v>
      </c>
      <c r="F927" s="251" t="s">
        <v>1122</v>
      </c>
      <c r="G927" s="248"/>
      <c r="H927" s="252">
        <v>78.400000000000006</v>
      </c>
      <c r="I927" s="253"/>
      <c r="J927" s="248"/>
      <c r="K927" s="248"/>
      <c r="L927" s="254"/>
      <c r="M927" s="255"/>
      <c r="N927" s="256"/>
      <c r="O927" s="256"/>
      <c r="P927" s="256"/>
      <c r="Q927" s="256"/>
      <c r="R927" s="256"/>
      <c r="S927" s="256"/>
      <c r="T927" s="257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58" t="s">
        <v>192</v>
      </c>
      <c r="AU927" s="258" t="s">
        <v>84</v>
      </c>
      <c r="AV927" s="13" t="s">
        <v>84</v>
      </c>
      <c r="AW927" s="13" t="s">
        <v>30</v>
      </c>
      <c r="AX927" s="13" t="s">
        <v>74</v>
      </c>
      <c r="AY927" s="258" t="s">
        <v>137</v>
      </c>
    </row>
    <row r="928" s="14" customFormat="1">
      <c r="A928" s="14"/>
      <c r="B928" s="259"/>
      <c r="C928" s="260"/>
      <c r="D928" s="249" t="s">
        <v>192</v>
      </c>
      <c r="E928" s="261" t="s">
        <v>1</v>
      </c>
      <c r="F928" s="262" t="s">
        <v>202</v>
      </c>
      <c r="G928" s="260"/>
      <c r="H928" s="263">
        <v>285.60000000000002</v>
      </c>
      <c r="I928" s="264"/>
      <c r="J928" s="260"/>
      <c r="K928" s="260"/>
      <c r="L928" s="265"/>
      <c r="M928" s="266"/>
      <c r="N928" s="267"/>
      <c r="O928" s="267"/>
      <c r="P928" s="267"/>
      <c r="Q928" s="267"/>
      <c r="R928" s="267"/>
      <c r="S928" s="267"/>
      <c r="T928" s="268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69" t="s">
        <v>192</v>
      </c>
      <c r="AU928" s="269" t="s">
        <v>84</v>
      </c>
      <c r="AV928" s="14" t="s">
        <v>155</v>
      </c>
      <c r="AW928" s="14" t="s">
        <v>30</v>
      </c>
      <c r="AX928" s="14" t="s">
        <v>82</v>
      </c>
      <c r="AY928" s="269" t="s">
        <v>137</v>
      </c>
    </row>
    <row r="929" s="2" customFormat="1" ht="24.15" customHeight="1">
      <c r="A929" s="39"/>
      <c r="B929" s="40"/>
      <c r="C929" s="228" t="s">
        <v>1123</v>
      </c>
      <c r="D929" s="228" t="s">
        <v>140</v>
      </c>
      <c r="E929" s="229" t="s">
        <v>1124</v>
      </c>
      <c r="F929" s="230" t="s">
        <v>1125</v>
      </c>
      <c r="G929" s="231" t="s">
        <v>553</v>
      </c>
      <c r="H929" s="232">
        <v>357</v>
      </c>
      <c r="I929" s="233"/>
      <c r="J929" s="234">
        <f>ROUND(I929*H929,2)</f>
        <v>0</v>
      </c>
      <c r="K929" s="235"/>
      <c r="L929" s="45"/>
      <c r="M929" s="236" t="s">
        <v>1</v>
      </c>
      <c r="N929" s="237" t="s">
        <v>39</v>
      </c>
      <c r="O929" s="92"/>
      <c r="P929" s="238">
        <f>O929*H929</f>
        <v>0</v>
      </c>
      <c r="Q929" s="238">
        <v>0</v>
      </c>
      <c r="R929" s="238">
        <f>Q929*H929</f>
        <v>0</v>
      </c>
      <c r="S929" s="238">
        <v>0</v>
      </c>
      <c r="T929" s="239">
        <f>S929*H929</f>
        <v>0</v>
      </c>
      <c r="U929" s="39"/>
      <c r="V929" s="39"/>
      <c r="W929" s="39"/>
      <c r="X929" s="39"/>
      <c r="Y929" s="39"/>
      <c r="Z929" s="39"/>
      <c r="AA929" s="39"/>
      <c r="AB929" s="39"/>
      <c r="AC929" s="39"/>
      <c r="AD929" s="39"/>
      <c r="AE929" s="39"/>
      <c r="AR929" s="240" t="s">
        <v>266</v>
      </c>
      <c r="AT929" s="240" t="s">
        <v>140</v>
      </c>
      <c r="AU929" s="240" t="s">
        <v>84</v>
      </c>
      <c r="AY929" s="18" t="s">
        <v>137</v>
      </c>
      <c r="BE929" s="241">
        <f>IF(N929="základní",J929,0)</f>
        <v>0</v>
      </c>
      <c r="BF929" s="241">
        <f>IF(N929="snížená",J929,0)</f>
        <v>0</v>
      </c>
      <c r="BG929" s="241">
        <f>IF(N929="zákl. přenesená",J929,0)</f>
        <v>0</v>
      </c>
      <c r="BH929" s="241">
        <f>IF(N929="sníž. přenesená",J929,0)</f>
        <v>0</v>
      </c>
      <c r="BI929" s="241">
        <f>IF(N929="nulová",J929,0)</f>
        <v>0</v>
      </c>
      <c r="BJ929" s="18" t="s">
        <v>82</v>
      </c>
      <c r="BK929" s="241">
        <f>ROUND(I929*H929,2)</f>
        <v>0</v>
      </c>
      <c r="BL929" s="18" t="s">
        <v>266</v>
      </c>
      <c r="BM929" s="240" t="s">
        <v>1126</v>
      </c>
    </row>
    <row r="930" s="13" customFormat="1">
      <c r="A930" s="13"/>
      <c r="B930" s="247"/>
      <c r="C930" s="248"/>
      <c r="D930" s="249" t="s">
        <v>192</v>
      </c>
      <c r="E930" s="250" t="s">
        <v>1</v>
      </c>
      <c r="F930" s="251" t="s">
        <v>1127</v>
      </c>
      <c r="G930" s="248"/>
      <c r="H930" s="252">
        <v>155</v>
      </c>
      <c r="I930" s="253"/>
      <c r="J930" s="248"/>
      <c r="K930" s="248"/>
      <c r="L930" s="254"/>
      <c r="M930" s="255"/>
      <c r="N930" s="256"/>
      <c r="O930" s="256"/>
      <c r="P930" s="256"/>
      <c r="Q930" s="256"/>
      <c r="R930" s="256"/>
      <c r="S930" s="256"/>
      <c r="T930" s="257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T930" s="258" t="s">
        <v>192</v>
      </c>
      <c r="AU930" s="258" t="s">
        <v>84</v>
      </c>
      <c r="AV930" s="13" t="s">
        <v>84</v>
      </c>
      <c r="AW930" s="13" t="s">
        <v>30</v>
      </c>
      <c r="AX930" s="13" t="s">
        <v>74</v>
      </c>
      <c r="AY930" s="258" t="s">
        <v>137</v>
      </c>
    </row>
    <row r="931" s="13" customFormat="1">
      <c r="A931" s="13"/>
      <c r="B931" s="247"/>
      <c r="C931" s="248"/>
      <c r="D931" s="249" t="s">
        <v>192</v>
      </c>
      <c r="E931" s="250" t="s">
        <v>1</v>
      </c>
      <c r="F931" s="251" t="s">
        <v>1128</v>
      </c>
      <c r="G931" s="248"/>
      <c r="H931" s="252">
        <v>145</v>
      </c>
      <c r="I931" s="253"/>
      <c r="J931" s="248"/>
      <c r="K931" s="248"/>
      <c r="L931" s="254"/>
      <c r="M931" s="255"/>
      <c r="N931" s="256"/>
      <c r="O931" s="256"/>
      <c r="P931" s="256"/>
      <c r="Q931" s="256"/>
      <c r="R931" s="256"/>
      <c r="S931" s="256"/>
      <c r="T931" s="257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58" t="s">
        <v>192</v>
      </c>
      <c r="AU931" s="258" t="s">
        <v>84</v>
      </c>
      <c r="AV931" s="13" t="s">
        <v>84</v>
      </c>
      <c r="AW931" s="13" t="s">
        <v>30</v>
      </c>
      <c r="AX931" s="13" t="s">
        <v>74</v>
      </c>
      <c r="AY931" s="258" t="s">
        <v>137</v>
      </c>
    </row>
    <row r="932" s="13" customFormat="1">
      <c r="A932" s="13"/>
      <c r="B932" s="247"/>
      <c r="C932" s="248"/>
      <c r="D932" s="249" t="s">
        <v>192</v>
      </c>
      <c r="E932" s="250" t="s">
        <v>1</v>
      </c>
      <c r="F932" s="251" t="s">
        <v>1129</v>
      </c>
      <c r="G932" s="248"/>
      <c r="H932" s="252">
        <v>10</v>
      </c>
      <c r="I932" s="253"/>
      <c r="J932" s="248"/>
      <c r="K932" s="248"/>
      <c r="L932" s="254"/>
      <c r="M932" s="255"/>
      <c r="N932" s="256"/>
      <c r="O932" s="256"/>
      <c r="P932" s="256"/>
      <c r="Q932" s="256"/>
      <c r="R932" s="256"/>
      <c r="S932" s="256"/>
      <c r="T932" s="257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258" t="s">
        <v>192</v>
      </c>
      <c r="AU932" s="258" t="s">
        <v>84</v>
      </c>
      <c r="AV932" s="13" t="s">
        <v>84</v>
      </c>
      <c r="AW932" s="13" t="s">
        <v>30</v>
      </c>
      <c r="AX932" s="13" t="s">
        <v>74</v>
      </c>
      <c r="AY932" s="258" t="s">
        <v>137</v>
      </c>
    </row>
    <row r="933" s="13" customFormat="1">
      <c r="A933" s="13"/>
      <c r="B933" s="247"/>
      <c r="C933" s="248"/>
      <c r="D933" s="249" t="s">
        <v>192</v>
      </c>
      <c r="E933" s="250" t="s">
        <v>1</v>
      </c>
      <c r="F933" s="251" t="s">
        <v>1130</v>
      </c>
      <c r="G933" s="248"/>
      <c r="H933" s="252">
        <v>41</v>
      </c>
      <c r="I933" s="253"/>
      <c r="J933" s="248"/>
      <c r="K933" s="248"/>
      <c r="L933" s="254"/>
      <c r="M933" s="255"/>
      <c r="N933" s="256"/>
      <c r="O933" s="256"/>
      <c r="P933" s="256"/>
      <c r="Q933" s="256"/>
      <c r="R933" s="256"/>
      <c r="S933" s="256"/>
      <c r="T933" s="257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58" t="s">
        <v>192</v>
      </c>
      <c r="AU933" s="258" t="s">
        <v>84</v>
      </c>
      <c r="AV933" s="13" t="s">
        <v>84</v>
      </c>
      <c r="AW933" s="13" t="s">
        <v>30</v>
      </c>
      <c r="AX933" s="13" t="s">
        <v>74</v>
      </c>
      <c r="AY933" s="258" t="s">
        <v>137</v>
      </c>
    </row>
    <row r="934" s="13" customFormat="1">
      <c r="A934" s="13"/>
      <c r="B934" s="247"/>
      <c r="C934" s="248"/>
      <c r="D934" s="249" t="s">
        <v>192</v>
      </c>
      <c r="E934" s="250" t="s">
        <v>1</v>
      </c>
      <c r="F934" s="251" t="s">
        <v>1131</v>
      </c>
      <c r="G934" s="248"/>
      <c r="H934" s="252">
        <v>6</v>
      </c>
      <c r="I934" s="253"/>
      <c r="J934" s="248"/>
      <c r="K934" s="248"/>
      <c r="L934" s="254"/>
      <c r="M934" s="255"/>
      <c r="N934" s="256"/>
      <c r="O934" s="256"/>
      <c r="P934" s="256"/>
      <c r="Q934" s="256"/>
      <c r="R934" s="256"/>
      <c r="S934" s="256"/>
      <c r="T934" s="257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T934" s="258" t="s">
        <v>192</v>
      </c>
      <c r="AU934" s="258" t="s">
        <v>84</v>
      </c>
      <c r="AV934" s="13" t="s">
        <v>84</v>
      </c>
      <c r="AW934" s="13" t="s">
        <v>30</v>
      </c>
      <c r="AX934" s="13" t="s">
        <v>74</v>
      </c>
      <c r="AY934" s="258" t="s">
        <v>137</v>
      </c>
    </row>
    <row r="935" s="14" customFormat="1">
      <c r="A935" s="14"/>
      <c r="B935" s="259"/>
      <c r="C935" s="260"/>
      <c r="D935" s="249" t="s">
        <v>192</v>
      </c>
      <c r="E935" s="261" t="s">
        <v>1</v>
      </c>
      <c r="F935" s="262" t="s">
        <v>202</v>
      </c>
      <c r="G935" s="260"/>
      <c r="H935" s="263">
        <v>357</v>
      </c>
      <c r="I935" s="264"/>
      <c r="J935" s="260"/>
      <c r="K935" s="260"/>
      <c r="L935" s="265"/>
      <c r="M935" s="266"/>
      <c r="N935" s="267"/>
      <c r="O935" s="267"/>
      <c r="P935" s="267"/>
      <c r="Q935" s="267"/>
      <c r="R935" s="267"/>
      <c r="S935" s="267"/>
      <c r="T935" s="268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T935" s="269" t="s">
        <v>192</v>
      </c>
      <c r="AU935" s="269" t="s">
        <v>84</v>
      </c>
      <c r="AV935" s="14" t="s">
        <v>155</v>
      </c>
      <c r="AW935" s="14" t="s">
        <v>30</v>
      </c>
      <c r="AX935" s="14" t="s">
        <v>82</v>
      </c>
      <c r="AY935" s="269" t="s">
        <v>137</v>
      </c>
    </row>
    <row r="936" s="2" customFormat="1" ht="21.75" customHeight="1">
      <c r="A936" s="39"/>
      <c r="B936" s="40"/>
      <c r="C936" s="295" t="s">
        <v>1132</v>
      </c>
      <c r="D936" s="295" t="s">
        <v>351</v>
      </c>
      <c r="E936" s="296" t="s">
        <v>1133</v>
      </c>
      <c r="F936" s="297" t="s">
        <v>1134</v>
      </c>
      <c r="G936" s="298" t="s">
        <v>199</v>
      </c>
      <c r="H936" s="299">
        <v>23</v>
      </c>
      <c r="I936" s="300"/>
      <c r="J936" s="301">
        <f>ROUND(I936*H936,2)</f>
        <v>0</v>
      </c>
      <c r="K936" s="302"/>
      <c r="L936" s="303"/>
      <c r="M936" s="304" t="s">
        <v>1</v>
      </c>
      <c r="N936" s="305" t="s">
        <v>39</v>
      </c>
      <c r="O936" s="92"/>
      <c r="P936" s="238">
        <f>O936*H936</f>
        <v>0</v>
      </c>
      <c r="Q936" s="238">
        <v>0.55000000000000004</v>
      </c>
      <c r="R936" s="238">
        <f>Q936*H936</f>
        <v>12.65</v>
      </c>
      <c r="S936" s="238">
        <v>0</v>
      </c>
      <c r="T936" s="239">
        <f>S936*H936</f>
        <v>0</v>
      </c>
      <c r="U936" s="39"/>
      <c r="V936" s="39"/>
      <c r="W936" s="39"/>
      <c r="X936" s="39"/>
      <c r="Y936" s="39"/>
      <c r="Z936" s="39"/>
      <c r="AA936" s="39"/>
      <c r="AB936" s="39"/>
      <c r="AC936" s="39"/>
      <c r="AD936" s="39"/>
      <c r="AE936" s="39"/>
      <c r="AR936" s="240" t="s">
        <v>356</v>
      </c>
      <c r="AT936" s="240" t="s">
        <v>351</v>
      </c>
      <c r="AU936" s="240" t="s">
        <v>84</v>
      </c>
      <c r="AY936" s="18" t="s">
        <v>137</v>
      </c>
      <c r="BE936" s="241">
        <f>IF(N936="základní",J936,0)</f>
        <v>0</v>
      </c>
      <c r="BF936" s="241">
        <f>IF(N936="snížená",J936,0)</f>
        <v>0</v>
      </c>
      <c r="BG936" s="241">
        <f>IF(N936="zákl. přenesená",J936,0)</f>
        <v>0</v>
      </c>
      <c r="BH936" s="241">
        <f>IF(N936="sníž. přenesená",J936,0)</f>
        <v>0</v>
      </c>
      <c r="BI936" s="241">
        <f>IF(N936="nulová",J936,0)</f>
        <v>0</v>
      </c>
      <c r="BJ936" s="18" t="s">
        <v>82</v>
      </c>
      <c r="BK936" s="241">
        <f>ROUND(I936*H936,2)</f>
        <v>0</v>
      </c>
      <c r="BL936" s="18" t="s">
        <v>266</v>
      </c>
      <c r="BM936" s="240" t="s">
        <v>1135</v>
      </c>
    </row>
    <row r="937" s="13" customFormat="1">
      <c r="A937" s="13"/>
      <c r="B937" s="247"/>
      <c r="C937" s="248"/>
      <c r="D937" s="249" t="s">
        <v>192</v>
      </c>
      <c r="E937" s="250" t="s">
        <v>1</v>
      </c>
      <c r="F937" s="251" t="s">
        <v>1136</v>
      </c>
      <c r="G937" s="248"/>
      <c r="H937" s="252">
        <v>5.9500000000000002</v>
      </c>
      <c r="I937" s="253"/>
      <c r="J937" s="248"/>
      <c r="K937" s="248"/>
      <c r="L937" s="254"/>
      <c r="M937" s="255"/>
      <c r="N937" s="256"/>
      <c r="O937" s="256"/>
      <c r="P937" s="256"/>
      <c r="Q937" s="256"/>
      <c r="R937" s="256"/>
      <c r="S937" s="256"/>
      <c r="T937" s="257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58" t="s">
        <v>192</v>
      </c>
      <c r="AU937" s="258" t="s">
        <v>84</v>
      </c>
      <c r="AV937" s="13" t="s">
        <v>84</v>
      </c>
      <c r="AW937" s="13" t="s">
        <v>30</v>
      </c>
      <c r="AX937" s="13" t="s">
        <v>74</v>
      </c>
      <c r="AY937" s="258" t="s">
        <v>137</v>
      </c>
    </row>
    <row r="938" s="13" customFormat="1">
      <c r="A938" s="13"/>
      <c r="B938" s="247"/>
      <c r="C938" s="248"/>
      <c r="D938" s="249" t="s">
        <v>192</v>
      </c>
      <c r="E938" s="250" t="s">
        <v>1</v>
      </c>
      <c r="F938" s="251" t="s">
        <v>1137</v>
      </c>
      <c r="G938" s="248"/>
      <c r="H938" s="252">
        <v>7.54</v>
      </c>
      <c r="I938" s="253"/>
      <c r="J938" s="248"/>
      <c r="K938" s="248"/>
      <c r="L938" s="254"/>
      <c r="M938" s="255"/>
      <c r="N938" s="256"/>
      <c r="O938" s="256"/>
      <c r="P938" s="256"/>
      <c r="Q938" s="256"/>
      <c r="R938" s="256"/>
      <c r="S938" s="256"/>
      <c r="T938" s="257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T938" s="258" t="s">
        <v>192</v>
      </c>
      <c r="AU938" s="258" t="s">
        <v>84</v>
      </c>
      <c r="AV938" s="13" t="s">
        <v>84</v>
      </c>
      <c r="AW938" s="13" t="s">
        <v>30</v>
      </c>
      <c r="AX938" s="13" t="s">
        <v>74</v>
      </c>
      <c r="AY938" s="258" t="s">
        <v>137</v>
      </c>
    </row>
    <row r="939" s="13" customFormat="1">
      <c r="A939" s="13"/>
      <c r="B939" s="247"/>
      <c r="C939" s="248"/>
      <c r="D939" s="249" t="s">
        <v>192</v>
      </c>
      <c r="E939" s="250" t="s">
        <v>1</v>
      </c>
      <c r="F939" s="251" t="s">
        <v>1138</v>
      </c>
      <c r="G939" s="248"/>
      <c r="H939" s="252">
        <v>0.40000000000000002</v>
      </c>
      <c r="I939" s="253"/>
      <c r="J939" s="248"/>
      <c r="K939" s="248"/>
      <c r="L939" s="254"/>
      <c r="M939" s="255"/>
      <c r="N939" s="256"/>
      <c r="O939" s="256"/>
      <c r="P939" s="256"/>
      <c r="Q939" s="256"/>
      <c r="R939" s="256"/>
      <c r="S939" s="256"/>
      <c r="T939" s="257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T939" s="258" t="s">
        <v>192</v>
      </c>
      <c r="AU939" s="258" t="s">
        <v>84</v>
      </c>
      <c r="AV939" s="13" t="s">
        <v>84</v>
      </c>
      <c r="AW939" s="13" t="s">
        <v>30</v>
      </c>
      <c r="AX939" s="13" t="s">
        <v>74</v>
      </c>
      <c r="AY939" s="258" t="s">
        <v>137</v>
      </c>
    </row>
    <row r="940" s="13" customFormat="1">
      <c r="A940" s="13"/>
      <c r="B940" s="247"/>
      <c r="C940" s="248"/>
      <c r="D940" s="249" t="s">
        <v>192</v>
      </c>
      <c r="E940" s="250" t="s">
        <v>1</v>
      </c>
      <c r="F940" s="251" t="s">
        <v>1139</v>
      </c>
      <c r="G940" s="248"/>
      <c r="H940" s="252">
        <v>5.9000000000000004</v>
      </c>
      <c r="I940" s="253"/>
      <c r="J940" s="248"/>
      <c r="K940" s="248"/>
      <c r="L940" s="254"/>
      <c r="M940" s="255"/>
      <c r="N940" s="256"/>
      <c r="O940" s="256"/>
      <c r="P940" s="256"/>
      <c r="Q940" s="256"/>
      <c r="R940" s="256"/>
      <c r="S940" s="256"/>
      <c r="T940" s="257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T940" s="258" t="s">
        <v>192</v>
      </c>
      <c r="AU940" s="258" t="s">
        <v>84</v>
      </c>
      <c r="AV940" s="13" t="s">
        <v>84</v>
      </c>
      <c r="AW940" s="13" t="s">
        <v>30</v>
      </c>
      <c r="AX940" s="13" t="s">
        <v>74</v>
      </c>
      <c r="AY940" s="258" t="s">
        <v>137</v>
      </c>
    </row>
    <row r="941" s="13" customFormat="1">
      <c r="A941" s="13"/>
      <c r="B941" s="247"/>
      <c r="C941" s="248"/>
      <c r="D941" s="249" t="s">
        <v>192</v>
      </c>
      <c r="E941" s="250" t="s">
        <v>1</v>
      </c>
      <c r="F941" s="251" t="s">
        <v>1140</v>
      </c>
      <c r="G941" s="248"/>
      <c r="H941" s="252">
        <v>0.17000000000000001</v>
      </c>
      <c r="I941" s="253"/>
      <c r="J941" s="248"/>
      <c r="K941" s="248"/>
      <c r="L941" s="254"/>
      <c r="M941" s="255"/>
      <c r="N941" s="256"/>
      <c r="O941" s="256"/>
      <c r="P941" s="256"/>
      <c r="Q941" s="256"/>
      <c r="R941" s="256"/>
      <c r="S941" s="256"/>
      <c r="T941" s="257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58" t="s">
        <v>192</v>
      </c>
      <c r="AU941" s="258" t="s">
        <v>84</v>
      </c>
      <c r="AV941" s="13" t="s">
        <v>84</v>
      </c>
      <c r="AW941" s="13" t="s">
        <v>30</v>
      </c>
      <c r="AX941" s="13" t="s">
        <v>74</v>
      </c>
      <c r="AY941" s="258" t="s">
        <v>137</v>
      </c>
    </row>
    <row r="942" s="13" customFormat="1">
      <c r="A942" s="13"/>
      <c r="B942" s="247"/>
      <c r="C942" s="248"/>
      <c r="D942" s="249" t="s">
        <v>192</v>
      </c>
      <c r="E942" s="250" t="s">
        <v>1</v>
      </c>
      <c r="F942" s="251" t="s">
        <v>1141</v>
      </c>
      <c r="G942" s="248"/>
      <c r="H942" s="252">
        <v>3.04</v>
      </c>
      <c r="I942" s="253"/>
      <c r="J942" s="248"/>
      <c r="K942" s="248"/>
      <c r="L942" s="254"/>
      <c r="M942" s="255"/>
      <c r="N942" s="256"/>
      <c r="O942" s="256"/>
      <c r="P942" s="256"/>
      <c r="Q942" s="256"/>
      <c r="R942" s="256"/>
      <c r="S942" s="256"/>
      <c r="T942" s="257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T942" s="258" t="s">
        <v>192</v>
      </c>
      <c r="AU942" s="258" t="s">
        <v>84</v>
      </c>
      <c r="AV942" s="13" t="s">
        <v>84</v>
      </c>
      <c r="AW942" s="13" t="s">
        <v>30</v>
      </c>
      <c r="AX942" s="13" t="s">
        <v>74</v>
      </c>
      <c r="AY942" s="258" t="s">
        <v>137</v>
      </c>
    </row>
    <row r="943" s="14" customFormat="1">
      <c r="A943" s="14"/>
      <c r="B943" s="259"/>
      <c r="C943" s="260"/>
      <c r="D943" s="249" t="s">
        <v>192</v>
      </c>
      <c r="E943" s="261" t="s">
        <v>1</v>
      </c>
      <c r="F943" s="262" t="s">
        <v>202</v>
      </c>
      <c r="G943" s="260"/>
      <c r="H943" s="263">
        <v>23</v>
      </c>
      <c r="I943" s="264"/>
      <c r="J943" s="260"/>
      <c r="K943" s="260"/>
      <c r="L943" s="265"/>
      <c r="M943" s="266"/>
      <c r="N943" s="267"/>
      <c r="O943" s="267"/>
      <c r="P943" s="267"/>
      <c r="Q943" s="267"/>
      <c r="R943" s="267"/>
      <c r="S943" s="267"/>
      <c r="T943" s="268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T943" s="269" t="s">
        <v>192</v>
      </c>
      <c r="AU943" s="269" t="s">
        <v>84</v>
      </c>
      <c r="AV943" s="14" t="s">
        <v>155</v>
      </c>
      <c r="AW943" s="14" t="s">
        <v>30</v>
      </c>
      <c r="AX943" s="14" t="s">
        <v>82</v>
      </c>
      <c r="AY943" s="269" t="s">
        <v>137</v>
      </c>
    </row>
    <row r="944" s="2" customFormat="1" ht="24.15" customHeight="1">
      <c r="A944" s="39"/>
      <c r="B944" s="40"/>
      <c r="C944" s="228" t="s">
        <v>1142</v>
      </c>
      <c r="D944" s="228" t="s">
        <v>140</v>
      </c>
      <c r="E944" s="229" t="s">
        <v>1143</v>
      </c>
      <c r="F944" s="230" t="s">
        <v>1144</v>
      </c>
      <c r="G944" s="231" t="s">
        <v>190</v>
      </c>
      <c r="H944" s="232">
        <v>279</v>
      </c>
      <c r="I944" s="233"/>
      <c r="J944" s="234">
        <f>ROUND(I944*H944,2)</f>
        <v>0</v>
      </c>
      <c r="K944" s="235"/>
      <c r="L944" s="45"/>
      <c r="M944" s="236" t="s">
        <v>1</v>
      </c>
      <c r="N944" s="237" t="s">
        <v>39</v>
      </c>
      <c r="O944" s="92"/>
      <c r="P944" s="238">
        <f>O944*H944</f>
        <v>0</v>
      </c>
      <c r="Q944" s="238">
        <v>0</v>
      </c>
      <c r="R944" s="238">
        <f>Q944*H944</f>
        <v>0</v>
      </c>
      <c r="S944" s="238">
        <v>0.040000000000000001</v>
      </c>
      <c r="T944" s="239">
        <f>S944*H944</f>
        <v>11.16</v>
      </c>
      <c r="U944" s="39"/>
      <c r="V944" s="39"/>
      <c r="W944" s="39"/>
      <c r="X944" s="39"/>
      <c r="Y944" s="39"/>
      <c r="Z944" s="39"/>
      <c r="AA944" s="39"/>
      <c r="AB944" s="39"/>
      <c r="AC944" s="39"/>
      <c r="AD944" s="39"/>
      <c r="AE944" s="39"/>
      <c r="AR944" s="240" t="s">
        <v>266</v>
      </c>
      <c r="AT944" s="240" t="s">
        <v>140</v>
      </c>
      <c r="AU944" s="240" t="s">
        <v>84</v>
      </c>
      <c r="AY944" s="18" t="s">
        <v>137</v>
      </c>
      <c r="BE944" s="241">
        <f>IF(N944="základní",J944,0)</f>
        <v>0</v>
      </c>
      <c r="BF944" s="241">
        <f>IF(N944="snížená",J944,0)</f>
        <v>0</v>
      </c>
      <c r="BG944" s="241">
        <f>IF(N944="zákl. přenesená",J944,0)</f>
        <v>0</v>
      </c>
      <c r="BH944" s="241">
        <f>IF(N944="sníž. přenesená",J944,0)</f>
        <v>0</v>
      </c>
      <c r="BI944" s="241">
        <f>IF(N944="nulová",J944,0)</f>
        <v>0</v>
      </c>
      <c r="BJ944" s="18" t="s">
        <v>82</v>
      </c>
      <c r="BK944" s="241">
        <f>ROUND(I944*H944,2)</f>
        <v>0</v>
      </c>
      <c r="BL944" s="18" t="s">
        <v>266</v>
      </c>
      <c r="BM944" s="240" t="s">
        <v>1145</v>
      </c>
    </row>
    <row r="945" s="13" customFormat="1">
      <c r="A945" s="13"/>
      <c r="B945" s="247"/>
      <c r="C945" s="248"/>
      <c r="D945" s="249" t="s">
        <v>192</v>
      </c>
      <c r="E945" s="250" t="s">
        <v>1</v>
      </c>
      <c r="F945" s="251" t="s">
        <v>1105</v>
      </c>
      <c r="G945" s="248"/>
      <c r="H945" s="252">
        <v>279</v>
      </c>
      <c r="I945" s="253"/>
      <c r="J945" s="248"/>
      <c r="K945" s="248"/>
      <c r="L945" s="254"/>
      <c r="M945" s="255"/>
      <c r="N945" s="256"/>
      <c r="O945" s="256"/>
      <c r="P945" s="256"/>
      <c r="Q945" s="256"/>
      <c r="R945" s="256"/>
      <c r="S945" s="256"/>
      <c r="T945" s="257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258" t="s">
        <v>192</v>
      </c>
      <c r="AU945" s="258" t="s">
        <v>84</v>
      </c>
      <c r="AV945" s="13" t="s">
        <v>84</v>
      </c>
      <c r="AW945" s="13" t="s">
        <v>30</v>
      </c>
      <c r="AX945" s="13" t="s">
        <v>74</v>
      </c>
      <c r="AY945" s="258" t="s">
        <v>137</v>
      </c>
    </row>
    <row r="946" s="14" customFormat="1">
      <c r="A946" s="14"/>
      <c r="B946" s="259"/>
      <c r="C946" s="260"/>
      <c r="D946" s="249" t="s">
        <v>192</v>
      </c>
      <c r="E946" s="261" t="s">
        <v>1</v>
      </c>
      <c r="F946" s="262" t="s">
        <v>202</v>
      </c>
      <c r="G946" s="260"/>
      <c r="H946" s="263">
        <v>279</v>
      </c>
      <c r="I946" s="264"/>
      <c r="J946" s="260"/>
      <c r="K946" s="260"/>
      <c r="L946" s="265"/>
      <c r="M946" s="266"/>
      <c r="N946" s="267"/>
      <c r="O946" s="267"/>
      <c r="P946" s="267"/>
      <c r="Q946" s="267"/>
      <c r="R946" s="267"/>
      <c r="S946" s="267"/>
      <c r="T946" s="268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T946" s="269" t="s">
        <v>192</v>
      </c>
      <c r="AU946" s="269" t="s">
        <v>84</v>
      </c>
      <c r="AV946" s="14" t="s">
        <v>155</v>
      </c>
      <c r="AW946" s="14" t="s">
        <v>30</v>
      </c>
      <c r="AX946" s="14" t="s">
        <v>82</v>
      </c>
      <c r="AY946" s="269" t="s">
        <v>137</v>
      </c>
    </row>
    <row r="947" s="2" customFormat="1" ht="24.15" customHeight="1">
      <c r="A947" s="39"/>
      <c r="B947" s="40"/>
      <c r="C947" s="228" t="s">
        <v>1146</v>
      </c>
      <c r="D947" s="228" t="s">
        <v>140</v>
      </c>
      <c r="E947" s="229" t="s">
        <v>1147</v>
      </c>
      <c r="F947" s="230" t="s">
        <v>1148</v>
      </c>
      <c r="G947" s="231" t="s">
        <v>199</v>
      </c>
      <c r="H947" s="232">
        <v>14.195</v>
      </c>
      <c r="I947" s="233"/>
      <c r="J947" s="234">
        <f>ROUND(I947*H947,2)</f>
        <v>0</v>
      </c>
      <c r="K947" s="235"/>
      <c r="L947" s="45"/>
      <c r="M947" s="236" t="s">
        <v>1</v>
      </c>
      <c r="N947" s="237" t="s">
        <v>39</v>
      </c>
      <c r="O947" s="92"/>
      <c r="P947" s="238">
        <f>O947*H947</f>
        <v>0</v>
      </c>
      <c r="Q947" s="238">
        <v>0.00281</v>
      </c>
      <c r="R947" s="238">
        <f>Q947*H947</f>
        <v>0.039887949999999998</v>
      </c>
      <c r="S947" s="238">
        <v>0</v>
      </c>
      <c r="T947" s="239">
        <f>S947*H947</f>
        <v>0</v>
      </c>
      <c r="U947" s="39"/>
      <c r="V947" s="39"/>
      <c r="W947" s="39"/>
      <c r="X947" s="39"/>
      <c r="Y947" s="39"/>
      <c r="Z947" s="39"/>
      <c r="AA947" s="39"/>
      <c r="AB947" s="39"/>
      <c r="AC947" s="39"/>
      <c r="AD947" s="39"/>
      <c r="AE947" s="39"/>
      <c r="AR947" s="240" t="s">
        <v>266</v>
      </c>
      <c r="AT947" s="240" t="s">
        <v>140</v>
      </c>
      <c r="AU947" s="240" t="s">
        <v>84</v>
      </c>
      <c r="AY947" s="18" t="s">
        <v>137</v>
      </c>
      <c r="BE947" s="241">
        <f>IF(N947="základní",J947,0)</f>
        <v>0</v>
      </c>
      <c r="BF947" s="241">
        <f>IF(N947="snížená",J947,0)</f>
        <v>0</v>
      </c>
      <c r="BG947" s="241">
        <f>IF(N947="zákl. přenesená",J947,0)</f>
        <v>0</v>
      </c>
      <c r="BH947" s="241">
        <f>IF(N947="sníž. přenesená",J947,0)</f>
        <v>0</v>
      </c>
      <c r="BI947" s="241">
        <f>IF(N947="nulová",J947,0)</f>
        <v>0</v>
      </c>
      <c r="BJ947" s="18" t="s">
        <v>82</v>
      </c>
      <c r="BK947" s="241">
        <f>ROUND(I947*H947,2)</f>
        <v>0</v>
      </c>
      <c r="BL947" s="18" t="s">
        <v>266</v>
      </c>
      <c r="BM947" s="240" t="s">
        <v>1149</v>
      </c>
    </row>
    <row r="948" s="15" customFormat="1">
      <c r="A948" s="15"/>
      <c r="B948" s="270"/>
      <c r="C948" s="271"/>
      <c r="D948" s="249" t="s">
        <v>192</v>
      </c>
      <c r="E948" s="272" t="s">
        <v>1</v>
      </c>
      <c r="F948" s="273" t="s">
        <v>959</v>
      </c>
      <c r="G948" s="271"/>
      <c r="H948" s="272" t="s">
        <v>1</v>
      </c>
      <c r="I948" s="274"/>
      <c r="J948" s="271"/>
      <c r="K948" s="271"/>
      <c r="L948" s="275"/>
      <c r="M948" s="276"/>
      <c r="N948" s="277"/>
      <c r="O948" s="277"/>
      <c r="P948" s="277"/>
      <c r="Q948" s="277"/>
      <c r="R948" s="277"/>
      <c r="S948" s="277"/>
      <c r="T948" s="278"/>
      <c r="U948" s="15"/>
      <c r="V948" s="15"/>
      <c r="W948" s="15"/>
      <c r="X948" s="15"/>
      <c r="Y948" s="15"/>
      <c r="Z948" s="15"/>
      <c r="AA948" s="15"/>
      <c r="AB948" s="15"/>
      <c r="AC948" s="15"/>
      <c r="AD948" s="15"/>
      <c r="AE948" s="15"/>
      <c r="AT948" s="279" t="s">
        <v>192</v>
      </c>
      <c r="AU948" s="279" t="s">
        <v>84</v>
      </c>
      <c r="AV948" s="15" t="s">
        <v>82</v>
      </c>
      <c r="AW948" s="15" t="s">
        <v>30</v>
      </c>
      <c r="AX948" s="15" t="s">
        <v>74</v>
      </c>
      <c r="AY948" s="279" t="s">
        <v>137</v>
      </c>
    </row>
    <row r="949" s="13" customFormat="1">
      <c r="A949" s="13"/>
      <c r="B949" s="247"/>
      <c r="C949" s="248"/>
      <c r="D949" s="249" t="s">
        <v>192</v>
      </c>
      <c r="E949" s="250" t="s">
        <v>1</v>
      </c>
      <c r="F949" s="251" t="s">
        <v>960</v>
      </c>
      <c r="G949" s="248"/>
      <c r="H949" s="252">
        <v>13.949999999999999</v>
      </c>
      <c r="I949" s="253"/>
      <c r="J949" s="248"/>
      <c r="K949" s="248"/>
      <c r="L949" s="254"/>
      <c r="M949" s="255"/>
      <c r="N949" s="256"/>
      <c r="O949" s="256"/>
      <c r="P949" s="256"/>
      <c r="Q949" s="256"/>
      <c r="R949" s="256"/>
      <c r="S949" s="256"/>
      <c r="T949" s="257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T949" s="258" t="s">
        <v>192</v>
      </c>
      <c r="AU949" s="258" t="s">
        <v>84</v>
      </c>
      <c r="AV949" s="13" t="s">
        <v>84</v>
      </c>
      <c r="AW949" s="13" t="s">
        <v>30</v>
      </c>
      <c r="AX949" s="13" t="s">
        <v>74</v>
      </c>
      <c r="AY949" s="258" t="s">
        <v>137</v>
      </c>
    </row>
    <row r="950" s="15" customFormat="1">
      <c r="A950" s="15"/>
      <c r="B950" s="270"/>
      <c r="C950" s="271"/>
      <c r="D950" s="249" t="s">
        <v>192</v>
      </c>
      <c r="E950" s="272" t="s">
        <v>1</v>
      </c>
      <c r="F950" s="273" t="s">
        <v>534</v>
      </c>
      <c r="G950" s="271"/>
      <c r="H950" s="272" t="s">
        <v>1</v>
      </c>
      <c r="I950" s="274"/>
      <c r="J950" s="271"/>
      <c r="K950" s="271"/>
      <c r="L950" s="275"/>
      <c r="M950" s="276"/>
      <c r="N950" s="277"/>
      <c r="O950" s="277"/>
      <c r="P950" s="277"/>
      <c r="Q950" s="277"/>
      <c r="R950" s="277"/>
      <c r="S950" s="277"/>
      <c r="T950" s="278"/>
      <c r="U950" s="15"/>
      <c r="V950" s="15"/>
      <c r="W950" s="15"/>
      <c r="X950" s="15"/>
      <c r="Y950" s="15"/>
      <c r="Z950" s="15"/>
      <c r="AA950" s="15"/>
      <c r="AB950" s="15"/>
      <c r="AC950" s="15"/>
      <c r="AD950" s="15"/>
      <c r="AE950" s="15"/>
      <c r="AT950" s="279" t="s">
        <v>192</v>
      </c>
      <c r="AU950" s="279" t="s">
        <v>84</v>
      </c>
      <c r="AV950" s="15" t="s">
        <v>82</v>
      </c>
      <c r="AW950" s="15" t="s">
        <v>30</v>
      </c>
      <c r="AX950" s="15" t="s">
        <v>74</v>
      </c>
      <c r="AY950" s="279" t="s">
        <v>137</v>
      </c>
    </row>
    <row r="951" s="13" customFormat="1">
      <c r="A951" s="13"/>
      <c r="B951" s="247"/>
      <c r="C951" s="248"/>
      <c r="D951" s="249" t="s">
        <v>192</v>
      </c>
      <c r="E951" s="250" t="s">
        <v>1</v>
      </c>
      <c r="F951" s="251" t="s">
        <v>958</v>
      </c>
      <c r="G951" s="248"/>
      <c r="H951" s="252">
        <v>0.245</v>
      </c>
      <c r="I951" s="253"/>
      <c r="J951" s="248"/>
      <c r="K951" s="248"/>
      <c r="L951" s="254"/>
      <c r="M951" s="255"/>
      <c r="N951" s="256"/>
      <c r="O951" s="256"/>
      <c r="P951" s="256"/>
      <c r="Q951" s="256"/>
      <c r="R951" s="256"/>
      <c r="S951" s="256"/>
      <c r="T951" s="257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T951" s="258" t="s">
        <v>192</v>
      </c>
      <c r="AU951" s="258" t="s">
        <v>84</v>
      </c>
      <c r="AV951" s="13" t="s">
        <v>84</v>
      </c>
      <c r="AW951" s="13" t="s">
        <v>30</v>
      </c>
      <c r="AX951" s="13" t="s">
        <v>74</v>
      </c>
      <c r="AY951" s="258" t="s">
        <v>137</v>
      </c>
    </row>
    <row r="952" s="14" customFormat="1">
      <c r="A952" s="14"/>
      <c r="B952" s="259"/>
      <c r="C952" s="260"/>
      <c r="D952" s="249" t="s">
        <v>192</v>
      </c>
      <c r="E952" s="261" t="s">
        <v>1</v>
      </c>
      <c r="F952" s="262" t="s">
        <v>202</v>
      </c>
      <c r="G952" s="260"/>
      <c r="H952" s="263">
        <v>14.195</v>
      </c>
      <c r="I952" s="264"/>
      <c r="J952" s="260"/>
      <c r="K952" s="260"/>
      <c r="L952" s="265"/>
      <c r="M952" s="266"/>
      <c r="N952" s="267"/>
      <c r="O952" s="267"/>
      <c r="P952" s="267"/>
      <c r="Q952" s="267"/>
      <c r="R952" s="267"/>
      <c r="S952" s="267"/>
      <c r="T952" s="268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T952" s="269" t="s">
        <v>192</v>
      </c>
      <c r="AU952" s="269" t="s">
        <v>84</v>
      </c>
      <c r="AV952" s="14" t="s">
        <v>155</v>
      </c>
      <c r="AW952" s="14" t="s">
        <v>30</v>
      </c>
      <c r="AX952" s="14" t="s">
        <v>82</v>
      </c>
      <c r="AY952" s="269" t="s">
        <v>137</v>
      </c>
    </row>
    <row r="953" s="2" customFormat="1" ht="24.15" customHeight="1">
      <c r="A953" s="39"/>
      <c r="B953" s="40"/>
      <c r="C953" s="228" t="s">
        <v>1150</v>
      </c>
      <c r="D953" s="228" t="s">
        <v>140</v>
      </c>
      <c r="E953" s="229" t="s">
        <v>1151</v>
      </c>
      <c r="F953" s="230" t="s">
        <v>1152</v>
      </c>
      <c r="G953" s="231" t="s">
        <v>227</v>
      </c>
      <c r="H953" s="232">
        <v>52.369</v>
      </c>
      <c r="I953" s="233"/>
      <c r="J953" s="234">
        <f>ROUND(I953*H953,2)</f>
        <v>0</v>
      </c>
      <c r="K953" s="235"/>
      <c r="L953" s="45"/>
      <c r="M953" s="236" t="s">
        <v>1</v>
      </c>
      <c r="N953" s="237" t="s">
        <v>39</v>
      </c>
      <c r="O953" s="92"/>
      <c r="P953" s="238">
        <f>O953*H953</f>
        <v>0</v>
      </c>
      <c r="Q953" s="238">
        <v>0</v>
      </c>
      <c r="R953" s="238">
        <f>Q953*H953</f>
        <v>0</v>
      </c>
      <c r="S953" s="238">
        <v>0</v>
      </c>
      <c r="T953" s="239">
        <f>S953*H953</f>
        <v>0</v>
      </c>
      <c r="U953" s="39"/>
      <c r="V953" s="39"/>
      <c r="W953" s="39"/>
      <c r="X953" s="39"/>
      <c r="Y953" s="39"/>
      <c r="Z953" s="39"/>
      <c r="AA953" s="39"/>
      <c r="AB953" s="39"/>
      <c r="AC953" s="39"/>
      <c r="AD953" s="39"/>
      <c r="AE953" s="39"/>
      <c r="AR953" s="240" t="s">
        <v>266</v>
      </c>
      <c r="AT953" s="240" t="s">
        <v>140</v>
      </c>
      <c r="AU953" s="240" t="s">
        <v>84</v>
      </c>
      <c r="AY953" s="18" t="s">
        <v>137</v>
      </c>
      <c r="BE953" s="241">
        <f>IF(N953="základní",J953,0)</f>
        <v>0</v>
      </c>
      <c r="BF953" s="241">
        <f>IF(N953="snížená",J953,0)</f>
        <v>0</v>
      </c>
      <c r="BG953" s="241">
        <f>IF(N953="zákl. přenesená",J953,0)</f>
        <v>0</v>
      </c>
      <c r="BH953" s="241">
        <f>IF(N953="sníž. přenesená",J953,0)</f>
        <v>0</v>
      </c>
      <c r="BI953" s="241">
        <f>IF(N953="nulová",J953,0)</f>
        <v>0</v>
      </c>
      <c r="BJ953" s="18" t="s">
        <v>82</v>
      </c>
      <c r="BK953" s="241">
        <f>ROUND(I953*H953,2)</f>
        <v>0</v>
      </c>
      <c r="BL953" s="18" t="s">
        <v>266</v>
      </c>
      <c r="BM953" s="240" t="s">
        <v>1153</v>
      </c>
    </row>
    <row r="954" s="12" customFormat="1" ht="22.8" customHeight="1">
      <c r="A954" s="12"/>
      <c r="B954" s="212"/>
      <c r="C954" s="213"/>
      <c r="D954" s="214" t="s">
        <v>73</v>
      </c>
      <c r="E954" s="226" t="s">
        <v>1154</v>
      </c>
      <c r="F954" s="226" t="s">
        <v>1155</v>
      </c>
      <c r="G954" s="213"/>
      <c r="H954" s="213"/>
      <c r="I954" s="216"/>
      <c r="J954" s="227">
        <f>BK954</f>
        <v>0</v>
      </c>
      <c r="K954" s="213"/>
      <c r="L954" s="218"/>
      <c r="M954" s="219"/>
      <c r="N954" s="220"/>
      <c r="O954" s="220"/>
      <c r="P954" s="221">
        <f>SUM(P955:P1029)</f>
        <v>0</v>
      </c>
      <c r="Q954" s="220"/>
      <c r="R954" s="221">
        <f>SUM(R955:R1029)</f>
        <v>17.858173860000001</v>
      </c>
      <c r="S954" s="220"/>
      <c r="T954" s="222">
        <f>SUM(T955:T1029)</f>
        <v>0</v>
      </c>
      <c r="U954" s="12"/>
      <c r="V954" s="12"/>
      <c r="W954" s="12"/>
      <c r="X954" s="12"/>
      <c r="Y954" s="12"/>
      <c r="Z954" s="12"/>
      <c r="AA954" s="12"/>
      <c r="AB954" s="12"/>
      <c r="AC954" s="12"/>
      <c r="AD954" s="12"/>
      <c r="AE954" s="12"/>
      <c r="AR954" s="223" t="s">
        <v>84</v>
      </c>
      <c r="AT954" s="224" t="s">
        <v>73</v>
      </c>
      <c r="AU954" s="224" t="s">
        <v>82</v>
      </c>
      <c r="AY954" s="223" t="s">
        <v>137</v>
      </c>
      <c r="BK954" s="225">
        <f>SUM(BK955:BK1029)</f>
        <v>0</v>
      </c>
    </row>
    <row r="955" s="2" customFormat="1" ht="24.15" customHeight="1">
      <c r="A955" s="39"/>
      <c r="B955" s="40"/>
      <c r="C955" s="228" t="s">
        <v>1156</v>
      </c>
      <c r="D955" s="228" t="s">
        <v>140</v>
      </c>
      <c r="E955" s="229" t="s">
        <v>1157</v>
      </c>
      <c r="F955" s="230" t="s">
        <v>1158</v>
      </c>
      <c r="G955" s="231" t="s">
        <v>190</v>
      </c>
      <c r="H955" s="232">
        <v>19.199999999999999</v>
      </c>
      <c r="I955" s="233"/>
      <c r="J955" s="234">
        <f>ROUND(I955*H955,2)</f>
        <v>0</v>
      </c>
      <c r="K955" s="235"/>
      <c r="L955" s="45"/>
      <c r="M955" s="236" t="s">
        <v>1</v>
      </c>
      <c r="N955" s="237" t="s">
        <v>39</v>
      </c>
      <c r="O955" s="92"/>
      <c r="P955" s="238">
        <f>O955*H955</f>
        <v>0</v>
      </c>
      <c r="Q955" s="238">
        <v>0.024760000000000001</v>
      </c>
      <c r="R955" s="238">
        <f>Q955*H955</f>
        <v>0.47539199999999998</v>
      </c>
      <c r="S955" s="238">
        <v>0</v>
      </c>
      <c r="T955" s="239">
        <f>S955*H955</f>
        <v>0</v>
      </c>
      <c r="U955" s="39"/>
      <c r="V955" s="39"/>
      <c r="W955" s="39"/>
      <c r="X955" s="39"/>
      <c r="Y955" s="39"/>
      <c r="Z955" s="39"/>
      <c r="AA955" s="39"/>
      <c r="AB955" s="39"/>
      <c r="AC955" s="39"/>
      <c r="AD955" s="39"/>
      <c r="AE955" s="39"/>
      <c r="AR955" s="240" t="s">
        <v>266</v>
      </c>
      <c r="AT955" s="240" t="s">
        <v>140</v>
      </c>
      <c r="AU955" s="240" t="s">
        <v>84</v>
      </c>
      <c r="AY955" s="18" t="s">
        <v>137</v>
      </c>
      <c r="BE955" s="241">
        <f>IF(N955="základní",J955,0)</f>
        <v>0</v>
      </c>
      <c r="BF955" s="241">
        <f>IF(N955="snížená",J955,0)</f>
        <v>0</v>
      </c>
      <c r="BG955" s="241">
        <f>IF(N955="zákl. přenesená",J955,0)</f>
        <v>0</v>
      </c>
      <c r="BH955" s="241">
        <f>IF(N955="sníž. přenesená",J955,0)</f>
        <v>0</v>
      </c>
      <c r="BI955" s="241">
        <f>IF(N955="nulová",J955,0)</f>
        <v>0</v>
      </c>
      <c r="BJ955" s="18" t="s">
        <v>82</v>
      </c>
      <c r="BK955" s="241">
        <f>ROUND(I955*H955,2)</f>
        <v>0</v>
      </c>
      <c r="BL955" s="18" t="s">
        <v>266</v>
      </c>
      <c r="BM955" s="240" t="s">
        <v>1159</v>
      </c>
    </row>
    <row r="956" s="15" customFormat="1">
      <c r="A956" s="15"/>
      <c r="B956" s="270"/>
      <c r="C956" s="271"/>
      <c r="D956" s="249" t="s">
        <v>192</v>
      </c>
      <c r="E956" s="272" t="s">
        <v>1</v>
      </c>
      <c r="F956" s="273" t="s">
        <v>445</v>
      </c>
      <c r="G956" s="271"/>
      <c r="H956" s="272" t="s">
        <v>1</v>
      </c>
      <c r="I956" s="274"/>
      <c r="J956" s="271"/>
      <c r="K956" s="271"/>
      <c r="L956" s="275"/>
      <c r="M956" s="276"/>
      <c r="N956" s="277"/>
      <c r="O956" s="277"/>
      <c r="P956" s="277"/>
      <c r="Q956" s="277"/>
      <c r="R956" s="277"/>
      <c r="S956" s="277"/>
      <c r="T956" s="278"/>
      <c r="U956" s="15"/>
      <c r="V956" s="15"/>
      <c r="W956" s="15"/>
      <c r="X956" s="15"/>
      <c r="Y956" s="15"/>
      <c r="Z956" s="15"/>
      <c r="AA956" s="15"/>
      <c r="AB956" s="15"/>
      <c r="AC956" s="15"/>
      <c r="AD956" s="15"/>
      <c r="AE956" s="15"/>
      <c r="AT956" s="279" t="s">
        <v>192</v>
      </c>
      <c r="AU956" s="279" t="s">
        <v>84</v>
      </c>
      <c r="AV956" s="15" t="s">
        <v>82</v>
      </c>
      <c r="AW956" s="15" t="s">
        <v>30</v>
      </c>
      <c r="AX956" s="15" t="s">
        <v>74</v>
      </c>
      <c r="AY956" s="279" t="s">
        <v>137</v>
      </c>
    </row>
    <row r="957" s="13" customFormat="1">
      <c r="A957" s="13"/>
      <c r="B957" s="247"/>
      <c r="C957" s="248"/>
      <c r="D957" s="249" t="s">
        <v>192</v>
      </c>
      <c r="E957" s="250" t="s">
        <v>1</v>
      </c>
      <c r="F957" s="251" t="s">
        <v>1160</v>
      </c>
      <c r="G957" s="248"/>
      <c r="H957" s="252">
        <v>13.6</v>
      </c>
      <c r="I957" s="253"/>
      <c r="J957" s="248"/>
      <c r="K957" s="248"/>
      <c r="L957" s="254"/>
      <c r="M957" s="255"/>
      <c r="N957" s="256"/>
      <c r="O957" s="256"/>
      <c r="P957" s="256"/>
      <c r="Q957" s="256"/>
      <c r="R957" s="256"/>
      <c r="S957" s="256"/>
      <c r="T957" s="257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58" t="s">
        <v>192</v>
      </c>
      <c r="AU957" s="258" t="s">
        <v>84</v>
      </c>
      <c r="AV957" s="13" t="s">
        <v>84</v>
      </c>
      <c r="AW957" s="13" t="s">
        <v>30</v>
      </c>
      <c r="AX957" s="13" t="s">
        <v>74</v>
      </c>
      <c r="AY957" s="258" t="s">
        <v>137</v>
      </c>
    </row>
    <row r="958" s="13" customFormat="1">
      <c r="A958" s="13"/>
      <c r="B958" s="247"/>
      <c r="C958" s="248"/>
      <c r="D958" s="249" t="s">
        <v>192</v>
      </c>
      <c r="E958" s="250" t="s">
        <v>1</v>
      </c>
      <c r="F958" s="251" t="s">
        <v>1161</v>
      </c>
      <c r="G958" s="248"/>
      <c r="H958" s="252">
        <v>5.5999999999999996</v>
      </c>
      <c r="I958" s="253"/>
      <c r="J958" s="248"/>
      <c r="K958" s="248"/>
      <c r="L958" s="254"/>
      <c r="M958" s="255"/>
      <c r="N958" s="256"/>
      <c r="O958" s="256"/>
      <c r="P958" s="256"/>
      <c r="Q958" s="256"/>
      <c r="R958" s="256"/>
      <c r="S958" s="256"/>
      <c r="T958" s="257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T958" s="258" t="s">
        <v>192</v>
      </c>
      <c r="AU958" s="258" t="s">
        <v>84</v>
      </c>
      <c r="AV958" s="13" t="s">
        <v>84</v>
      </c>
      <c r="AW958" s="13" t="s">
        <v>30</v>
      </c>
      <c r="AX958" s="13" t="s">
        <v>74</v>
      </c>
      <c r="AY958" s="258" t="s">
        <v>137</v>
      </c>
    </row>
    <row r="959" s="14" customFormat="1">
      <c r="A959" s="14"/>
      <c r="B959" s="259"/>
      <c r="C959" s="260"/>
      <c r="D959" s="249" t="s">
        <v>192</v>
      </c>
      <c r="E959" s="261" t="s">
        <v>1</v>
      </c>
      <c r="F959" s="262" t="s">
        <v>202</v>
      </c>
      <c r="G959" s="260"/>
      <c r="H959" s="263">
        <v>19.199999999999999</v>
      </c>
      <c r="I959" s="264"/>
      <c r="J959" s="260"/>
      <c r="K959" s="260"/>
      <c r="L959" s="265"/>
      <c r="M959" s="266"/>
      <c r="N959" s="267"/>
      <c r="O959" s="267"/>
      <c r="P959" s="267"/>
      <c r="Q959" s="267"/>
      <c r="R959" s="267"/>
      <c r="S959" s="267"/>
      <c r="T959" s="268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T959" s="269" t="s">
        <v>192</v>
      </c>
      <c r="AU959" s="269" t="s">
        <v>84</v>
      </c>
      <c r="AV959" s="14" t="s">
        <v>155</v>
      </c>
      <c r="AW959" s="14" t="s">
        <v>30</v>
      </c>
      <c r="AX959" s="14" t="s">
        <v>82</v>
      </c>
      <c r="AY959" s="269" t="s">
        <v>137</v>
      </c>
    </row>
    <row r="960" s="2" customFormat="1" ht="24.15" customHeight="1">
      <c r="A960" s="39"/>
      <c r="B960" s="40"/>
      <c r="C960" s="228" t="s">
        <v>1162</v>
      </c>
      <c r="D960" s="228" t="s">
        <v>140</v>
      </c>
      <c r="E960" s="229" t="s">
        <v>1163</v>
      </c>
      <c r="F960" s="230" t="s">
        <v>1164</v>
      </c>
      <c r="G960" s="231" t="s">
        <v>190</v>
      </c>
      <c r="H960" s="232">
        <v>119.28400000000001</v>
      </c>
      <c r="I960" s="233"/>
      <c r="J960" s="234">
        <f>ROUND(I960*H960,2)</f>
        <v>0</v>
      </c>
      <c r="K960" s="235"/>
      <c r="L960" s="45"/>
      <c r="M960" s="236" t="s">
        <v>1</v>
      </c>
      <c r="N960" s="237" t="s">
        <v>39</v>
      </c>
      <c r="O960" s="92"/>
      <c r="P960" s="238">
        <f>O960*H960</f>
        <v>0</v>
      </c>
      <c r="Q960" s="238">
        <v>0.025510000000000001</v>
      </c>
      <c r="R960" s="238">
        <f>Q960*H960</f>
        <v>3.0429348400000005</v>
      </c>
      <c r="S960" s="238">
        <v>0</v>
      </c>
      <c r="T960" s="239">
        <f>S960*H960</f>
        <v>0</v>
      </c>
      <c r="U960" s="39"/>
      <c r="V960" s="39"/>
      <c r="W960" s="39"/>
      <c r="X960" s="39"/>
      <c r="Y960" s="39"/>
      <c r="Z960" s="39"/>
      <c r="AA960" s="39"/>
      <c r="AB960" s="39"/>
      <c r="AC960" s="39"/>
      <c r="AD960" s="39"/>
      <c r="AE960" s="39"/>
      <c r="AR960" s="240" t="s">
        <v>266</v>
      </c>
      <c r="AT960" s="240" t="s">
        <v>140</v>
      </c>
      <c r="AU960" s="240" t="s">
        <v>84</v>
      </c>
      <c r="AY960" s="18" t="s">
        <v>137</v>
      </c>
      <c r="BE960" s="241">
        <f>IF(N960="základní",J960,0)</f>
        <v>0</v>
      </c>
      <c r="BF960" s="241">
        <f>IF(N960="snížená",J960,0)</f>
        <v>0</v>
      </c>
      <c r="BG960" s="241">
        <f>IF(N960="zákl. přenesená",J960,0)</f>
        <v>0</v>
      </c>
      <c r="BH960" s="241">
        <f>IF(N960="sníž. přenesená",J960,0)</f>
        <v>0</v>
      </c>
      <c r="BI960" s="241">
        <f>IF(N960="nulová",J960,0)</f>
        <v>0</v>
      </c>
      <c r="BJ960" s="18" t="s">
        <v>82</v>
      </c>
      <c r="BK960" s="241">
        <f>ROUND(I960*H960,2)</f>
        <v>0</v>
      </c>
      <c r="BL960" s="18" t="s">
        <v>266</v>
      </c>
      <c r="BM960" s="240" t="s">
        <v>1165</v>
      </c>
    </row>
    <row r="961" s="15" customFormat="1">
      <c r="A961" s="15"/>
      <c r="B961" s="270"/>
      <c r="C961" s="271"/>
      <c r="D961" s="249" t="s">
        <v>192</v>
      </c>
      <c r="E961" s="272" t="s">
        <v>1</v>
      </c>
      <c r="F961" s="273" t="s">
        <v>451</v>
      </c>
      <c r="G961" s="271"/>
      <c r="H961" s="272" t="s">
        <v>1</v>
      </c>
      <c r="I961" s="274"/>
      <c r="J961" s="271"/>
      <c r="K961" s="271"/>
      <c r="L961" s="275"/>
      <c r="M961" s="276"/>
      <c r="N961" s="277"/>
      <c r="O961" s="277"/>
      <c r="P961" s="277"/>
      <c r="Q961" s="277"/>
      <c r="R961" s="277"/>
      <c r="S961" s="277"/>
      <c r="T961" s="278"/>
      <c r="U961" s="15"/>
      <c r="V961" s="15"/>
      <c r="W961" s="15"/>
      <c r="X961" s="15"/>
      <c r="Y961" s="15"/>
      <c r="Z961" s="15"/>
      <c r="AA961" s="15"/>
      <c r="AB961" s="15"/>
      <c r="AC961" s="15"/>
      <c r="AD961" s="15"/>
      <c r="AE961" s="15"/>
      <c r="AT961" s="279" t="s">
        <v>192</v>
      </c>
      <c r="AU961" s="279" t="s">
        <v>84</v>
      </c>
      <c r="AV961" s="15" t="s">
        <v>82</v>
      </c>
      <c r="AW961" s="15" t="s">
        <v>30</v>
      </c>
      <c r="AX961" s="15" t="s">
        <v>74</v>
      </c>
      <c r="AY961" s="279" t="s">
        <v>137</v>
      </c>
    </row>
    <row r="962" s="13" customFormat="1">
      <c r="A962" s="13"/>
      <c r="B962" s="247"/>
      <c r="C962" s="248"/>
      <c r="D962" s="249" t="s">
        <v>192</v>
      </c>
      <c r="E962" s="250" t="s">
        <v>1</v>
      </c>
      <c r="F962" s="251" t="s">
        <v>1166</v>
      </c>
      <c r="G962" s="248"/>
      <c r="H962" s="252">
        <v>124.8</v>
      </c>
      <c r="I962" s="253"/>
      <c r="J962" s="248"/>
      <c r="K962" s="248"/>
      <c r="L962" s="254"/>
      <c r="M962" s="255"/>
      <c r="N962" s="256"/>
      <c r="O962" s="256"/>
      <c r="P962" s="256"/>
      <c r="Q962" s="256"/>
      <c r="R962" s="256"/>
      <c r="S962" s="256"/>
      <c r="T962" s="257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T962" s="258" t="s">
        <v>192</v>
      </c>
      <c r="AU962" s="258" t="s">
        <v>84</v>
      </c>
      <c r="AV962" s="13" t="s">
        <v>84</v>
      </c>
      <c r="AW962" s="13" t="s">
        <v>30</v>
      </c>
      <c r="AX962" s="13" t="s">
        <v>74</v>
      </c>
      <c r="AY962" s="258" t="s">
        <v>137</v>
      </c>
    </row>
    <row r="963" s="15" customFormat="1">
      <c r="A963" s="15"/>
      <c r="B963" s="270"/>
      <c r="C963" s="271"/>
      <c r="D963" s="249" t="s">
        <v>192</v>
      </c>
      <c r="E963" s="272" t="s">
        <v>1</v>
      </c>
      <c r="F963" s="273" t="s">
        <v>1167</v>
      </c>
      <c r="G963" s="271"/>
      <c r="H963" s="272" t="s">
        <v>1</v>
      </c>
      <c r="I963" s="274"/>
      <c r="J963" s="271"/>
      <c r="K963" s="271"/>
      <c r="L963" s="275"/>
      <c r="M963" s="276"/>
      <c r="N963" s="277"/>
      <c r="O963" s="277"/>
      <c r="P963" s="277"/>
      <c r="Q963" s="277"/>
      <c r="R963" s="277"/>
      <c r="S963" s="277"/>
      <c r="T963" s="278"/>
      <c r="U963" s="15"/>
      <c r="V963" s="15"/>
      <c r="W963" s="15"/>
      <c r="X963" s="15"/>
      <c r="Y963" s="15"/>
      <c r="Z963" s="15"/>
      <c r="AA963" s="15"/>
      <c r="AB963" s="15"/>
      <c r="AC963" s="15"/>
      <c r="AD963" s="15"/>
      <c r="AE963" s="15"/>
      <c r="AT963" s="279" t="s">
        <v>192</v>
      </c>
      <c r="AU963" s="279" t="s">
        <v>84</v>
      </c>
      <c r="AV963" s="15" t="s">
        <v>82</v>
      </c>
      <c r="AW963" s="15" t="s">
        <v>30</v>
      </c>
      <c r="AX963" s="15" t="s">
        <v>74</v>
      </c>
      <c r="AY963" s="279" t="s">
        <v>137</v>
      </c>
    </row>
    <row r="964" s="13" customFormat="1">
      <c r="A964" s="13"/>
      <c r="B964" s="247"/>
      <c r="C964" s="248"/>
      <c r="D964" s="249" t="s">
        <v>192</v>
      </c>
      <c r="E964" s="250" t="s">
        <v>1</v>
      </c>
      <c r="F964" s="251" t="s">
        <v>1168</v>
      </c>
      <c r="G964" s="248"/>
      <c r="H964" s="252">
        <v>-5.516</v>
      </c>
      <c r="I964" s="253"/>
      <c r="J964" s="248"/>
      <c r="K964" s="248"/>
      <c r="L964" s="254"/>
      <c r="M964" s="255"/>
      <c r="N964" s="256"/>
      <c r="O964" s="256"/>
      <c r="P964" s="256"/>
      <c r="Q964" s="256"/>
      <c r="R964" s="256"/>
      <c r="S964" s="256"/>
      <c r="T964" s="257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T964" s="258" t="s">
        <v>192</v>
      </c>
      <c r="AU964" s="258" t="s">
        <v>84</v>
      </c>
      <c r="AV964" s="13" t="s">
        <v>84</v>
      </c>
      <c r="AW964" s="13" t="s">
        <v>30</v>
      </c>
      <c r="AX964" s="13" t="s">
        <v>74</v>
      </c>
      <c r="AY964" s="258" t="s">
        <v>137</v>
      </c>
    </row>
    <row r="965" s="14" customFormat="1">
      <c r="A965" s="14"/>
      <c r="B965" s="259"/>
      <c r="C965" s="260"/>
      <c r="D965" s="249" t="s">
        <v>192</v>
      </c>
      <c r="E965" s="261" t="s">
        <v>1</v>
      </c>
      <c r="F965" s="262" t="s">
        <v>202</v>
      </c>
      <c r="G965" s="260"/>
      <c r="H965" s="263">
        <v>119.28400000000001</v>
      </c>
      <c r="I965" s="264"/>
      <c r="J965" s="260"/>
      <c r="K965" s="260"/>
      <c r="L965" s="265"/>
      <c r="M965" s="266"/>
      <c r="N965" s="267"/>
      <c r="O965" s="267"/>
      <c r="P965" s="267"/>
      <c r="Q965" s="267"/>
      <c r="R965" s="267"/>
      <c r="S965" s="267"/>
      <c r="T965" s="268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T965" s="269" t="s">
        <v>192</v>
      </c>
      <c r="AU965" s="269" t="s">
        <v>84</v>
      </c>
      <c r="AV965" s="14" t="s">
        <v>155</v>
      </c>
      <c r="AW965" s="14" t="s">
        <v>30</v>
      </c>
      <c r="AX965" s="14" t="s">
        <v>82</v>
      </c>
      <c r="AY965" s="269" t="s">
        <v>137</v>
      </c>
    </row>
    <row r="966" s="2" customFormat="1" ht="24.15" customHeight="1">
      <c r="A966" s="39"/>
      <c r="B966" s="40"/>
      <c r="C966" s="228" t="s">
        <v>1169</v>
      </c>
      <c r="D966" s="228" t="s">
        <v>140</v>
      </c>
      <c r="E966" s="229" t="s">
        <v>1170</v>
      </c>
      <c r="F966" s="230" t="s">
        <v>1171</v>
      </c>
      <c r="G966" s="231" t="s">
        <v>190</v>
      </c>
      <c r="H966" s="232">
        <v>6.3470000000000004</v>
      </c>
      <c r="I966" s="233"/>
      <c r="J966" s="234">
        <f>ROUND(I966*H966,2)</f>
        <v>0</v>
      </c>
      <c r="K966" s="235"/>
      <c r="L966" s="45"/>
      <c r="M966" s="236" t="s">
        <v>1</v>
      </c>
      <c r="N966" s="237" t="s">
        <v>39</v>
      </c>
      <c r="O966" s="92"/>
      <c r="P966" s="238">
        <f>O966*H966</f>
        <v>0</v>
      </c>
      <c r="Q966" s="238">
        <v>0.026179999999999998</v>
      </c>
      <c r="R966" s="238">
        <f>Q966*H966</f>
        <v>0.16616446000000001</v>
      </c>
      <c r="S966" s="238">
        <v>0</v>
      </c>
      <c r="T966" s="239">
        <f>S966*H966</f>
        <v>0</v>
      </c>
      <c r="U966" s="39"/>
      <c r="V966" s="39"/>
      <c r="W966" s="39"/>
      <c r="X966" s="39"/>
      <c r="Y966" s="39"/>
      <c r="Z966" s="39"/>
      <c r="AA966" s="39"/>
      <c r="AB966" s="39"/>
      <c r="AC966" s="39"/>
      <c r="AD966" s="39"/>
      <c r="AE966" s="39"/>
      <c r="AR966" s="240" t="s">
        <v>266</v>
      </c>
      <c r="AT966" s="240" t="s">
        <v>140</v>
      </c>
      <c r="AU966" s="240" t="s">
        <v>84</v>
      </c>
      <c r="AY966" s="18" t="s">
        <v>137</v>
      </c>
      <c r="BE966" s="241">
        <f>IF(N966="základní",J966,0)</f>
        <v>0</v>
      </c>
      <c r="BF966" s="241">
        <f>IF(N966="snížená",J966,0)</f>
        <v>0</v>
      </c>
      <c r="BG966" s="241">
        <f>IF(N966="zákl. přenesená",J966,0)</f>
        <v>0</v>
      </c>
      <c r="BH966" s="241">
        <f>IF(N966="sníž. přenesená",J966,0)</f>
        <v>0</v>
      </c>
      <c r="BI966" s="241">
        <f>IF(N966="nulová",J966,0)</f>
        <v>0</v>
      </c>
      <c r="BJ966" s="18" t="s">
        <v>82</v>
      </c>
      <c r="BK966" s="241">
        <f>ROUND(I966*H966,2)</f>
        <v>0</v>
      </c>
      <c r="BL966" s="18" t="s">
        <v>266</v>
      </c>
      <c r="BM966" s="240" t="s">
        <v>1172</v>
      </c>
    </row>
    <row r="967" s="15" customFormat="1">
      <c r="A967" s="15"/>
      <c r="B967" s="270"/>
      <c r="C967" s="271"/>
      <c r="D967" s="249" t="s">
        <v>192</v>
      </c>
      <c r="E967" s="272" t="s">
        <v>1</v>
      </c>
      <c r="F967" s="273" t="s">
        <v>451</v>
      </c>
      <c r="G967" s="271"/>
      <c r="H967" s="272" t="s">
        <v>1</v>
      </c>
      <c r="I967" s="274"/>
      <c r="J967" s="271"/>
      <c r="K967" s="271"/>
      <c r="L967" s="275"/>
      <c r="M967" s="276"/>
      <c r="N967" s="277"/>
      <c r="O967" s="277"/>
      <c r="P967" s="277"/>
      <c r="Q967" s="277"/>
      <c r="R967" s="277"/>
      <c r="S967" s="277"/>
      <c r="T967" s="278"/>
      <c r="U967" s="15"/>
      <c r="V967" s="15"/>
      <c r="W967" s="15"/>
      <c r="X967" s="15"/>
      <c r="Y967" s="15"/>
      <c r="Z967" s="15"/>
      <c r="AA967" s="15"/>
      <c r="AB967" s="15"/>
      <c r="AC967" s="15"/>
      <c r="AD967" s="15"/>
      <c r="AE967" s="15"/>
      <c r="AT967" s="279" t="s">
        <v>192</v>
      </c>
      <c r="AU967" s="279" t="s">
        <v>84</v>
      </c>
      <c r="AV967" s="15" t="s">
        <v>82</v>
      </c>
      <c r="AW967" s="15" t="s">
        <v>30</v>
      </c>
      <c r="AX967" s="15" t="s">
        <v>74</v>
      </c>
      <c r="AY967" s="279" t="s">
        <v>137</v>
      </c>
    </row>
    <row r="968" s="13" customFormat="1">
      <c r="A968" s="13"/>
      <c r="B968" s="247"/>
      <c r="C968" s="248"/>
      <c r="D968" s="249" t="s">
        <v>192</v>
      </c>
      <c r="E968" s="250" t="s">
        <v>1</v>
      </c>
      <c r="F968" s="251" t="s">
        <v>1173</v>
      </c>
      <c r="G968" s="248"/>
      <c r="H968" s="252">
        <v>11.863</v>
      </c>
      <c r="I968" s="253"/>
      <c r="J968" s="248"/>
      <c r="K968" s="248"/>
      <c r="L968" s="254"/>
      <c r="M968" s="255"/>
      <c r="N968" s="256"/>
      <c r="O968" s="256"/>
      <c r="P968" s="256"/>
      <c r="Q968" s="256"/>
      <c r="R968" s="256"/>
      <c r="S968" s="256"/>
      <c r="T968" s="257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58" t="s">
        <v>192</v>
      </c>
      <c r="AU968" s="258" t="s">
        <v>84</v>
      </c>
      <c r="AV968" s="13" t="s">
        <v>84</v>
      </c>
      <c r="AW968" s="13" t="s">
        <v>30</v>
      </c>
      <c r="AX968" s="13" t="s">
        <v>74</v>
      </c>
      <c r="AY968" s="258" t="s">
        <v>137</v>
      </c>
    </row>
    <row r="969" s="13" customFormat="1">
      <c r="A969" s="13"/>
      <c r="B969" s="247"/>
      <c r="C969" s="248"/>
      <c r="D969" s="249" t="s">
        <v>192</v>
      </c>
      <c r="E969" s="250" t="s">
        <v>1</v>
      </c>
      <c r="F969" s="251" t="s">
        <v>1168</v>
      </c>
      <c r="G969" s="248"/>
      <c r="H969" s="252">
        <v>-5.516</v>
      </c>
      <c r="I969" s="253"/>
      <c r="J969" s="248"/>
      <c r="K969" s="248"/>
      <c r="L969" s="254"/>
      <c r="M969" s="255"/>
      <c r="N969" s="256"/>
      <c r="O969" s="256"/>
      <c r="P969" s="256"/>
      <c r="Q969" s="256"/>
      <c r="R969" s="256"/>
      <c r="S969" s="256"/>
      <c r="T969" s="257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T969" s="258" t="s">
        <v>192</v>
      </c>
      <c r="AU969" s="258" t="s">
        <v>84</v>
      </c>
      <c r="AV969" s="13" t="s">
        <v>84</v>
      </c>
      <c r="AW969" s="13" t="s">
        <v>30</v>
      </c>
      <c r="AX969" s="13" t="s">
        <v>74</v>
      </c>
      <c r="AY969" s="258" t="s">
        <v>137</v>
      </c>
    </row>
    <row r="970" s="14" customFormat="1">
      <c r="A970" s="14"/>
      <c r="B970" s="259"/>
      <c r="C970" s="260"/>
      <c r="D970" s="249" t="s">
        <v>192</v>
      </c>
      <c r="E970" s="261" t="s">
        <v>1</v>
      </c>
      <c r="F970" s="262" t="s">
        <v>202</v>
      </c>
      <c r="G970" s="260"/>
      <c r="H970" s="263">
        <v>6.3470000000000004</v>
      </c>
      <c r="I970" s="264"/>
      <c r="J970" s="260"/>
      <c r="K970" s="260"/>
      <c r="L970" s="265"/>
      <c r="M970" s="266"/>
      <c r="N970" s="267"/>
      <c r="O970" s="267"/>
      <c r="P970" s="267"/>
      <c r="Q970" s="267"/>
      <c r="R970" s="267"/>
      <c r="S970" s="267"/>
      <c r="T970" s="268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T970" s="269" t="s">
        <v>192</v>
      </c>
      <c r="AU970" s="269" t="s">
        <v>84</v>
      </c>
      <c r="AV970" s="14" t="s">
        <v>155</v>
      </c>
      <c r="AW970" s="14" t="s">
        <v>30</v>
      </c>
      <c r="AX970" s="14" t="s">
        <v>82</v>
      </c>
      <c r="AY970" s="269" t="s">
        <v>137</v>
      </c>
    </row>
    <row r="971" s="2" customFormat="1" ht="33" customHeight="1">
      <c r="A971" s="39"/>
      <c r="B971" s="40"/>
      <c r="C971" s="228" t="s">
        <v>1174</v>
      </c>
      <c r="D971" s="228" t="s">
        <v>140</v>
      </c>
      <c r="E971" s="229" t="s">
        <v>1175</v>
      </c>
      <c r="F971" s="230" t="s">
        <v>1176</v>
      </c>
      <c r="G971" s="231" t="s">
        <v>190</v>
      </c>
      <c r="H971" s="232">
        <v>32.823999999999998</v>
      </c>
      <c r="I971" s="233"/>
      <c r="J971" s="234">
        <f>ROUND(I971*H971,2)</f>
        <v>0</v>
      </c>
      <c r="K971" s="235"/>
      <c r="L971" s="45"/>
      <c r="M971" s="236" t="s">
        <v>1</v>
      </c>
      <c r="N971" s="237" t="s">
        <v>39</v>
      </c>
      <c r="O971" s="92"/>
      <c r="P971" s="238">
        <f>O971*H971</f>
        <v>0</v>
      </c>
      <c r="Q971" s="238">
        <v>0.059839999999999997</v>
      </c>
      <c r="R971" s="238">
        <f>Q971*H971</f>
        <v>1.9641881599999997</v>
      </c>
      <c r="S971" s="238">
        <v>0</v>
      </c>
      <c r="T971" s="239">
        <f>S971*H971</f>
        <v>0</v>
      </c>
      <c r="U971" s="39"/>
      <c r="V971" s="39"/>
      <c r="W971" s="39"/>
      <c r="X971" s="39"/>
      <c r="Y971" s="39"/>
      <c r="Z971" s="39"/>
      <c r="AA971" s="39"/>
      <c r="AB971" s="39"/>
      <c r="AC971" s="39"/>
      <c r="AD971" s="39"/>
      <c r="AE971" s="39"/>
      <c r="AR971" s="240" t="s">
        <v>266</v>
      </c>
      <c r="AT971" s="240" t="s">
        <v>140</v>
      </c>
      <c r="AU971" s="240" t="s">
        <v>84</v>
      </c>
      <c r="AY971" s="18" t="s">
        <v>137</v>
      </c>
      <c r="BE971" s="241">
        <f>IF(N971="základní",J971,0)</f>
        <v>0</v>
      </c>
      <c r="BF971" s="241">
        <f>IF(N971="snížená",J971,0)</f>
        <v>0</v>
      </c>
      <c r="BG971" s="241">
        <f>IF(N971="zákl. přenesená",J971,0)</f>
        <v>0</v>
      </c>
      <c r="BH971" s="241">
        <f>IF(N971="sníž. přenesená",J971,0)</f>
        <v>0</v>
      </c>
      <c r="BI971" s="241">
        <f>IF(N971="nulová",J971,0)</f>
        <v>0</v>
      </c>
      <c r="BJ971" s="18" t="s">
        <v>82</v>
      </c>
      <c r="BK971" s="241">
        <f>ROUND(I971*H971,2)</f>
        <v>0</v>
      </c>
      <c r="BL971" s="18" t="s">
        <v>266</v>
      </c>
      <c r="BM971" s="240" t="s">
        <v>1177</v>
      </c>
    </row>
    <row r="972" s="15" customFormat="1">
      <c r="A972" s="15"/>
      <c r="B972" s="270"/>
      <c r="C972" s="271"/>
      <c r="D972" s="249" t="s">
        <v>192</v>
      </c>
      <c r="E972" s="272" t="s">
        <v>1</v>
      </c>
      <c r="F972" s="273" t="s">
        <v>445</v>
      </c>
      <c r="G972" s="271"/>
      <c r="H972" s="272" t="s">
        <v>1</v>
      </c>
      <c r="I972" s="274"/>
      <c r="J972" s="271"/>
      <c r="K972" s="271"/>
      <c r="L972" s="275"/>
      <c r="M972" s="276"/>
      <c r="N972" s="277"/>
      <c r="O972" s="277"/>
      <c r="P972" s="277"/>
      <c r="Q972" s="277"/>
      <c r="R972" s="277"/>
      <c r="S972" s="277"/>
      <c r="T972" s="278"/>
      <c r="U972" s="15"/>
      <c r="V972" s="15"/>
      <c r="W972" s="15"/>
      <c r="X972" s="15"/>
      <c r="Y972" s="15"/>
      <c r="Z972" s="15"/>
      <c r="AA972" s="15"/>
      <c r="AB972" s="15"/>
      <c r="AC972" s="15"/>
      <c r="AD972" s="15"/>
      <c r="AE972" s="15"/>
      <c r="AT972" s="279" t="s">
        <v>192</v>
      </c>
      <c r="AU972" s="279" t="s">
        <v>84</v>
      </c>
      <c r="AV972" s="15" t="s">
        <v>82</v>
      </c>
      <c r="AW972" s="15" t="s">
        <v>30</v>
      </c>
      <c r="AX972" s="15" t="s">
        <v>74</v>
      </c>
      <c r="AY972" s="279" t="s">
        <v>137</v>
      </c>
    </row>
    <row r="973" s="13" customFormat="1">
      <c r="A973" s="13"/>
      <c r="B973" s="247"/>
      <c r="C973" s="248"/>
      <c r="D973" s="249" t="s">
        <v>192</v>
      </c>
      <c r="E973" s="250" t="s">
        <v>1</v>
      </c>
      <c r="F973" s="251" t="s">
        <v>1178</v>
      </c>
      <c r="G973" s="248"/>
      <c r="H973" s="252">
        <v>34.399999999999999</v>
      </c>
      <c r="I973" s="253"/>
      <c r="J973" s="248"/>
      <c r="K973" s="248"/>
      <c r="L973" s="254"/>
      <c r="M973" s="255"/>
      <c r="N973" s="256"/>
      <c r="O973" s="256"/>
      <c r="P973" s="256"/>
      <c r="Q973" s="256"/>
      <c r="R973" s="256"/>
      <c r="S973" s="256"/>
      <c r="T973" s="257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258" t="s">
        <v>192</v>
      </c>
      <c r="AU973" s="258" t="s">
        <v>84</v>
      </c>
      <c r="AV973" s="13" t="s">
        <v>84</v>
      </c>
      <c r="AW973" s="13" t="s">
        <v>30</v>
      </c>
      <c r="AX973" s="13" t="s">
        <v>74</v>
      </c>
      <c r="AY973" s="258" t="s">
        <v>137</v>
      </c>
    </row>
    <row r="974" s="13" customFormat="1">
      <c r="A974" s="13"/>
      <c r="B974" s="247"/>
      <c r="C974" s="248"/>
      <c r="D974" s="249" t="s">
        <v>192</v>
      </c>
      <c r="E974" s="250" t="s">
        <v>1</v>
      </c>
      <c r="F974" s="251" t="s">
        <v>1179</v>
      </c>
      <c r="G974" s="248"/>
      <c r="H974" s="252">
        <v>-1.5760000000000001</v>
      </c>
      <c r="I974" s="253"/>
      <c r="J974" s="248"/>
      <c r="K974" s="248"/>
      <c r="L974" s="254"/>
      <c r="M974" s="255"/>
      <c r="N974" s="256"/>
      <c r="O974" s="256"/>
      <c r="P974" s="256"/>
      <c r="Q974" s="256"/>
      <c r="R974" s="256"/>
      <c r="S974" s="256"/>
      <c r="T974" s="257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T974" s="258" t="s">
        <v>192</v>
      </c>
      <c r="AU974" s="258" t="s">
        <v>84</v>
      </c>
      <c r="AV974" s="13" t="s">
        <v>84</v>
      </c>
      <c r="AW974" s="13" t="s">
        <v>30</v>
      </c>
      <c r="AX974" s="13" t="s">
        <v>74</v>
      </c>
      <c r="AY974" s="258" t="s">
        <v>137</v>
      </c>
    </row>
    <row r="975" s="14" customFormat="1">
      <c r="A975" s="14"/>
      <c r="B975" s="259"/>
      <c r="C975" s="260"/>
      <c r="D975" s="249" t="s">
        <v>192</v>
      </c>
      <c r="E975" s="261" t="s">
        <v>1</v>
      </c>
      <c r="F975" s="262" t="s">
        <v>202</v>
      </c>
      <c r="G975" s="260"/>
      <c r="H975" s="263">
        <v>32.823999999999998</v>
      </c>
      <c r="I975" s="264"/>
      <c r="J975" s="260"/>
      <c r="K975" s="260"/>
      <c r="L975" s="265"/>
      <c r="M975" s="266"/>
      <c r="N975" s="267"/>
      <c r="O975" s="267"/>
      <c r="P975" s="267"/>
      <c r="Q975" s="267"/>
      <c r="R975" s="267"/>
      <c r="S975" s="267"/>
      <c r="T975" s="268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T975" s="269" t="s">
        <v>192</v>
      </c>
      <c r="AU975" s="269" t="s">
        <v>84</v>
      </c>
      <c r="AV975" s="14" t="s">
        <v>155</v>
      </c>
      <c r="AW975" s="14" t="s">
        <v>30</v>
      </c>
      <c r="AX975" s="14" t="s">
        <v>82</v>
      </c>
      <c r="AY975" s="269" t="s">
        <v>137</v>
      </c>
    </row>
    <row r="976" s="2" customFormat="1" ht="24.15" customHeight="1">
      <c r="A976" s="39"/>
      <c r="B976" s="40"/>
      <c r="C976" s="228" t="s">
        <v>1180</v>
      </c>
      <c r="D976" s="228" t="s">
        <v>140</v>
      </c>
      <c r="E976" s="229" t="s">
        <v>1181</v>
      </c>
      <c r="F976" s="230" t="s">
        <v>1182</v>
      </c>
      <c r="G976" s="231" t="s">
        <v>190</v>
      </c>
      <c r="H976" s="232">
        <v>40.57</v>
      </c>
      <c r="I976" s="233"/>
      <c r="J976" s="234">
        <f>ROUND(I976*H976,2)</f>
        <v>0</v>
      </c>
      <c r="K976" s="235"/>
      <c r="L976" s="45"/>
      <c r="M976" s="236" t="s">
        <v>1</v>
      </c>
      <c r="N976" s="237" t="s">
        <v>39</v>
      </c>
      <c r="O976" s="92"/>
      <c r="P976" s="238">
        <f>O976*H976</f>
        <v>0</v>
      </c>
      <c r="Q976" s="238">
        <v>0.010880000000000001</v>
      </c>
      <c r="R976" s="238">
        <f>Q976*H976</f>
        <v>0.44140160000000006</v>
      </c>
      <c r="S976" s="238">
        <v>0</v>
      </c>
      <c r="T976" s="239">
        <f>S976*H976</f>
        <v>0</v>
      </c>
      <c r="U976" s="39"/>
      <c r="V976" s="39"/>
      <c r="W976" s="39"/>
      <c r="X976" s="39"/>
      <c r="Y976" s="39"/>
      <c r="Z976" s="39"/>
      <c r="AA976" s="39"/>
      <c r="AB976" s="39"/>
      <c r="AC976" s="39"/>
      <c r="AD976" s="39"/>
      <c r="AE976" s="39"/>
      <c r="AR976" s="240" t="s">
        <v>266</v>
      </c>
      <c r="AT976" s="240" t="s">
        <v>140</v>
      </c>
      <c r="AU976" s="240" t="s">
        <v>84</v>
      </c>
      <c r="AY976" s="18" t="s">
        <v>137</v>
      </c>
      <c r="BE976" s="241">
        <f>IF(N976="základní",J976,0)</f>
        <v>0</v>
      </c>
      <c r="BF976" s="241">
        <f>IF(N976="snížená",J976,0)</f>
        <v>0</v>
      </c>
      <c r="BG976" s="241">
        <f>IF(N976="zákl. přenesená",J976,0)</f>
        <v>0</v>
      </c>
      <c r="BH976" s="241">
        <f>IF(N976="sníž. přenesená",J976,0)</f>
        <v>0</v>
      </c>
      <c r="BI976" s="241">
        <f>IF(N976="nulová",J976,0)</f>
        <v>0</v>
      </c>
      <c r="BJ976" s="18" t="s">
        <v>82</v>
      </c>
      <c r="BK976" s="241">
        <f>ROUND(I976*H976,2)</f>
        <v>0</v>
      </c>
      <c r="BL976" s="18" t="s">
        <v>266</v>
      </c>
      <c r="BM976" s="240" t="s">
        <v>1183</v>
      </c>
    </row>
    <row r="977" s="15" customFormat="1">
      <c r="A977" s="15"/>
      <c r="B977" s="270"/>
      <c r="C977" s="271"/>
      <c r="D977" s="249" t="s">
        <v>192</v>
      </c>
      <c r="E977" s="272" t="s">
        <v>1</v>
      </c>
      <c r="F977" s="273" t="s">
        <v>445</v>
      </c>
      <c r="G977" s="271"/>
      <c r="H977" s="272" t="s">
        <v>1</v>
      </c>
      <c r="I977" s="274"/>
      <c r="J977" s="271"/>
      <c r="K977" s="271"/>
      <c r="L977" s="275"/>
      <c r="M977" s="276"/>
      <c r="N977" s="277"/>
      <c r="O977" s="277"/>
      <c r="P977" s="277"/>
      <c r="Q977" s="277"/>
      <c r="R977" s="277"/>
      <c r="S977" s="277"/>
      <c r="T977" s="278"/>
      <c r="U977" s="15"/>
      <c r="V977" s="15"/>
      <c r="W977" s="15"/>
      <c r="X977" s="15"/>
      <c r="Y977" s="15"/>
      <c r="Z977" s="15"/>
      <c r="AA977" s="15"/>
      <c r="AB977" s="15"/>
      <c r="AC977" s="15"/>
      <c r="AD977" s="15"/>
      <c r="AE977" s="15"/>
      <c r="AT977" s="279" t="s">
        <v>192</v>
      </c>
      <c r="AU977" s="279" t="s">
        <v>84</v>
      </c>
      <c r="AV977" s="15" t="s">
        <v>82</v>
      </c>
      <c r="AW977" s="15" t="s">
        <v>30</v>
      </c>
      <c r="AX977" s="15" t="s">
        <v>74</v>
      </c>
      <c r="AY977" s="279" t="s">
        <v>137</v>
      </c>
    </row>
    <row r="978" s="13" customFormat="1">
      <c r="A978" s="13"/>
      <c r="B978" s="247"/>
      <c r="C978" s="248"/>
      <c r="D978" s="249" t="s">
        <v>192</v>
      </c>
      <c r="E978" s="250" t="s">
        <v>1</v>
      </c>
      <c r="F978" s="251" t="s">
        <v>1184</v>
      </c>
      <c r="G978" s="248"/>
      <c r="H978" s="252">
        <v>4</v>
      </c>
      <c r="I978" s="253"/>
      <c r="J978" s="248"/>
      <c r="K978" s="248"/>
      <c r="L978" s="254"/>
      <c r="M978" s="255"/>
      <c r="N978" s="256"/>
      <c r="O978" s="256"/>
      <c r="P978" s="256"/>
      <c r="Q978" s="256"/>
      <c r="R978" s="256"/>
      <c r="S978" s="256"/>
      <c r="T978" s="257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T978" s="258" t="s">
        <v>192</v>
      </c>
      <c r="AU978" s="258" t="s">
        <v>84</v>
      </c>
      <c r="AV978" s="13" t="s">
        <v>84</v>
      </c>
      <c r="AW978" s="13" t="s">
        <v>30</v>
      </c>
      <c r="AX978" s="13" t="s">
        <v>74</v>
      </c>
      <c r="AY978" s="258" t="s">
        <v>137</v>
      </c>
    </row>
    <row r="979" s="13" customFormat="1">
      <c r="A979" s="13"/>
      <c r="B979" s="247"/>
      <c r="C979" s="248"/>
      <c r="D979" s="249" t="s">
        <v>192</v>
      </c>
      <c r="E979" s="250" t="s">
        <v>1</v>
      </c>
      <c r="F979" s="251" t="s">
        <v>1185</v>
      </c>
      <c r="G979" s="248"/>
      <c r="H979" s="252">
        <v>3.6000000000000001</v>
      </c>
      <c r="I979" s="253"/>
      <c r="J979" s="248"/>
      <c r="K979" s="248"/>
      <c r="L979" s="254"/>
      <c r="M979" s="255"/>
      <c r="N979" s="256"/>
      <c r="O979" s="256"/>
      <c r="P979" s="256"/>
      <c r="Q979" s="256"/>
      <c r="R979" s="256"/>
      <c r="S979" s="256"/>
      <c r="T979" s="257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58" t="s">
        <v>192</v>
      </c>
      <c r="AU979" s="258" t="s">
        <v>84</v>
      </c>
      <c r="AV979" s="13" t="s">
        <v>84</v>
      </c>
      <c r="AW979" s="13" t="s">
        <v>30</v>
      </c>
      <c r="AX979" s="13" t="s">
        <v>74</v>
      </c>
      <c r="AY979" s="258" t="s">
        <v>137</v>
      </c>
    </row>
    <row r="980" s="15" customFormat="1">
      <c r="A980" s="15"/>
      <c r="B980" s="270"/>
      <c r="C980" s="271"/>
      <c r="D980" s="249" t="s">
        <v>192</v>
      </c>
      <c r="E980" s="272" t="s">
        <v>1</v>
      </c>
      <c r="F980" s="273" t="s">
        <v>451</v>
      </c>
      <c r="G980" s="271"/>
      <c r="H980" s="272" t="s">
        <v>1</v>
      </c>
      <c r="I980" s="274"/>
      <c r="J980" s="271"/>
      <c r="K980" s="271"/>
      <c r="L980" s="275"/>
      <c r="M980" s="276"/>
      <c r="N980" s="277"/>
      <c r="O980" s="277"/>
      <c r="P980" s="277"/>
      <c r="Q980" s="277"/>
      <c r="R980" s="277"/>
      <c r="S980" s="277"/>
      <c r="T980" s="278"/>
      <c r="U980" s="15"/>
      <c r="V980" s="15"/>
      <c r="W980" s="15"/>
      <c r="X980" s="15"/>
      <c r="Y980" s="15"/>
      <c r="Z980" s="15"/>
      <c r="AA980" s="15"/>
      <c r="AB980" s="15"/>
      <c r="AC980" s="15"/>
      <c r="AD980" s="15"/>
      <c r="AE980" s="15"/>
      <c r="AT980" s="279" t="s">
        <v>192</v>
      </c>
      <c r="AU980" s="279" t="s">
        <v>84</v>
      </c>
      <c r="AV980" s="15" t="s">
        <v>82</v>
      </c>
      <c r="AW980" s="15" t="s">
        <v>30</v>
      </c>
      <c r="AX980" s="15" t="s">
        <v>74</v>
      </c>
      <c r="AY980" s="279" t="s">
        <v>137</v>
      </c>
    </row>
    <row r="981" s="13" customFormat="1">
      <c r="A981" s="13"/>
      <c r="B981" s="247"/>
      <c r="C981" s="248"/>
      <c r="D981" s="249" t="s">
        <v>192</v>
      </c>
      <c r="E981" s="250" t="s">
        <v>1</v>
      </c>
      <c r="F981" s="251" t="s">
        <v>1186</v>
      </c>
      <c r="G981" s="248"/>
      <c r="H981" s="252">
        <v>5.1600000000000001</v>
      </c>
      <c r="I981" s="253"/>
      <c r="J981" s="248"/>
      <c r="K981" s="248"/>
      <c r="L981" s="254"/>
      <c r="M981" s="255"/>
      <c r="N981" s="256"/>
      <c r="O981" s="256"/>
      <c r="P981" s="256"/>
      <c r="Q981" s="256"/>
      <c r="R981" s="256"/>
      <c r="S981" s="256"/>
      <c r="T981" s="257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T981" s="258" t="s">
        <v>192</v>
      </c>
      <c r="AU981" s="258" t="s">
        <v>84</v>
      </c>
      <c r="AV981" s="13" t="s">
        <v>84</v>
      </c>
      <c r="AW981" s="13" t="s">
        <v>30</v>
      </c>
      <c r="AX981" s="13" t="s">
        <v>74</v>
      </c>
      <c r="AY981" s="258" t="s">
        <v>137</v>
      </c>
    </row>
    <row r="982" s="13" customFormat="1">
      <c r="A982" s="13"/>
      <c r="B982" s="247"/>
      <c r="C982" s="248"/>
      <c r="D982" s="249" t="s">
        <v>192</v>
      </c>
      <c r="E982" s="250" t="s">
        <v>1</v>
      </c>
      <c r="F982" s="251" t="s">
        <v>1187</v>
      </c>
      <c r="G982" s="248"/>
      <c r="H982" s="252">
        <v>1</v>
      </c>
      <c r="I982" s="253"/>
      <c r="J982" s="248"/>
      <c r="K982" s="248"/>
      <c r="L982" s="254"/>
      <c r="M982" s="255"/>
      <c r="N982" s="256"/>
      <c r="O982" s="256"/>
      <c r="P982" s="256"/>
      <c r="Q982" s="256"/>
      <c r="R982" s="256"/>
      <c r="S982" s="256"/>
      <c r="T982" s="257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T982" s="258" t="s">
        <v>192</v>
      </c>
      <c r="AU982" s="258" t="s">
        <v>84</v>
      </c>
      <c r="AV982" s="13" t="s">
        <v>84</v>
      </c>
      <c r="AW982" s="13" t="s">
        <v>30</v>
      </c>
      <c r="AX982" s="13" t="s">
        <v>74</v>
      </c>
      <c r="AY982" s="258" t="s">
        <v>137</v>
      </c>
    </row>
    <row r="983" s="15" customFormat="1">
      <c r="A983" s="15"/>
      <c r="B983" s="270"/>
      <c r="C983" s="271"/>
      <c r="D983" s="249" t="s">
        <v>192</v>
      </c>
      <c r="E983" s="272" t="s">
        <v>1</v>
      </c>
      <c r="F983" s="273" t="s">
        <v>470</v>
      </c>
      <c r="G983" s="271"/>
      <c r="H983" s="272" t="s">
        <v>1</v>
      </c>
      <c r="I983" s="274"/>
      <c r="J983" s="271"/>
      <c r="K983" s="271"/>
      <c r="L983" s="275"/>
      <c r="M983" s="276"/>
      <c r="N983" s="277"/>
      <c r="O983" s="277"/>
      <c r="P983" s="277"/>
      <c r="Q983" s="277"/>
      <c r="R983" s="277"/>
      <c r="S983" s="277"/>
      <c r="T983" s="278"/>
      <c r="U983" s="15"/>
      <c r="V983" s="15"/>
      <c r="W983" s="15"/>
      <c r="X983" s="15"/>
      <c r="Y983" s="15"/>
      <c r="Z983" s="15"/>
      <c r="AA983" s="15"/>
      <c r="AB983" s="15"/>
      <c r="AC983" s="15"/>
      <c r="AD983" s="15"/>
      <c r="AE983" s="15"/>
      <c r="AT983" s="279" t="s">
        <v>192</v>
      </c>
      <c r="AU983" s="279" t="s">
        <v>84</v>
      </c>
      <c r="AV983" s="15" t="s">
        <v>82</v>
      </c>
      <c r="AW983" s="15" t="s">
        <v>30</v>
      </c>
      <c r="AX983" s="15" t="s">
        <v>74</v>
      </c>
      <c r="AY983" s="279" t="s">
        <v>137</v>
      </c>
    </row>
    <row r="984" s="13" customFormat="1">
      <c r="A984" s="13"/>
      <c r="B984" s="247"/>
      <c r="C984" s="248"/>
      <c r="D984" s="249" t="s">
        <v>192</v>
      </c>
      <c r="E984" s="250" t="s">
        <v>1</v>
      </c>
      <c r="F984" s="251" t="s">
        <v>1188</v>
      </c>
      <c r="G984" s="248"/>
      <c r="H984" s="252">
        <v>26.809999999999999</v>
      </c>
      <c r="I984" s="253"/>
      <c r="J984" s="248"/>
      <c r="K984" s="248"/>
      <c r="L984" s="254"/>
      <c r="M984" s="255"/>
      <c r="N984" s="256"/>
      <c r="O984" s="256"/>
      <c r="P984" s="256"/>
      <c r="Q984" s="256"/>
      <c r="R984" s="256"/>
      <c r="S984" s="256"/>
      <c r="T984" s="257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T984" s="258" t="s">
        <v>192</v>
      </c>
      <c r="AU984" s="258" t="s">
        <v>84</v>
      </c>
      <c r="AV984" s="13" t="s">
        <v>84</v>
      </c>
      <c r="AW984" s="13" t="s">
        <v>30</v>
      </c>
      <c r="AX984" s="13" t="s">
        <v>74</v>
      </c>
      <c r="AY984" s="258" t="s">
        <v>137</v>
      </c>
    </row>
    <row r="985" s="14" customFormat="1">
      <c r="A985" s="14"/>
      <c r="B985" s="259"/>
      <c r="C985" s="260"/>
      <c r="D985" s="249" t="s">
        <v>192</v>
      </c>
      <c r="E985" s="261" t="s">
        <v>1</v>
      </c>
      <c r="F985" s="262" t="s">
        <v>202</v>
      </c>
      <c r="G985" s="260"/>
      <c r="H985" s="263">
        <v>40.57</v>
      </c>
      <c r="I985" s="264"/>
      <c r="J985" s="260"/>
      <c r="K985" s="260"/>
      <c r="L985" s="265"/>
      <c r="M985" s="266"/>
      <c r="N985" s="267"/>
      <c r="O985" s="267"/>
      <c r="P985" s="267"/>
      <c r="Q985" s="267"/>
      <c r="R985" s="267"/>
      <c r="S985" s="267"/>
      <c r="T985" s="268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T985" s="269" t="s">
        <v>192</v>
      </c>
      <c r="AU985" s="269" t="s">
        <v>84</v>
      </c>
      <c r="AV985" s="14" t="s">
        <v>155</v>
      </c>
      <c r="AW985" s="14" t="s">
        <v>30</v>
      </c>
      <c r="AX985" s="14" t="s">
        <v>82</v>
      </c>
      <c r="AY985" s="269" t="s">
        <v>137</v>
      </c>
    </row>
    <row r="986" s="2" customFormat="1" ht="24.15" customHeight="1">
      <c r="A986" s="39"/>
      <c r="B986" s="40"/>
      <c r="C986" s="228" t="s">
        <v>1189</v>
      </c>
      <c r="D986" s="228" t="s">
        <v>140</v>
      </c>
      <c r="E986" s="229" t="s">
        <v>1190</v>
      </c>
      <c r="F986" s="230" t="s">
        <v>1191</v>
      </c>
      <c r="G986" s="231" t="s">
        <v>190</v>
      </c>
      <c r="H986" s="232">
        <v>14</v>
      </c>
      <c r="I986" s="233"/>
      <c r="J986" s="234">
        <f>ROUND(I986*H986,2)</f>
        <v>0</v>
      </c>
      <c r="K986" s="235"/>
      <c r="L986" s="45"/>
      <c r="M986" s="236" t="s">
        <v>1</v>
      </c>
      <c r="N986" s="237" t="s">
        <v>39</v>
      </c>
      <c r="O986" s="92"/>
      <c r="P986" s="238">
        <f>O986*H986</f>
        <v>0</v>
      </c>
      <c r="Q986" s="238">
        <v>0.012200000000000001</v>
      </c>
      <c r="R986" s="238">
        <f>Q986*H986</f>
        <v>0.17080000000000001</v>
      </c>
      <c r="S986" s="238">
        <v>0</v>
      </c>
      <c r="T986" s="239">
        <f>S986*H986</f>
        <v>0</v>
      </c>
      <c r="U986" s="39"/>
      <c r="V986" s="39"/>
      <c r="W986" s="39"/>
      <c r="X986" s="39"/>
      <c r="Y986" s="39"/>
      <c r="Z986" s="39"/>
      <c r="AA986" s="39"/>
      <c r="AB986" s="39"/>
      <c r="AC986" s="39"/>
      <c r="AD986" s="39"/>
      <c r="AE986" s="39"/>
      <c r="AR986" s="240" t="s">
        <v>266</v>
      </c>
      <c r="AT986" s="240" t="s">
        <v>140</v>
      </c>
      <c r="AU986" s="240" t="s">
        <v>84</v>
      </c>
      <c r="AY986" s="18" t="s">
        <v>137</v>
      </c>
      <c r="BE986" s="241">
        <f>IF(N986="základní",J986,0)</f>
        <v>0</v>
      </c>
      <c r="BF986" s="241">
        <f>IF(N986="snížená",J986,0)</f>
        <v>0</v>
      </c>
      <c r="BG986" s="241">
        <f>IF(N986="zákl. přenesená",J986,0)</f>
        <v>0</v>
      </c>
      <c r="BH986" s="241">
        <f>IF(N986="sníž. přenesená",J986,0)</f>
        <v>0</v>
      </c>
      <c r="BI986" s="241">
        <f>IF(N986="nulová",J986,0)</f>
        <v>0</v>
      </c>
      <c r="BJ986" s="18" t="s">
        <v>82</v>
      </c>
      <c r="BK986" s="241">
        <f>ROUND(I986*H986,2)</f>
        <v>0</v>
      </c>
      <c r="BL986" s="18" t="s">
        <v>266</v>
      </c>
      <c r="BM986" s="240" t="s">
        <v>1192</v>
      </c>
    </row>
    <row r="987" s="15" customFormat="1">
      <c r="A987" s="15"/>
      <c r="B987" s="270"/>
      <c r="C987" s="271"/>
      <c r="D987" s="249" t="s">
        <v>192</v>
      </c>
      <c r="E987" s="272" t="s">
        <v>1</v>
      </c>
      <c r="F987" s="273" t="s">
        <v>805</v>
      </c>
      <c r="G987" s="271"/>
      <c r="H987" s="272" t="s">
        <v>1</v>
      </c>
      <c r="I987" s="274"/>
      <c r="J987" s="271"/>
      <c r="K987" s="271"/>
      <c r="L987" s="275"/>
      <c r="M987" s="276"/>
      <c r="N987" s="277"/>
      <c r="O987" s="277"/>
      <c r="P987" s="277"/>
      <c r="Q987" s="277"/>
      <c r="R987" s="277"/>
      <c r="S987" s="277"/>
      <c r="T987" s="278"/>
      <c r="U987" s="15"/>
      <c r="V987" s="15"/>
      <c r="W987" s="15"/>
      <c r="X987" s="15"/>
      <c r="Y987" s="15"/>
      <c r="Z987" s="15"/>
      <c r="AA987" s="15"/>
      <c r="AB987" s="15"/>
      <c r="AC987" s="15"/>
      <c r="AD987" s="15"/>
      <c r="AE987" s="15"/>
      <c r="AT987" s="279" t="s">
        <v>192</v>
      </c>
      <c r="AU987" s="279" t="s">
        <v>84</v>
      </c>
      <c r="AV987" s="15" t="s">
        <v>82</v>
      </c>
      <c r="AW987" s="15" t="s">
        <v>30</v>
      </c>
      <c r="AX987" s="15" t="s">
        <v>74</v>
      </c>
      <c r="AY987" s="279" t="s">
        <v>137</v>
      </c>
    </row>
    <row r="988" s="13" customFormat="1">
      <c r="A988" s="13"/>
      <c r="B988" s="247"/>
      <c r="C988" s="248"/>
      <c r="D988" s="249" t="s">
        <v>192</v>
      </c>
      <c r="E988" s="250" t="s">
        <v>1</v>
      </c>
      <c r="F988" s="251" t="s">
        <v>1193</v>
      </c>
      <c r="G988" s="248"/>
      <c r="H988" s="252">
        <v>14</v>
      </c>
      <c r="I988" s="253"/>
      <c r="J988" s="248"/>
      <c r="K988" s="248"/>
      <c r="L988" s="254"/>
      <c r="M988" s="255"/>
      <c r="N988" s="256"/>
      <c r="O988" s="256"/>
      <c r="P988" s="256"/>
      <c r="Q988" s="256"/>
      <c r="R988" s="256"/>
      <c r="S988" s="256"/>
      <c r="T988" s="257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T988" s="258" t="s">
        <v>192</v>
      </c>
      <c r="AU988" s="258" t="s">
        <v>84</v>
      </c>
      <c r="AV988" s="13" t="s">
        <v>84</v>
      </c>
      <c r="AW988" s="13" t="s">
        <v>30</v>
      </c>
      <c r="AX988" s="13" t="s">
        <v>74</v>
      </c>
      <c r="AY988" s="258" t="s">
        <v>137</v>
      </c>
    </row>
    <row r="989" s="14" customFormat="1">
      <c r="A989" s="14"/>
      <c r="B989" s="259"/>
      <c r="C989" s="260"/>
      <c r="D989" s="249" t="s">
        <v>192</v>
      </c>
      <c r="E989" s="261" t="s">
        <v>1</v>
      </c>
      <c r="F989" s="262" t="s">
        <v>202</v>
      </c>
      <c r="G989" s="260"/>
      <c r="H989" s="263">
        <v>14</v>
      </c>
      <c r="I989" s="264"/>
      <c r="J989" s="260"/>
      <c r="K989" s="260"/>
      <c r="L989" s="265"/>
      <c r="M989" s="266"/>
      <c r="N989" s="267"/>
      <c r="O989" s="267"/>
      <c r="P989" s="267"/>
      <c r="Q989" s="267"/>
      <c r="R989" s="267"/>
      <c r="S989" s="267"/>
      <c r="T989" s="268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T989" s="269" t="s">
        <v>192</v>
      </c>
      <c r="AU989" s="269" t="s">
        <v>84</v>
      </c>
      <c r="AV989" s="14" t="s">
        <v>155</v>
      </c>
      <c r="AW989" s="14" t="s">
        <v>30</v>
      </c>
      <c r="AX989" s="14" t="s">
        <v>82</v>
      </c>
      <c r="AY989" s="269" t="s">
        <v>137</v>
      </c>
    </row>
    <row r="990" s="2" customFormat="1" ht="24.15" customHeight="1">
      <c r="A990" s="39"/>
      <c r="B990" s="40"/>
      <c r="C990" s="228" t="s">
        <v>1194</v>
      </c>
      <c r="D990" s="228" t="s">
        <v>140</v>
      </c>
      <c r="E990" s="229" t="s">
        <v>1195</v>
      </c>
      <c r="F990" s="230" t="s">
        <v>1196</v>
      </c>
      <c r="G990" s="231" t="s">
        <v>190</v>
      </c>
      <c r="H990" s="232">
        <v>323.19999999999999</v>
      </c>
      <c r="I990" s="233"/>
      <c r="J990" s="234">
        <f>ROUND(I990*H990,2)</f>
        <v>0</v>
      </c>
      <c r="K990" s="235"/>
      <c r="L990" s="45"/>
      <c r="M990" s="236" t="s">
        <v>1</v>
      </c>
      <c r="N990" s="237" t="s">
        <v>39</v>
      </c>
      <c r="O990" s="92"/>
      <c r="P990" s="238">
        <f>O990*H990</f>
        <v>0</v>
      </c>
      <c r="Q990" s="238">
        <v>0.01385</v>
      </c>
      <c r="R990" s="238">
        <f>Q990*H990</f>
        <v>4.4763199999999994</v>
      </c>
      <c r="S990" s="238">
        <v>0</v>
      </c>
      <c r="T990" s="239">
        <f>S990*H990</f>
        <v>0</v>
      </c>
      <c r="U990" s="39"/>
      <c r="V990" s="39"/>
      <c r="W990" s="39"/>
      <c r="X990" s="39"/>
      <c r="Y990" s="39"/>
      <c r="Z990" s="39"/>
      <c r="AA990" s="39"/>
      <c r="AB990" s="39"/>
      <c r="AC990" s="39"/>
      <c r="AD990" s="39"/>
      <c r="AE990" s="39"/>
      <c r="AR990" s="240" t="s">
        <v>155</v>
      </c>
      <c r="AT990" s="240" t="s">
        <v>140</v>
      </c>
      <c r="AU990" s="240" t="s">
        <v>84</v>
      </c>
      <c r="AY990" s="18" t="s">
        <v>137</v>
      </c>
      <c r="BE990" s="241">
        <f>IF(N990="základní",J990,0)</f>
        <v>0</v>
      </c>
      <c r="BF990" s="241">
        <f>IF(N990="snížená",J990,0)</f>
        <v>0</v>
      </c>
      <c r="BG990" s="241">
        <f>IF(N990="zákl. přenesená",J990,0)</f>
        <v>0</v>
      </c>
      <c r="BH990" s="241">
        <f>IF(N990="sníž. přenesená",J990,0)</f>
        <v>0</v>
      </c>
      <c r="BI990" s="241">
        <f>IF(N990="nulová",J990,0)</f>
        <v>0</v>
      </c>
      <c r="BJ990" s="18" t="s">
        <v>82</v>
      </c>
      <c r="BK990" s="241">
        <f>ROUND(I990*H990,2)</f>
        <v>0</v>
      </c>
      <c r="BL990" s="18" t="s">
        <v>155</v>
      </c>
      <c r="BM990" s="240" t="s">
        <v>1197</v>
      </c>
    </row>
    <row r="991" s="15" customFormat="1">
      <c r="A991" s="15"/>
      <c r="B991" s="270"/>
      <c r="C991" s="271"/>
      <c r="D991" s="249" t="s">
        <v>192</v>
      </c>
      <c r="E991" s="272" t="s">
        <v>1</v>
      </c>
      <c r="F991" s="273" t="s">
        <v>820</v>
      </c>
      <c r="G991" s="271"/>
      <c r="H991" s="272" t="s">
        <v>1</v>
      </c>
      <c r="I991" s="274"/>
      <c r="J991" s="271"/>
      <c r="K991" s="271"/>
      <c r="L991" s="275"/>
      <c r="M991" s="276"/>
      <c r="N991" s="277"/>
      <c r="O991" s="277"/>
      <c r="P991" s="277"/>
      <c r="Q991" s="277"/>
      <c r="R991" s="277"/>
      <c r="S991" s="277"/>
      <c r="T991" s="278"/>
      <c r="U991" s="15"/>
      <c r="V991" s="15"/>
      <c r="W991" s="15"/>
      <c r="X991" s="15"/>
      <c r="Y991" s="15"/>
      <c r="Z991" s="15"/>
      <c r="AA991" s="15"/>
      <c r="AB991" s="15"/>
      <c r="AC991" s="15"/>
      <c r="AD991" s="15"/>
      <c r="AE991" s="15"/>
      <c r="AT991" s="279" t="s">
        <v>192</v>
      </c>
      <c r="AU991" s="279" t="s">
        <v>84</v>
      </c>
      <c r="AV991" s="15" t="s">
        <v>82</v>
      </c>
      <c r="AW991" s="15" t="s">
        <v>30</v>
      </c>
      <c r="AX991" s="15" t="s">
        <v>74</v>
      </c>
      <c r="AY991" s="279" t="s">
        <v>137</v>
      </c>
    </row>
    <row r="992" s="13" customFormat="1">
      <c r="A992" s="13"/>
      <c r="B992" s="247"/>
      <c r="C992" s="248"/>
      <c r="D992" s="249" t="s">
        <v>192</v>
      </c>
      <c r="E992" s="250" t="s">
        <v>1</v>
      </c>
      <c r="F992" s="251" t="s">
        <v>826</v>
      </c>
      <c r="G992" s="248"/>
      <c r="H992" s="252">
        <v>323.19999999999999</v>
      </c>
      <c r="I992" s="253"/>
      <c r="J992" s="248"/>
      <c r="K992" s="248"/>
      <c r="L992" s="254"/>
      <c r="M992" s="255"/>
      <c r="N992" s="256"/>
      <c r="O992" s="256"/>
      <c r="P992" s="256"/>
      <c r="Q992" s="256"/>
      <c r="R992" s="256"/>
      <c r="S992" s="256"/>
      <c r="T992" s="257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58" t="s">
        <v>192</v>
      </c>
      <c r="AU992" s="258" t="s">
        <v>84</v>
      </c>
      <c r="AV992" s="13" t="s">
        <v>84</v>
      </c>
      <c r="AW992" s="13" t="s">
        <v>30</v>
      </c>
      <c r="AX992" s="13" t="s">
        <v>74</v>
      </c>
      <c r="AY992" s="258" t="s">
        <v>137</v>
      </c>
    </row>
    <row r="993" s="14" customFormat="1">
      <c r="A993" s="14"/>
      <c r="B993" s="259"/>
      <c r="C993" s="260"/>
      <c r="D993" s="249" t="s">
        <v>192</v>
      </c>
      <c r="E993" s="261" t="s">
        <v>1</v>
      </c>
      <c r="F993" s="262" t="s">
        <v>202</v>
      </c>
      <c r="G993" s="260"/>
      <c r="H993" s="263">
        <v>323.19999999999999</v>
      </c>
      <c r="I993" s="264"/>
      <c r="J993" s="260"/>
      <c r="K993" s="260"/>
      <c r="L993" s="265"/>
      <c r="M993" s="266"/>
      <c r="N993" s="267"/>
      <c r="O993" s="267"/>
      <c r="P993" s="267"/>
      <c r="Q993" s="267"/>
      <c r="R993" s="267"/>
      <c r="S993" s="267"/>
      <c r="T993" s="268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T993" s="269" t="s">
        <v>192</v>
      </c>
      <c r="AU993" s="269" t="s">
        <v>84</v>
      </c>
      <c r="AV993" s="14" t="s">
        <v>155</v>
      </c>
      <c r="AW993" s="14" t="s">
        <v>30</v>
      </c>
      <c r="AX993" s="14" t="s">
        <v>82</v>
      </c>
      <c r="AY993" s="269" t="s">
        <v>137</v>
      </c>
    </row>
    <row r="994" s="2" customFormat="1" ht="33" customHeight="1">
      <c r="A994" s="39"/>
      <c r="B994" s="40"/>
      <c r="C994" s="228" t="s">
        <v>1198</v>
      </c>
      <c r="D994" s="228" t="s">
        <v>140</v>
      </c>
      <c r="E994" s="229" t="s">
        <v>1199</v>
      </c>
      <c r="F994" s="230" t="s">
        <v>1200</v>
      </c>
      <c r="G994" s="231" t="s">
        <v>190</v>
      </c>
      <c r="H994" s="232">
        <v>279</v>
      </c>
      <c r="I994" s="233"/>
      <c r="J994" s="234">
        <f>ROUND(I994*H994,2)</f>
        <v>0</v>
      </c>
      <c r="K994" s="235"/>
      <c r="L994" s="45"/>
      <c r="M994" s="236" t="s">
        <v>1</v>
      </c>
      <c r="N994" s="237" t="s">
        <v>39</v>
      </c>
      <c r="O994" s="92"/>
      <c r="P994" s="238">
        <f>O994*H994</f>
        <v>0</v>
      </c>
      <c r="Q994" s="238">
        <v>0.00125</v>
      </c>
      <c r="R994" s="238">
        <f>Q994*H994</f>
        <v>0.34875</v>
      </c>
      <c r="S994" s="238">
        <v>0</v>
      </c>
      <c r="T994" s="239">
        <f>S994*H994</f>
        <v>0</v>
      </c>
      <c r="U994" s="39"/>
      <c r="V994" s="39"/>
      <c r="W994" s="39"/>
      <c r="X994" s="39"/>
      <c r="Y994" s="39"/>
      <c r="Z994" s="39"/>
      <c r="AA994" s="39"/>
      <c r="AB994" s="39"/>
      <c r="AC994" s="39"/>
      <c r="AD994" s="39"/>
      <c r="AE994" s="39"/>
      <c r="AR994" s="240" t="s">
        <v>266</v>
      </c>
      <c r="AT994" s="240" t="s">
        <v>140</v>
      </c>
      <c r="AU994" s="240" t="s">
        <v>84</v>
      </c>
      <c r="AY994" s="18" t="s">
        <v>137</v>
      </c>
      <c r="BE994" s="241">
        <f>IF(N994="základní",J994,0)</f>
        <v>0</v>
      </c>
      <c r="BF994" s="241">
        <f>IF(N994="snížená",J994,0)</f>
        <v>0</v>
      </c>
      <c r="BG994" s="241">
        <f>IF(N994="zákl. přenesená",J994,0)</f>
        <v>0</v>
      </c>
      <c r="BH994" s="241">
        <f>IF(N994="sníž. přenesená",J994,0)</f>
        <v>0</v>
      </c>
      <c r="BI994" s="241">
        <f>IF(N994="nulová",J994,0)</f>
        <v>0</v>
      </c>
      <c r="BJ994" s="18" t="s">
        <v>82</v>
      </c>
      <c r="BK994" s="241">
        <f>ROUND(I994*H994,2)</f>
        <v>0</v>
      </c>
      <c r="BL994" s="18" t="s">
        <v>266</v>
      </c>
      <c r="BM994" s="240" t="s">
        <v>1201</v>
      </c>
    </row>
    <row r="995" s="15" customFormat="1">
      <c r="A995" s="15"/>
      <c r="B995" s="270"/>
      <c r="C995" s="271"/>
      <c r="D995" s="249" t="s">
        <v>192</v>
      </c>
      <c r="E995" s="272" t="s">
        <v>1</v>
      </c>
      <c r="F995" s="273" t="s">
        <v>445</v>
      </c>
      <c r="G995" s="271"/>
      <c r="H995" s="272" t="s">
        <v>1</v>
      </c>
      <c r="I995" s="274"/>
      <c r="J995" s="271"/>
      <c r="K995" s="271"/>
      <c r="L995" s="275"/>
      <c r="M995" s="276"/>
      <c r="N995" s="277"/>
      <c r="O995" s="277"/>
      <c r="P995" s="277"/>
      <c r="Q995" s="277"/>
      <c r="R995" s="277"/>
      <c r="S995" s="277"/>
      <c r="T995" s="278"/>
      <c r="U995" s="15"/>
      <c r="V995" s="15"/>
      <c r="W995" s="15"/>
      <c r="X995" s="15"/>
      <c r="Y995" s="15"/>
      <c r="Z995" s="15"/>
      <c r="AA995" s="15"/>
      <c r="AB995" s="15"/>
      <c r="AC995" s="15"/>
      <c r="AD995" s="15"/>
      <c r="AE995" s="15"/>
      <c r="AT995" s="279" t="s">
        <v>192</v>
      </c>
      <c r="AU995" s="279" t="s">
        <v>84</v>
      </c>
      <c r="AV995" s="15" t="s">
        <v>82</v>
      </c>
      <c r="AW995" s="15" t="s">
        <v>30</v>
      </c>
      <c r="AX995" s="15" t="s">
        <v>74</v>
      </c>
      <c r="AY995" s="279" t="s">
        <v>137</v>
      </c>
    </row>
    <row r="996" s="13" customFormat="1">
      <c r="A996" s="13"/>
      <c r="B996" s="247"/>
      <c r="C996" s="248"/>
      <c r="D996" s="249" t="s">
        <v>192</v>
      </c>
      <c r="E996" s="250" t="s">
        <v>1</v>
      </c>
      <c r="F996" s="251" t="s">
        <v>1105</v>
      </c>
      <c r="G996" s="248"/>
      <c r="H996" s="252">
        <v>279</v>
      </c>
      <c r="I996" s="253"/>
      <c r="J996" s="248"/>
      <c r="K996" s="248"/>
      <c r="L996" s="254"/>
      <c r="M996" s="255"/>
      <c r="N996" s="256"/>
      <c r="O996" s="256"/>
      <c r="P996" s="256"/>
      <c r="Q996" s="256"/>
      <c r="R996" s="256"/>
      <c r="S996" s="256"/>
      <c r="T996" s="257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T996" s="258" t="s">
        <v>192</v>
      </c>
      <c r="AU996" s="258" t="s">
        <v>84</v>
      </c>
      <c r="AV996" s="13" t="s">
        <v>84</v>
      </c>
      <c r="AW996" s="13" t="s">
        <v>30</v>
      </c>
      <c r="AX996" s="13" t="s">
        <v>74</v>
      </c>
      <c r="AY996" s="258" t="s">
        <v>137</v>
      </c>
    </row>
    <row r="997" s="14" customFormat="1">
      <c r="A997" s="14"/>
      <c r="B997" s="259"/>
      <c r="C997" s="260"/>
      <c r="D997" s="249" t="s">
        <v>192</v>
      </c>
      <c r="E997" s="261" t="s">
        <v>1</v>
      </c>
      <c r="F997" s="262" t="s">
        <v>202</v>
      </c>
      <c r="G997" s="260"/>
      <c r="H997" s="263">
        <v>279</v>
      </c>
      <c r="I997" s="264"/>
      <c r="J997" s="260"/>
      <c r="K997" s="260"/>
      <c r="L997" s="265"/>
      <c r="M997" s="266"/>
      <c r="N997" s="267"/>
      <c r="O997" s="267"/>
      <c r="P997" s="267"/>
      <c r="Q997" s="267"/>
      <c r="R997" s="267"/>
      <c r="S997" s="267"/>
      <c r="T997" s="268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T997" s="269" t="s">
        <v>192</v>
      </c>
      <c r="AU997" s="269" t="s">
        <v>84</v>
      </c>
      <c r="AV997" s="14" t="s">
        <v>155</v>
      </c>
      <c r="AW997" s="14" t="s">
        <v>30</v>
      </c>
      <c r="AX997" s="14" t="s">
        <v>82</v>
      </c>
      <c r="AY997" s="269" t="s">
        <v>137</v>
      </c>
    </row>
    <row r="998" s="2" customFormat="1" ht="24.15" customHeight="1">
      <c r="A998" s="39"/>
      <c r="B998" s="40"/>
      <c r="C998" s="295" t="s">
        <v>1202</v>
      </c>
      <c r="D998" s="295" t="s">
        <v>351</v>
      </c>
      <c r="E998" s="296" t="s">
        <v>1203</v>
      </c>
      <c r="F998" s="297" t="s">
        <v>1204</v>
      </c>
      <c r="G998" s="298" t="s">
        <v>190</v>
      </c>
      <c r="H998" s="299">
        <v>292.94999999999999</v>
      </c>
      <c r="I998" s="300"/>
      <c r="J998" s="301">
        <f>ROUND(I998*H998,2)</f>
        <v>0</v>
      </c>
      <c r="K998" s="302"/>
      <c r="L998" s="303"/>
      <c r="M998" s="304" t="s">
        <v>1</v>
      </c>
      <c r="N998" s="305" t="s">
        <v>39</v>
      </c>
      <c r="O998" s="92"/>
      <c r="P998" s="238">
        <f>O998*H998</f>
        <v>0</v>
      </c>
      <c r="Q998" s="238">
        <v>0.0080000000000000002</v>
      </c>
      <c r="R998" s="238">
        <f>Q998*H998</f>
        <v>2.3435999999999999</v>
      </c>
      <c r="S998" s="238">
        <v>0</v>
      </c>
      <c r="T998" s="239">
        <f>S998*H998</f>
        <v>0</v>
      </c>
      <c r="U998" s="39"/>
      <c r="V998" s="39"/>
      <c r="W998" s="39"/>
      <c r="X998" s="39"/>
      <c r="Y998" s="39"/>
      <c r="Z998" s="39"/>
      <c r="AA998" s="39"/>
      <c r="AB998" s="39"/>
      <c r="AC998" s="39"/>
      <c r="AD998" s="39"/>
      <c r="AE998" s="39"/>
      <c r="AR998" s="240" t="s">
        <v>356</v>
      </c>
      <c r="AT998" s="240" t="s">
        <v>351</v>
      </c>
      <c r="AU998" s="240" t="s">
        <v>84</v>
      </c>
      <c r="AY998" s="18" t="s">
        <v>137</v>
      </c>
      <c r="BE998" s="241">
        <f>IF(N998="základní",J998,0)</f>
        <v>0</v>
      </c>
      <c r="BF998" s="241">
        <f>IF(N998="snížená",J998,0)</f>
        <v>0</v>
      </c>
      <c r="BG998" s="241">
        <f>IF(N998="zákl. přenesená",J998,0)</f>
        <v>0</v>
      </c>
      <c r="BH998" s="241">
        <f>IF(N998="sníž. přenesená",J998,0)</f>
        <v>0</v>
      </c>
      <c r="BI998" s="241">
        <f>IF(N998="nulová",J998,0)</f>
        <v>0</v>
      </c>
      <c r="BJ998" s="18" t="s">
        <v>82</v>
      </c>
      <c r="BK998" s="241">
        <f>ROUND(I998*H998,2)</f>
        <v>0</v>
      </c>
      <c r="BL998" s="18" t="s">
        <v>266</v>
      </c>
      <c r="BM998" s="240" t="s">
        <v>1205</v>
      </c>
    </row>
    <row r="999" s="15" customFormat="1">
      <c r="A999" s="15"/>
      <c r="B999" s="270"/>
      <c r="C999" s="271"/>
      <c r="D999" s="249" t="s">
        <v>192</v>
      </c>
      <c r="E999" s="272" t="s">
        <v>1</v>
      </c>
      <c r="F999" s="273" t="s">
        <v>445</v>
      </c>
      <c r="G999" s="271"/>
      <c r="H999" s="272" t="s">
        <v>1</v>
      </c>
      <c r="I999" s="274"/>
      <c r="J999" s="271"/>
      <c r="K999" s="271"/>
      <c r="L999" s="275"/>
      <c r="M999" s="276"/>
      <c r="N999" s="277"/>
      <c r="O999" s="277"/>
      <c r="P999" s="277"/>
      <c r="Q999" s="277"/>
      <c r="R999" s="277"/>
      <c r="S999" s="277"/>
      <c r="T999" s="278"/>
      <c r="U999" s="15"/>
      <c r="V999" s="15"/>
      <c r="W999" s="15"/>
      <c r="X999" s="15"/>
      <c r="Y999" s="15"/>
      <c r="Z999" s="15"/>
      <c r="AA999" s="15"/>
      <c r="AB999" s="15"/>
      <c r="AC999" s="15"/>
      <c r="AD999" s="15"/>
      <c r="AE999" s="15"/>
      <c r="AT999" s="279" t="s">
        <v>192</v>
      </c>
      <c r="AU999" s="279" t="s">
        <v>84</v>
      </c>
      <c r="AV999" s="15" t="s">
        <v>82</v>
      </c>
      <c r="AW999" s="15" t="s">
        <v>30</v>
      </c>
      <c r="AX999" s="15" t="s">
        <v>74</v>
      </c>
      <c r="AY999" s="279" t="s">
        <v>137</v>
      </c>
    </row>
    <row r="1000" s="13" customFormat="1">
      <c r="A1000" s="13"/>
      <c r="B1000" s="247"/>
      <c r="C1000" s="248"/>
      <c r="D1000" s="249" t="s">
        <v>192</v>
      </c>
      <c r="E1000" s="250" t="s">
        <v>1</v>
      </c>
      <c r="F1000" s="251" t="s">
        <v>1105</v>
      </c>
      <c r="G1000" s="248"/>
      <c r="H1000" s="252">
        <v>279</v>
      </c>
      <c r="I1000" s="253"/>
      <c r="J1000" s="248"/>
      <c r="K1000" s="248"/>
      <c r="L1000" s="254"/>
      <c r="M1000" s="255"/>
      <c r="N1000" s="256"/>
      <c r="O1000" s="256"/>
      <c r="P1000" s="256"/>
      <c r="Q1000" s="256"/>
      <c r="R1000" s="256"/>
      <c r="S1000" s="256"/>
      <c r="T1000" s="257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58" t="s">
        <v>192</v>
      </c>
      <c r="AU1000" s="258" t="s">
        <v>84</v>
      </c>
      <c r="AV1000" s="13" t="s">
        <v>84</v>
      </c>
      <c r="AW1000" s="13" t="s">
        <v>30</v>
      </c>
      <c r="AX1000" s="13" t="s">
        <v>74</v>
      </c>
      <c r="AY1000" s="258" t="s">
        <v>137</v>
      </c>
    </row>
    <row r="1001" s="14" customFormat="1">
      <c r="A1001" s="14"/>
      <c r="B1001" s="259"/>
      <c r="C1001" s="260"/>
      <c r="D1001" s="249" t="s">
        <v>192</v>
      </c>
      <c r="E1001" s="261" t="s">
        <v>1</v>
      </c>
      <c r="F1001" s="262" t="s">
        <v>202</v>
      </c>
      <c r="G1001" s="260"/>
      <c r="H1001" s="263">
        <v>279</v>
      </c>
      <c r="I1001" s="264"/>
      <c r="J1001" s="260"/>
      <c r="K1001" s="260"/>
      <c r="L1001" s="265"/>
      <c r="M1001" s="266"/>
      <c r="N1001" s="267"/>
      <c r="O1001" s="267"/>
      <c r="P1001" s="267"/>
      <c r="Q1001" s="267"/>
      <c r="R1001" s="267"/>
      <c r="S1001" s="267"/>
      <c r="T1001" s="268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T1001" s="269" t="s">
        <v>192</v>
      </c>
      <c r="AU1001" s="269" t="s">
        <v>84</v>
      </c>
      <c r="AV1001" s="14" t="s">
        <v>155</v>
      </c>
      <c r="AW1001" s="14" t="s">
        <v>30</v>
      </c>
      <c r="AX1001" s="14" t="s">
        <v>82</v>
      </c>
      <c r="AY1001" s="269" t="s">
        <v>137</v>
      </c>
    </row>
    <row r="1002" s="13" customFormat="1">
      <c r="A1002" s="13"/>
      <c r="B1002" s="247"/>
      <c r="C1002" s="248"/>
      <c r="D1002" s="249" t="s">
        <v>192</v>
      </c>
      <c r="E1002" s="248"/>
      <c r="F1002" s="251" t="s">
        <v>868</v>
      </c>
      <c r="G1002" s="248"/>
      <c r="H1002" s="252">
        <v>292.94999999999999</v>
      </c>
      <c r="I1002" s="253"/>
      <c r="J1002" s="248"/>
      <c r="K1002" s="248"/>
      <c r="L1002" s="254"/>
      <c r="M1002" s="255"/>
      <c r="N1002" s="256"/>
      <c r="O1002" s="256"/>
      <c r="P1002" s="256"/>
      <c r="Q1002" s="256"/>
      <c r="R1002" s="256"/>
      <c r="S1002" s="256"/>
      <c r="T1002" s="257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T1002" s="258" t="s">
        <v>192</v>
      </c>
      <c r="AU1002" s="258" t="s">
        <v>84</v>
      </c>
      <c r="AV1002" s="13" t="s">
        <v>84</v>
      </c>
      <c r="AW1002" s="13" t="s">
        <v>4</v>
      </c>
      <c r="AX1002" s="13" t="s">
        <v>82</v>
      </c>
      <c r="AY1002" s="258" t="s">
        <v>137</v>
      </c>
    </row>
    <row r="1003" s="2" customFormat="1" ht="24.15" customHeight="1">
      <c r="A1003" s="39"/>
      <c r="B1003" s="40"/>
      <c r="C1003" s="228" t="s">
        <v>1206</v>
      </c>
      <c r="D1003" s="228" t="s">
        <v>140</v>
      </c>
      <c r="E1003" s="229" t="s">
        <v>1207</v>
      </c>
      <c r="F1003" s="230" t="s">
        <v>1208</v>
      </c>
      <c r="G1003" s="231" t="s">
        <v>190</v>
      </c>
      <c r="H1003" s="232">
        <v>133.63</v>
      </c>
      <c r="I1003" s="233"/>
      <c r="J1003" s="234">
        <f>ROUND(I1003*H1003,2)</f>
        <v>0</v>
      </c>
      <c r="K1003" s="235"/>
      <c r="L1003" s="45"/>
      <c r="M1003" s="236" t="s">
        <v>1</v>
      </c>
      <c r="N1003" s="237" t="s">
        <v>39</v>
      </c>
      <c r="O1003" s="92"/>
      <c r="P1003" s="238">
        <f>O1003*H1003</f>
        <v>0</v>
      </c>
      <c r="Q1003" s="238">
        <v>0.026499999999999999</v>
      </c>
      <c r="R1003" s="238">
        <f>Q1003*H1003</f>
        <v>3.5411949999999996</v>
      </c>
      <c r="S1003" s="238">
        <v>0</v>
      </c>
      <c r="T1003" s="239">
        <f>S1003*H1003</f>
        <v>0</v>
      </c>
      <c r="U1003" s="39"/>
      <c r="V1003" s="39"/>
      <c r="W1003" s="39"/>
      <c r="X1003" s="39"/>
      <c r="Y1003" s="39"/>
      <c r="Z1003" s="39"/>
      <c r="AA1003" s="39"/>
      <c r="AB1003" s="39"/>
      <c r="AC1003" s="39"/>
      <c r="AD1003" s="39"/>
      <c r="AE1003" s="39"/>
      <c r="AR1003" s="240" t="s">
        <v>266</v>
      </c>
      <c r="AT1003" s="240" t="s">
        <v>140</v>
      </c>
      <c r="AU1003" s="240" t="s">
        <v>84</v>
      </c>
      <c r="AY1003" s="18" t="s">
        <v>137</v>
      </c>
      <c r="BE1003" s="241">
        <f>IF(N1003="základní",J1003,0)</f>
        <v>0</v>
      </c>
      <c r="BF1003" s="241">
        <f>IF(N1003="snížená",J1003,0)</f>
        <v>0</v>
      </c>
      <c r="BG1003" s="241">
        <f>IF(N1003="zákl. přenesená",J1003,0)</f>
        <v>0</v>
      </c>
      <c r="BH1003" s="241">
        <f>IF(N1003="sníž. přenesená",J1003,0)</f>
        <v>0</v>
      </c>
      <c r="BI1003" s="241">
        <f>IF(N1003="nulová",J1003,0)</f>
        <v>0</v>
      </c>
      <c r="BJ1003" s="18" t="s">
        <v>82</v>
      </c>
      <c r="BK1003" s="241">
        <f>ROUND(I1003*H1003,2)</f>
        <v>0</v>
      </c>
      <c r="BL1003" s="18" t="s">
        <v>266</v>
      </c>
      <c r="BM1003" s="240" t="s">
        <v>1209</v>
      </c>
    </row>
    <row r="1004" s="15" customFormat="1">
      <c r="A1004" s="15"/>
      <c r="B1004" s="270"/>
      <c r="C1004" s="271"/>
      <c r="D1004" s="249" t="s">
        <v>192</v>
      </c>
      <c r="E1004" s="272" t="s">
        <v>1</v>
      </c>
      <c r="F1004" s="273" t="s">
        <v>1210</v>
      </c>
      <c r="G1004" s="271"/>
      <c r="H1004" s="272" t="s">
        <v>1</v>
      </c>
      <c r="I1004" s="274"/>
      <c r="J1004" s="271"/>
      <c r="K1004" s="271"/>
      <c r="L1004" s="275"/>
      <c r="M1004" s="276"/>
      <c r="N1004" s="277"/>
      <c r="O1004" s="277"/>
      <c r="P1004" s="277"/>
      <c r="Q1004" s="277"/>
      <c r="R1004" s="277"/>
      <c r="S1004" s="277"/>
      <c r="T1004" s="278"/>
      <c r="U1004" s="15"/>
      <c r="V1004" s="15"/>
      <c r="W1004" s="15"/>
      <c r="X1004" s="15"/>
      <c r="Y1004" s="15"/>
      <c r="Z1004" s="15"/>
      <c r="AA1004" s="15"/>
      <c r="AB1004" s="15"/>
      <c r="AC1004" s="15"/>
      <c r="AD1004" s="15"/>
      <c r="AE1004" s="15"/>
      <c r="AT1004" s="279" t="s">
        <v>192</v>
      </c>
      <c r="AU1004" s="279" t="s">
        <v>84</v>
      </c>
      <c r="AV1004" s="15" t="s">
        <v>82</v>
      </c>
      <c r="AW1004" s="15" t="s">
        <v>30</v>
      </c>
      <c r="AX1004" s="15" t="s">
        <v>74</v>
      </c>
      <c r="AY1004" s="279" t="s">
        <v>137</v>
      </c>
    </row>
    <row r="1005" s="13" customFormat="1">
      <c r="A1005" s="13"/>
      <c r="B1005" s="247"/>
      <c r="C1005" s="248"/>
      <c r="D1005" s="249" t="s">
        <v>192</v>
      </c>
      <c r="E1005" s="250" t="s">
        <v>1</v>
      </c>
      <c r="F1005" s="251" t="s">
        <v>1062</v>
      </c>
      <c r="G1005" s="248"/>
      <c r="H1005" s="252">
        <v>133.63</v>
      </c>
      <c r="I1005" s="253"/>
      <c r="J1005" s="248"/>
      <c r="K1005" s="248"/>
      <c r="L1005" s="254"/>
      <c r="M1005" s="255"/>
      <c r="N1005" s="256"/>
      <c r="O1005" s="256"/>
      <c r="P1005" s="256"/>
      <c r="Q1005" s="256"/>
      <c r="R1005" s="256"/>
      <c r="S1005" s="256"/>
      <c r="T1005" s="257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T1005" s="258" t="s">
        <v>192</v>
      </c>
      <c r="AU1005" s="258" t="s">
        <v>84</v>
      </c>
      <c r="AV1005" s="13" t="s">
        <v>84</v>
      </c>
      <c r="AW1005" s="13" t="s">
        <v>30</v>
      </c>
      <c r="AX1005" s="13" t="s">
        <v>74</v>
      </c>
      <c r="AY1005" s="258" t="s">
        <v>137</v>
      </c>
    </row>
    <row r="1006" s="14" customFormat="1">
      <c r="A1006" s="14"/>
      <c r="B1006" s="259"/>
      <c r="C1006" s="260"/>
      <c r="D1006" s="249" t="s">
        <v>192</v>
      </c>
      <c r="E1006" s="261" t="s">
        <v>1</v>
      </c>
      <c r="F1006" s="262" t="s">
        <v>202</v>
      </c>
      <c r="G1006" s="260"/>
      <c r="H1006" s="263">
        <v>133.63</v>
      </c>
      <c r="I1006" s="264"/>
      <c r="J1006" s="260"/>
      <c r="K1006" s="260"/>
      <c r="L1006" s="265"/>
      <c r="M1006" s="266"/>
      <c r="N1006" s="267"/>
      <c r="O1006" s="267"/>
      <c r="P1006" s="267"/>
      <c r="Q1006" s="267"/>
      <c r="R1006" s="267"/>
      <c r="S1006" s="267"/>
      <c r="T1006" s="268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T1006" s="269" t="s">
        <v>192</v>
      </c>
      <c r="AU1006" s="269" t="s">
        <v>84</v>
      </c>
      <c r="AV1006" s="14" t="s">
        <v>155</v>
      </c>
      <c r="AW1006" s="14" t="s">
        <v>30</v>
      </c>
      <c r="AX1006" s="14" t="s">
        <v>82</v>
      </c>
      <c r="AY1006" s="269" t="s">
        <v>137</v>
      </c>
    </row>
    <row r="1007" s="2" customFormat="1" ht="16.5" customHeight="1">
      <c r="A1007" s="39"/>
      <c r="B1007" s="40"/>
      <c r="C1007" s="228" t="s">
        <v>1211</v>
      </c>
      <c r="D1007" s="228" t="s">
        <v>140</v>
      </c>
      <c r="E1007" s="229" t="s">
        <v>1212</v>
      </c>
      <c r="F1007" s="230" t="s">
        <v>1213</v>
      </c>
      <c r="G1007" s="231" t="s">
        <v>190</v>
      </c>
      <c r="H1007" s="232">
        <v>17.5</v>
      </c>
      <c r="I1007" s="233"/>
      <c r="J1007" s="234">
        <f>ROUND(I1007*H1007,2)</f>
        <v>0</v>
      </c>
      <c r="K1007" s="235"/>
      <c r="L1007" s="45"/>
      <c r="M1007" s="236" t="s">
        <v>1</v>
      </c>
      <c r="N1007" s="237" t="s">
        <v>39</v>
      </c>
      <c r="O1007" s="92"/>
      <c r="P1007" s="238">
        <f>O1007*H1007</f>
        <v>0</v>
      </c>
      <c r="Q1007" s="238">
        <v>0.00044000000000000002</v>
      </c>
      <c r="R1007" s="238">
        <f>Q1007*H1007</f>
        <v>0.0077000000000000002</v>
      </c>
      <c r="S1007" s="238">
        <v>0</v>
      </c>
      <c r="T1007" s="239">
        <f>S1007*H1007</f>
        <v>0</v>
      </c>
      <c r="U1007" s="39"/>
      <c r="V1007" s="39"/>
      <c r="W1007" s="39"/>
      <c r="X1007" s="39"/>
      <c r="Y1007" s="39"/>
      <c r="Z1007" s="39"/>
      <c r="AA1007" s="39"/>
      <c r="AB1007" s="39"/>
      <c r="AC1007" s="39"/>
      <c r="AD1007" s="39"/>
      <c r="AE1007" s="39"/>
      <c r="AR1007" s="240" t="s">
        <v>266</v>
      </c>
      <c r="AT1007" s="240" t="s">
        <v>140</v>
      </c>
      <c r="AU1007" s="240" t="s">
        <v>84</v>
      </c>
      <c r="AY1007" s="18" t="s">
        <v>137</v>
      </c>
      <c r="BE1007" s="241">
        <f>IF(N1007="základní",J1007,0)</f>
        <v>0</v>
      </c>
      <c r="BF1007" s="241">
        <f>IF(N1007="snížená",J1007,0)</f>
        <v>0</v>
      </c>
      <c r="BG1007" s="241">
        <f>IF(N1007="zákl. přenesená",J1007,0)</f>
        <v>0</v>
      </c>
      <c r="BH1007" s="241">
        <f>IF(N1007="sníž. přenesená",J1007,0)</f>
        <v>0</v>
      </c>
      <c r="BI1007" s="241">
        <f>IF(N1007="nulová",J1007,0)</f>
        <v>0</v>
      </c>
      <c r="BJ1007" s="18" t="s">
        <v>82</v>
      </c>
      <c r="BK1007" s="241">
        <f>ROUND(I1007*H1007,2)</f>
        <v>0</v>
      </c>
      <c r="BL1007" s="18" t="s">
        <v>266</v>
      </c>
      <c r="BM1007" s="240" t="s">
        <v>1214</v>
      </c>
    </row>
    <row r="1008" s="15" customFormat="1">
      <c r="A1008" s="15"/>
      <c r="B1008" s="270"/>
      <c r="C1008" s="271"/>
      <c r="D1008" s="249" t="s">
        <v>192</v>
      </c>
      <c r="E1008" s="272" t="s">
        <v>1</v>
      </c>
      <c r="F1008" s="273" t="s">
        <v>1215</v>
      </c>
      <c r="G1008" s="271"/>
      <c r="H1008" s="272" t="s">
        <v>1</v>
      </c>
      <c r="I1008" s="274"/>
      <c r="J1008" s="271"/>
      <c r="K1008" s="271"/>
      <c r="L1008" s="275"/>
      <c r="M1008" s="276"/>
      <c r="N1008" s="277"/>
      <c r="O1008" s="277"/>
      <c r="P1008" s="277"/>
      <c r="Q1008" s="277"/>
      <c r="R1008" s="277"/>
      <c r="S1008" s="277"/>
      <c r="T1008" s="278"/>
      <c r="U1008" s="15"/>
      <c r="V1008" s="15"/>
      <c r="W1008" s="15"/>
      <c r="X1008" s="15"/>
      <c r="Y1008" s="15"/>
      <c r="Z1008" s="15"/>
      <c r="AA1008" s="15"/>
      <c r="AB1008" s="15"/>
      <c r="AC1008" s="15"/>
      <c r="AD1008" s="15"/>
      <c r="AE1008" s="15"/>
      <c r="AT1008" s="279" t="s">
        <v>192</v>
      </c>
      <c r="AU1008" s="279" t="s">
        <v>84</v>
      </c>
      <c r="AV1008" s="15" t="s">
        <v>82</v>
      </c>
      <c r="AW1008" s="15" t="s">
        <v>30</v>
      </c>
      <c r="AX1008" s="15" t="s">
        <v>74</v>
      </c>
      <c r="AY1008" s="279" t="s">
        <v>137</v>
      </c>
    </row>
    <row r="1009" s="13" customFormat="1">
      <c r="A1009" s="13"/>
      <c r="B1009" s="247"/>
      <c r="C1009" s="248"/>
      <c r="D1009" s="249" t="s">
        <v>192</v>
      </c>
      <c r="E1009" s="250" t="s">
        <v>1</v>
      </c>
      <c r="F1009" s="251" t="s">
        <v>1216</v>
      </c>
      <c r="G1009" s="248"/>
      <c r="H1009" s="252">
        <v>17.5</v>
      </c>
      <c r="I1009" s="253"/>
      <c r="J1009" s="248"/>
      <c r="K1009" s="248"/>
      <c r="L1009" s="254"/>
      <c r="M1009" s="255"/>
      <c r="N1009" s="256"/>
      <c r="O1009" s="256"/>
      <c r="P1009" s="256"/>
      <c r="Q1009" s="256"/>
      <c r="R1009" s="256"/>
      <c r="S1009" s="256"/>
      <c r="T1009" s="257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T1009" s="258" t="s">
        <v>192</v>
      </c>
      <c r="AU1009" s="258" t="s">
        <v>84</v>
      </c>
      <c r="AV1009" s="13" t="s">
        <v>84</v>
      </c>
      <c r="AW1009" s="13" t="s">
        <v>30</v>
      </c>
      <c r="AX1009" s="13" t="s">
        <v>74</v>
      </c>
      <c r="AY1009" s="258" t="s">
        <v>137</v>
      </c>
    </row>
    <row r="1010" s="14" customFormat="1">
      <c r="A1010" s="14"/>
      <c r="B1010" s="259"/>
      <c r="C1010" s="260"/>
      <c r="D1010" s="249" t="s">
        <v>192</v>
      </c>
      <c r="E1010" s="261" t="s">
        <v>1</v>
      </c>
      <c r="F1010" s="262" t="s">
        <v>202</v>
      </c>
      <c r="G1010" s="260"/>
      <c r="H1010" s="263">
        <v>17.5</v>
      </c>
      <c r="I1010" s="264"/>
      <c r="J1010" s="260"/>
      <c r="K1010" s="260"/>
      <c r="L1010" s="265"/>
      <c r="M1010" s="266"/>
      <c r="N1010" s="267"/>
      <c r="O1010" s="267"/>
      <c r="P1010" s="267"/>
      <c r="Q1010" s="267"/>
      <c r="R1010" s="267"/>
      <c r="S1010" s="267"/>
      <c r="T1010" s="268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T1010" s="269" t="s">
        <v>192</v>
      </c>
      <c r="AU1010" s="269" t="s">
        <v>84</v>
      </c>
      <c r="AV1010" s="14" t="s">
        <v>155</v>
      </c>
      <c r="AW1010" s="14" t="s">
        <v>30</v>
      </c>
      <c r="AX1010" s="14" t="s">
        <v>82</v>
      </c>
      <c r="AY1010" s="269" t="s">
        <v>137</v>
      </c>
    </row>
    <row r="1011" s="2" customFormat="1" ht="24.15" customHeight="1">
      <c r="A1011" s="39"/>
      <c r="B1011" s="40"/>
      <c r="C1011" s="228" t="s">
        <v>1217</v>
      </c>
      <c r="D1011" s="228" t="s">
        <v>140</v>
      </c>
      <c r="E1011" s="229" t="s">
        <v>1218</v>
      </c>
      <c r="F1011" s="230" t="s">
        <v>1219</v>
      </c>
      <c r="G1011" s="231" t="s">
        <v>190</v>
      </c>
      <c r="H1011" s="232">
        <v>31.565000000000001</v>
      </c>
      <c r="I1011" s="233"/>
      <c r="J1011" s="234">
        <f>ROUND(I1011*H1011,2)</f>
        <v>0</v>
      </c>
      <c r="K1011" s="235"/>
      <c r="L1011" s="45"/>
      <c r="M1011" s="236" t="s">
        <v>1</v>
      </c>
      <c r="N1011" s="237" t="s">
        <v>39</v>
      </c>
      <c r="O1011" s="92"/>
      <c r="P1011" s="238">
        <f>O1011*H1011</f>
        <v>0</v>
      </c>
      <c r="Q1011" s="238">
        <v>0.020119999999999999</v>
      </c>
      <c r="R1011" s="238">
        <f>Q1011*H1011</f>
        <v>0.63508779999999998</v>
      </c>
      <c r="S1011" s="238">
        <v>0</v>
      </c>
      <c r="T1011" s="239">
        <f>S1011*H1011</f>
        <v>0</v>
      </c>
      <c r="U1011" s="39"/>
      <c r="V1011" s="39"/>
      <c r="W1011" s="39"/>
      <c r="X1011" s="39"/>
      <c r="Y1011" s="39"/>
      <c r="Z1011" s="39"/>
      <c r="AA1011" s="39"/>
      <c r="AB1011" s="39"/>
      <c r="AC1011" s="39"/>
      <c r="AD1011" s="39"/>
      <c r="AE1011" s="39"/>
      <c r="AR1011" s="240" t="s">
        <v>266</v>
      </c>
      <c r="AT1011" s="240" t="s">
        <v>140</v>
      </c>
      <c r="AU1011" s="240" t="s">
        <v>84</v>
      </c>
      <c r="AY1011" s="18" t="s">
        <v>137</v>
      </c>
      <c r="BE1011" s="241">
        <f>IF(N1011="základní",J1011,0)</f>
        <v>0</v>
      </c>
      <c r="BF1011" s="241">
        <f>IF(N1011="snížená",J1011,0)</f>
        <v>0</v>
      </c>
      <c r="BG1011" s="241">
        <f>IF(N1011="zákl. přenesená",J1011,0)</f>
        <v>0</v>
      </c>
      <c r="BH1011" s="241">
        <f>IF(N1011="sníž. přenesená",J1011,0)</f>
        <v>0</v>
      </c>
      <c r="BI1011" s="241">
        <f>IF(N1011="nulová",J1011,0)</f>
        <v>0</v>
      </c>
      <c r="BJ1011" s="18" t="s">
        <v>82</v>
      </c>
      <c r="BK1011" s="241">
        <f>ROUND(I1011*H1011,2)</f>
        <v>0</v>
      </c>
      <c r="BL1011" s="18" t="s">
        <v>266</v>
      </c>
      <c r="BM1011" s="240" t="s">
        <v>1220</v>
      </c>
    </row>
    <row r="1012" s="2" customFormat="1">
      <c r="A1012" s="39"/>
      <c r="B1012" s="40"/>
      <c r="C1012" s="41"/>
      <c r="D1012" s="249" t="s">
        <v>217</v>
      </c>
      <c r="E1012" s="41"/>
      <c r="F1012" s="280" t="s">
        <v>1221</v>
      </c>
      <c r="G1012" s="41"/>
      <c r="H1012" s="41"/>
      <c r="I1012" s="281"/>
      <c r="J1012" s="41"/>
      <c r="K1012" s="41"/>
      <c r="L1012" s="45"/>
      <c r="M1012" s="282"/>
      <c r="N1012" s="283"/>
      <c r="O1012" s="92"/>
      <c r="P1012" s="92"/>
      <c r="Q1012" s="92"/>
      <c r="R1012" s="92"/>
      <c r="S1012" s="92"/>
      <c r="T1012" s="93"/>
      <c r="U1012" s="39"/>
      <c r="V1012" s="39"/>
      <c r="W1012" s="39"/>
      <c r="X1012" s="39"/>
      <c r="Y1012" s="39"/>
      <c r="Z1012" s="39"/>
      <c r="AA1012" s="39"/>
      <c r="AB1012" s="39"/>
      <c r="AC1012" s="39"/>
      <c r="AD1012" s="39"/>
      <c r="AE1012" s="39"/>
      <c r="AT1012" s="18" t="s">
        <v>217</v>
      </c>
      <c r="AU1012" s="18" t="s">
        <v>84</v>
      </c>
    </row>
    <row r="1013" s="15" customFormat="1">
      <c r="A1013" s="15"/>
      <c r="B1013" s="270"/>
      <c r="C1013" s="271"/>
      <c r="D1013" s="249" t="s">
        <v>192</v>
      </c>
      <c r="E1013" s="272" t="s">
        <v>1</v>
      </c>
      <c r="F1013" s="273" t="s">
        <v>445</v>
      </c>
      <c r="G1013" s="271"/>
      <c r="H1013" s="272" t="s">
        <v>1</v>
      </c>
      <c r="I1013" s="274"/>
      <c r="J1013" s="271"/>
      <c r="K1013" s="271"/>
      <c r="L1013" s="275"/>
      <c r="M1013" s="276"/>
      <c r="N1013" s="277"/>
      <c r="O1013" s="277"/>
      <c r="P1013" s="277"/>
      <c r="Q1013" s="277"/>
      <c r="R1013" s="277"/>
      <c r="S1013" s="277"/>
      <c r="T1013" s="278"/>
      <c r="U1013" s="15"/>
      <c r="V1013" s="15"/>
      <c r="W1013" s="15"/>
      <c r="X1013" s="15"/>
      <c r="Y1013" s="15"/>
      <c r="Z1013" s="15"/>
      <c r="AA1013" s="15"/>
      <c r="AB1013" s="15"/>
      <c r="AC1013" s="15"/>
      <c r="AD1013" s="15"/>
      <c r="AE1013" s="15"/>
      <c r="AT1013" s="279" t="s">
        <v>192</v>
      </c>
      <c r="AU1013" s="279" t="s">
        <v>84</v>
      </c>
      <c r="AV1013" s="15" t="s">
        <v>82</v>
      </c>
      <c r="AW1013" s="15" t="s">
        <v>30</v>
      </c>
      <c r="AX1013" s="15" t="s">
        <v>74</v>
      </c>
      <c r="AY1013" s="279" t="s">
        <v>137</v>
      </c>
    </row>
    <row r="1014" s="13" customFormat="1">
      <c r="A1014" s="13"/>
      <c r="B1014" s="247"/>
      <c r="C1014" s="248"/>
      <c r="D1014" s="249" t="s">
        <v>192</v>
      </c>
      <c r="E1014" s="250" t="s">
        <v>1</v>
      </c>
      <c r="F1014" s="251" t="s">
        <v>1222</v>
      </c>
      <c r="G1014" s="248"/>
      <c r="H1014" s="252">
        <v>13.472</v>
      </c>
      <c r="I1014" s="253"/>
      <c r="J1014" s="248"/>
      <c r="K1014" s="248"/>
      <c r="L1014" s="254"/>
      <c r="M1014" s="255"/>
      <c r="N1014" s="256"/>
      <c r="O1014" s="256"/>
      <c r="P1014" s="256"/>
      <c r="Q1014" s="256"/>
      <c r="R1014" s="256"/>
      <c r="S1014" s="256"/>
      <c r="T1014" s="257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T1014" s="258" t="s">
        <v>192</v>
      </c>
      <c r="AU1014" s="258" t="s">
        <v>84</v>
      </c>
      <c r="AV1014" s="13" t="s">
        <v>84</v>
      </c>
      <c r="AW1014" s="13" t="s">
        <v>30</v>
      </c>
      <c r="AX1014" s="13" t="s">
        <v>74</v>
      </c>
      <c r="AY1014" s="258" t="s">
        <v>137</v>
      </c>
    </row>
    <row r="1015" s="13" customFormat="1">
      <c r="A1015" s="13"/>
      <c r="B1015" s="247"/>
      <c r="C1015" s="248"/>
      <c r="D1015" s="249" t="s">
        <v>192</v>
      </c>
      <c r="E1015" s="250" t="s">
        <v>1</v>
      </c>
      <c r="F1015" s="251" t="s">
        <v>1223</v>
      </c>
      <c r="G1015" s="248"/>
      <c r="H1015" s="252">
        <v>8.8409999999999993</v>
      </c>
      <c r="I1015" s="253"/>
      <c r="J1015" s="248"/>
      <c r="K1015" s="248"/>
      <c r="L1015" s="254"/>
      <c r="M1015" s="255"/>
      <c r="N1015" s="256"/>
      <c r="O1015" s="256"/>
      <c r="P1015" s="256"/>
      <c r="Q1015" s="256"/>
      <c r="R1015" s="256"/>
      <c r="S1015" s="256"/>
      <c r="T1015" s="257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T1015" s="258" t="s">
        <v>192</v>
      </c>
      <c r="AU1015" s="258" t="s">
        <v>84</v>
      </c>
      <c r="AV1015" s="13" t="s">
        <v>84</v>
      </c>
      <c r="AW1015" s="13" t="s">
        <v>30</v>
      </c>
      <c r="AX1015" s="13" t="s">
        <v>74</v>
      </c>
      <c r="AY1015" s="258" t="s">
        <v>137</v>
      </c>
    </row>
    <row r="1016" s="13" customFormat="1">
      <c r="A1016" s="13"/>
      <c r="B1016" s="247"/>
      <c r="C1016" s="248"/>
      <c r="D1016" s="249" t="s">
        <v>192</v>
      </c>
      <c r="E1016" s="250" t="s">
        <v>1</v>
      </c>
      <c r="F1016" s="251" t="s">
        <v>1224</v>
      </c>
      <c r="G1016" s="248"/>
      <c r="H1016" s="252">
        <v>1.895</v>
      </c>
      <c r="I1016" s="253"/>
      <c r="J1016" s="248"/>
      <c r="K1016" s="248"/>
      <c r="L1016" s="254"/>
      <c r="M1016" s="255"/>
      <c r="N1016" s="256"/>
      <c r="O1016" s="256"/>
      <c r="P1016" s="256"/>
      <c r="Q1016" s="256"/>
      <c r="R1016" s="256"/>
      <c r="S1016" s="256"/>
      <c r="T1016" s="257"/>
      <c r="U1016" s="13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  <c r="AT1016" s="258" t="s">
        <v>192</v>
      </c>
      <c r="AU1016" s="258" t="s">
        <v>84</v>
      </c>
      <c r="AV1016" s="13" t="s">
        <v>84</v>
      </c>
      <c r="AW1016" s="13" t="s">
        <v>30</v>
      </c>
      <c r="AX1016" s="13" t="s">
        <v>74</v>
      </c>
      <c r="AY1016" s="258" t="s">
        <v>137</v>
      </c>
    </row>
    <row r="1017" s="16" customFormat="1">
      <c r="A1017" s="16"/>
      <c r="B1017" s="284"/>
      <c r="C1017" s="285"/>
      <c r="D1017" s="249" t="s">
        <v>192</v>
      </c>
      <c r="E1017" s="286" t="s">
        <v>1</v>
      </c>
      <c r="F1017" s="287" t="s">
        <v>294</v>
      </c>
      <c r="G1017" s="285"/>
      <c r="H1017" s="288">
        <v>24.207999999999998</v>
      </c>
      <c r="I1017" s="289"/>
      <c r="J1017" s="285"/>
      <c r="K1017" s="285"/>
      <c r="L1017" s="290"/>
      <c r="M1017" s="291"/>
      <c r="N1017" s="292"/>
      <c r="O1017" s="292"/>
      <c r="P1017" s="292"/>
      <c r="Q1017" s="292"/>
      <c r="R1017" s="292"/>
      <c r="S1017" s="292"/>
      <c r="T1017" s="293"/>
      <c r="U1017" s="16"/>
      <c r="V1017" s="16"/>
      <c r="W1017" s="16"/>
      <c r="X1017" s="16"/>
      <c r="Y1017" s="16"/>
      <c r="Z1017" s="16"/>
      <c r="AA1017" s="16"/>
      <c r="AB1017" s="16"/>
      <c r="AC1017" s="16"/>
      <c r="AD1017" s="16"/>
      <c r="AE1017" s="16"/>
      <c r="AT1017" s="294" t="s">
        <v>192</v>
      </c>
      <c r="AU1017" s="294" t="s">
        <v>84</v>
      </c>
      <c r="AV1017" s="16" t="s">
        <v>149</v>
      </c>
      <c r="AW1017" s="16" t="s">
        <v>30</v>
      </c>
      <c r="AX1017" s="16" t="s">
        <v>74</v>
      </c>
      <c r="AY1017" s="294" t="s">
        <v>137</v>
      </c>
    </row>
    <row r="1018" s="15" customFormat="1">
      <c r="A1018" s="15"/>
      <c r="B1018" s="270"/>
      <c r="C1018" s="271"/>
      <c r="D1018" s="249" t="s">
        <v>192</v>
      </c>
      <c r="E1018" s="272" t="s">
        <v>1</v>
      </c>
      <c r="F1018" s="273" t="s">
        <v>451</v>
      </c>
      <c r="G1018" s="271"/>
      <c r="H1018" s="272" t="s">
        <v>1</v>
      </c>
      <c r="I1018" s="274"/>
      <c r="J1018" s="271"/>
      <c r="K1018" s="271"/>
      <c r="L1018" s="275"/>
      <c r="M1018" s="276"/>
      <c r="N1018" s="277"/>
      <c r="O1018" s="277"/>
      <c r="P1018" s="277"/>
      <c r="Q1018" s="277"/>
      <c r="R1018" s="277"/>
      <c r="S1018" s="277"/>
      <c r="T1018" s="278"/>
      <c r="U1018" s="15"/>
      <c r="V1018" s="15"/>
      <c r="W1018" s="15"/>
      <c r="X1018" s="15"/>
      <c r="Y1018" s="15"/>
      <c r="Z1018" s="15"/>
      <c r="AA1018" s="15"/>
      <c r="AB1018" s="15"/>
      <c r="AC1018" s="15"/>
      <c r="AD1018" s="15"/>
      <c r="AE1018" s="15"/>
      <c r="AT1018" s="279" t="s">
        <v>192</v>
      </c>
      <c r="AU1018" s="279" t="s">
        <v>84</v>
      </c>
      <c r="AV1018" s="15" t="s">
        <v>82</v>
      </c>
      <c r="AW1018" s="15" t="s">
        <v>30</v>
      </c>
      <c r="AX1018" s="15" t="s">
        <v>74</v>
      </c>
      <c r="AY1018" s="279" t="s">
        <v>137</v>
      </c>
    </row>
    <row r="1019" s="13" customFormat="1">
      <c r="A1019" s="13"/>
      <c r="B1019" s="247"/>
      <c r="C1019" s="248"/>
      <c r="D1019" s="249" t="s">
        <v>192</v>
      </c>
      <c r="E1019" s="250" t="s">
        <v>1</v>
      </c>
      <c r="F1019" s="251" t="s">
        <v>1225</v>
      </c>
      <c r="G1019" s="248"/>
      <c r="H1019" s="252">
        <v>4.7469999999999999</v>
      </c>
      <c r="I1019" s="253"/>
      <c r="J1019" s="248"/>
      <c r="K1019" s="248"/>
      <c r="L1019" s="254"/>
      <c r="M1019" s="255"/>
      <c r="N1019" s="256"/>
      <c r="O1019" s="256"/>
      <c r="P1019" s="256"/>
      <c r="Q1019" s="256"/>
      <c r="R1019" s="256"/>
      <c r="S1019" s="256"/>
      <c r="T1019" s="257"/>
      <c r="U1019" s="13"/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13"/>
      <c r="AT1019" s="258" t="s">
        <v>192</v>
      </c>
      <c r="AU1019" s="258" t="s">
        <v>84</v>
      </c>
      <c r="AV1019" s="13" t="s">
        <v>84</v>
      </c>
      <c r="AW1019" s="13" t="s">
        <v>30</v>
      </c>
      <c r="AX1019" s="13" t="s">
        <v>74</v>
      </c>
      <c r="AY1019" s="258" t="s">
        <v>137</v>
      </c>
    </row>
    <row r="1020" s="13" customFormat="1">
      <c r="A1020" s="13"/>
      <c r="B1020" s="247"/>
      <c r="C1020" s="248"/>
      <c r="D1020" s="249" t="s">
        <v>192</v>
      </c>
      <c r="E1020" s="250" t="s">
        <v>1</v>
      </c>
      <c r="F1020" s="251" t="s">
        <v>1226</v>
      </c>
      <c r="G1020" s="248"/>
      <c r="H1020" s="252">
        <v>2.6099999999999999</v>
      </c>
      <c r="I1020" s="253"/>
      <c r="J1020" s="248"/>
      <c r="K1020" s="248"/>
      <c r="L1020" s="254"/>
      <c r="M1020" s="255"/>
      <c r="N1020" s="256"/>
      <c r="O1020" s="256"/>
      <c r="P1020" s="256"/>
      <c r="Q1020" s="256"/>
      <c r="R1020" s="256"/>
      <c r="S1020" s="256"/>
      <c r="T1020" s="257"/>
      <c r="U1020" s="13"/>
      <c r="V1020" s="13"/>
      <c r="W1020" s="13"/>
      <c r="X1020" s="13"/>
      <c r="Y1020" s="13"/>
      <c r="Z1020" s="13"/>
      <c r="AA1020" s="13"/>
      <c r="AB1020" s="13"/>
      <c r="AC1020" s="13"/>
      <c r="AD1020" s="13"/>
      <c r="AE1020" s="13"/>
      <c r="AT1020" s="258" t="s">
        <v>192</v>
      </c>
      <c r="AU1020" s="258" t="s">
        <v>84</v>
      </c>
      <c r="AV1020" s="13" t="s">
        <v>84</v>
      </c>
      <c r="AW1020" s="13" t="s">
        <v>30</v>
      </c>
      <c r="AX1020" s="13" t="s">
        <v>74</v>
      </c>
      <c r="AY1020" s="258" t="s">
        <v>137</v>
      </c>
    </row>
    <row r="1021" s="14" customFormat="1">
      <c r="A1021" s="14"/>
      <c r="B1021" s="259"/>
      <c r="C1021" s="260"/>
      <c r="D1021" s="249" t="s">
        <v>192</v>
      </c>
      <c r="E1021" s="261" t="s">
        <v>1</v>
      </c>
      <c r="F1021" s="262" t="s">
        <v>202</v>
      </c>
      <c r="G1021" s="260"/>
      <c r="H1021" s="263">
        <v>31.565000000000001</v>
      </c>
      <c r="I1021" s="264"/>
      <c r="J1021" s="260"/>
      <c r="K1021" s="260"/>
      <c r="L1021" s="265"/>
      <c r="M1021" s="266"/>
      <c r="N1021" s="267"/>
      <c r="O1021" s="267"/>
      <c r="P1021" s="267"/>
      <c r="Q1021" s="267"/>
      <c r="R1021" s="267"/>
      <c r="S1021" s="267"/>
      <c r="T1021" s="268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T1021" s="269" t="s">
        <v>192</v>
      </c>
      <c r="AU1021" s="269" t="s">
        <v>84</v>
      </c>
      <c r="AV1021" s="14" t="s">
        <v>155</v>
      </c>
      <c r="AW1021" s="14" t="s">
        <v>30</v>
      </c>
      <c r="AX1021" s="14" t="s">
        <v>82</v>
      </c>
      <c r="AY1021" s="269" t="s">
        <v>137</v>
      </c>
    </row>
    <row r="1022" s="2" customFormat="1" ht="24.15" customHeight="1">
      <c r="A1022" s="39"/>
      <c r="B1022" s="40"/>
      <c r="C1022" s="228" t="s">
        <v>1227</v>
      </c>
      <c r="D1022" s="228" t="s">
        <v>140</v>
      </c>
      <c r="E1022" s="229" t="s">
        <v>1228</v>
      </c>
      <c r="F1022" s="230" t="s">
        <v>1229</v>
      </c>
      <c r="G1022" s="231" t="s">
        <v>302</v>
      </c>
      <c r="H1022" s="232">
        <v>8</v>
      </c>
      <c r="I1022" s="233"/>
      <c r="J1022" s="234">
        <f>ROUND(I1022*H1022,2)</f>
        <v>0</v>
      </c>
      <c r="K1022" s="235"/>
      <c r="L1022" s="45"/>
      <c r="M1022" s="236" t="s">
        <v>1</v>
      </c>
      <c r="N1022" s="237" t="s">
        <v>39</v>
      </c>
      <c r="O1022" s="92"/>
      <c r="P1022" s="238">
        <f>O1022*H1022</f>
        <v>0</v>
      </c>
      <c r="Q1022" s="238">
        <v>0.03058</v>
      </c>
      <c r="R1022" s="238">
        <f>Q1022*H1022</f>
        <v>0.24464</v>
      </c>
      <c r="S1022" s="238">
        <v>0</v>
      </c>
      <c r="T1022" s="239">
        <f>S1022*H1022</f>
        <v>0</v>
      </c>
      <c r="U1022" s="39"/>
      <c r="V1022" s="39"/>
      <c r="W1022" s="39"/>
      <c r="X1022" s="39"/>
      <c r="Y1022" s="39"/>
      <c r="Z1022" s="39"/>
      <c r="AA1022" s="39"/>
      <c r="AB1022" s="39"/>
      <c r="AC1022" s="39"/>
      <c r="AD1022" s="39"/>
      <c r="AE1022" s="39"/>
      <c r="AR1022" s="240" t="s">
        <v>266</v>
      </c>
      <c r="AT1022" s="240" t="s">
        <v>140</v>
      </c>
      <c r="AU1022" s="240" t="s">
        <v>84</v>
      </c>
      <c r="AY1022" s="18" t="s">
        <v>137</v>
      </c>
      <c r="BE1022" s="241">
        <f>IF(N1022="základní",J1022,0)</f>
        <v>0</v>
      </c>
      <c r="BF1022" s="241">
        <f>IF(N1022="snížená",J1022,0)</f>
        <v>0</v>
      </c>
      <c r="BG1022" s="241">
        <f>IF(N1022="zákl. přenesená",J1022,0)</f>
        <v>0</v>
      </c>
      <c r="BH1022" s="241">
        <f>IF(N1022="sníž. přenesená",J1022,0)</f>
        <v>0</v>
      </c>
      <c r="BI1022" s="241">
        <f>IF(N1022="nulová",J1022,0)</f>
        <v>0</v>
      </c>
      <c r="BJ1022" s="18" t="s">
        <v>82</v>
      </c>
      <c r="BK1022" s="241">
        <f>ROUND(I1022*H1022,2)</f>
        <v>0</v>
      </c>
      <c r="BL1022" s="18" t="s">
        <v>266</v>
      </c>
      <c r="BM1022" s="240" t="s">
        <v>1230</v>
      </c>
    </row>
    <row r="1023" s="2" customFormat="1">
      <c r="A1023" s="39"/>
      <c r="B1023" s="40"/>
      <c r="C1023" s="41"/>
      <c r="D1023" s="249" t="s">
        <v>217</v>
      </c>
      <c r="E1023" s="41"/>
      <c r="F1023" s="280" t="s">
        <v>1221</v>
      </c>
      <c r="G1023" s="41"/>
      <c r="H1023" s="41"/>
      <c r="I1023" s="281"/>
      <c r="J1023" s="41"/>
      <c r="K1023" s="41"/>
      <c r="L1023" s="45"/>
      <c r="M1023" s="282"/>
      <c r="N1023" s="283"/>
      <c r="O1023" s="92"/>
      <c r="P1023" s="92"/>
      <c r="Q1023" s="92"/>
      <c r="R1023" s="92"/>
      <c r="S1023" s="92"/>
      <c r="T1023" s="93"/>
      <c r="U1023" s="39"/>
      <c r="V1023" s="39"/>
      <c r="W1023" s="39"/>
      <c r="X1023" s="39"/>
      <c r="Y1023" s="39"/>
      <c r="Z1023" s="39"/>
      <c r="AA1023" s="39"/>
      <c r="AB1023" s="39"/>
      <c r="AC1023" s="39"/>
      <c r="AD1023" s="39"/>
      <c r="AE1023" s="39"/>
      <c r="AT1023" s="18" t="s">
        <v>217</v>
      </c>
      <c r="AU1023" s="18" t="s">
        <v>84</v>
      </c>
    </row>
    <row r="1024" s="15" customFormat="1">
      <c r="A1024" s="15"/>
      <c r="B1024" s="270"/>
      <c r="C1024" s="271"/>
      <c r="D1024" s="249" t="s">
        <v>192</v>
      </c>
      <c r="E1024" s="272" t="s">
        <v>1</v>
      </c>
      <c r="F1024" s="273" t="s">
        <v>445</v>
      </c>
      <c r="G1024" s="271"/>
      <c r="H1024" s="272" t="s">
        <v>1</v>
      </c>
      <c r="I1024" s="274"/>
      <c r="J1024" s="271"/>
      <c r="K1024" s="271"/>
      <c r="L1024" s="275"/>
      <c r="M1024" s="276"/>
      <c r="N1024" s="277"/>
      <c r="O1024" s="277"/>
      <c r="P1024" s="277"/>
      <c r="Q1024" s="277"/>
      <c r="R1024" s="277"/>
      <c r="S1024" s="277"/>
      <c r="T1024" s="278"/>
      <c r="U1024" s="15"/>
      <c r="V1024" s="15"/>
      <c r="W1024" s="15"/>
      <c r="X1024" s="15"/>
      <c r="Y1024" s="15"/>
      <c r="Z1024" s="15"/>
      <c r="AA1024" s="15"/>
      <c r="AB1024" s="15"/>
      <c r="AC1024" s="15"/>
      <c r="AD1024" s="15"/>
      <c r="AE1024" s="15"/>
      <c r="AT1024" s="279" t="s">
        <v>192</v>
      </c>
      <c r="AU1024" s="279" t="s">
        <v>84</v>
      </c>
      <c r="AV1024" s="15" t="s">
        <v>82</v>
      </c>
      <c r="AW1024" s="15" t="s">
        <v>30</v>
      </c>
      <c r="AX1024" s="15" t="s">
        <v>74</v>
      </c>
      <c r="AY1024" s="279" t="s">
        <v>137</v>
      </c>
    </row>
    <row r="1025" s="13" customFormat="1">
      <c r="A1025" s="13"/>
      <c r="B1025" s="247"/>
      <c r="C1025" s="248"/>
      <c r="D1025" s="249" t="s">
        <v>192</v>
      </c>
      <c r="E1025" s="250" t="s">
        <v>1</v>
      </c>
      <c r="F1025" s="251" t="s">
        <v>213</v>
      </c>
      <c r="G1025" s="248"/>
      <c r="H1025" s="252">
        <v>6</v>
      </c>
      <c r="I1025" s="253"/>
      <c r="J1025" s="248"/>
      <c r="K1025" s="248"/>
      <c r="L1025" s="254"/>
      <c r="M1025" s="255"/>
      <c r="N1025" s="256"/>
      <c r="O1025" s="256"/>
      <c r="P1025" s="256"/>
      <c r="Q1025" s="256"/>
      <c r="R1025" s="256"/>
      <c r="S1025" s="256"/>
      <c r="T1025" s="257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T1025" s="258" t="s">
        <v>192</v>
      </c>
      <c r="AU1025" s="258" t="s">
        <v>84</v>
      </c>
      <c r="AV1025" s="13" t="s">
        <v>84</v>
      </c>
      <c r="AW1025" s="13" t="s">
        <v>30</v>
      </c>
      <c r="AX1025" s="13" t="s">
        <v>74</v>
      </c>
      <c r="AY1025" s="258" t="s">
        <v>137</v>
      </c>
    </row>
    <row r="1026" s="15" customFormat="1">
      <c r="A1026" s="15"/>
      <c r="B1026" s="270"/>
      <c r="C1026" s="271"/>
      <c r="D1026" s="249" t="s">
        <v>192</v>
      </c>
      <c r="E1026" s="272" t="s">
        <v>1</v>
      </c>
      <c r="F1026" s="273" t="s">
        <v>451</v>
      </c>
      <c r="G1026" s="271"/>
      <c r="H1026" s="272" t="s">
        <v>1</v>
      </c>
      <c r="I1026" s="274"/>
      <c r="J1026" s="271"/>
      <c r="K1026" s="271"/>
      <c r="L1026" s="275"/>
      <c r="M1026" s="276"/>
      <c r="N1026" s="277"/>
      <c r="O1026" s="277"/>
      <c r="P1026" s="277"/>
      <c r="Q1026" s="277"/>
      <c r="R1026" s="277"/>
      <c r="S1026" s="277"/>
      <c r="T1026" s="278"/>
      <c r="U1026" s="15"/>
      <c r="V1026" s="15"/>
      <c r="W1026" s="15"/>
      <c r="X1026" s="15"/>
      <c r="Y1026" s="15"/>
      <c r="Z1026" s="15"/>
      <c r="AA1026" s="15"/>
      <c r="AB1026" s="15"/>
      <c r="AC1026" s="15"/>
      <c r="AD1026" s="15"/>
      <c r="AE1026" s="15"/>
      <c r="AT1026" s="279" t="s">
        <v>192</v>
      </c>
      <c r="AU1026" s="279" t="s">
        <v>84</v>
      </c>
      <c r="AV1026" s="15" t="s">
        <v>82</v>
      </c>
      <c r="AW1026" s="15" t="s">
        <v>30</v>
      </c>
      <c r="AX1026" s="15" t="s">
        <v>74</v>
      </c>
      <c r="AY1026" s="279" t="s">
        <v>137</v>
      </c>
    </row>
    <row r="1027" s="13" customFormat="1">
      <c r="A1027" s="13"/>
      <c r="B1027" s="247"/>
      <c r="C1027" s="248"/>
      <c r="D1027" s="249" t="s">
        <v>192</v>
      </c>
      <c r="E1027" s="250" t="s">
        <v>1</v>
      </c>
      <c r="F1027" s="251" t="s">
        <v>84</v>
      </c>
      <c r="G1027" s="248"/>
      <c r="H1027" s="252">
        <v>2</v>
      </c>
      <c r="I1027" s="253"/>
      <c r="J1027" s="248"/>
      <c r="K1027" s="248"/>
      <c r="L1027" s="254"/>
      <c r="M1027" s="255"/>
      <c r="N1027" s="256"/>
      <c r="O1027" s="256"/>
      <c r="P1027" s="256"/>
      <c r="Q1027" s="256"/>
      <c r="R1027" s="256"/>
      <c r="S1027" s="256"/>
      <c r="T1027" s="257"/>
      <c r="U1027" s="13"/>
      <c r="V1027" s="13"/>
      <c r="W1027" s="13"/>
      <c r="X1027" s="13"/>
      <c r="Y1027" s="13"/>
      <c r="Z1027" s="13"/>
      <c r="AA1027" s="13"/>
      <c r="AB1027" s="13"/>
      <c r="AC1027" s="13"/>
      <c r="AD1027" s="13"/>
      <c r="AE1027" s="13"/>
      <c r="AT1027" s="258" t="s">
        <v>192</v>
      </c>
      <c r="AU1027" s="258" t="s">
        <v>84</v>
      </c>
      <c r="AV1027" s="13" t="s">
        <v>84</v>
      </c>
      <c r="AW1027" s="13" t="s">
        <v>30</v>
      </c>
      <c r="AX1027" s="13" t="s">
        <v>74</v>
      </c>
      <c r="AY1027" s="258" t="s">
        <v>137</v>
      </c>
    </row>
    <row r="1028" s="14" customFormat="1">
      <c r="A1028" s="14"/>
      <c r="B1028" s="259"/>
      <c r="C1028" s="260"/>
      <c r="D1028" s="249" t="s">
        <v>192</v>
      </c>
      <c r="E1028" s="261" t="s">
        <v>1</v>
      </c>
      <c r="F1028" s="262" t="s">
        <v>202</v>
      </c>
      <c r="G1028" s="260"/>
      <c r="H1028" s="263">
        <v>8</v>
      </c>
      <c r="I1028" s="264"/>
      <c r="J1028" s="260"/>
      <c r="K1028" s="260"/>
      <c r="L1028" s="265"/>
      <c r="M1028" s="266"/>
      <c r="N1028" s="267"/>
      <c r="O1028" s="267"/>
      <c r="P1028" s="267"/>
      <c r="Q1028" s="267"/>
      <c r="R1028" s="267"/>
      <c r="S1028" s="267"/>
      <c r="T1028" s="268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4"/>
      <c r="AE1028" s="14"/>
      <c r="AT1028" s="269" t="s">
        <v>192</v>
      </c>
      <c r="AU1028" s="269" t="s">
        <v>84</v>
      </c>
      <c r="AV1028" s="14" t="s">
        <v>155</v>
      </c>
      <c r="AW1028" s="14" t="s">
        <v>30</v>
      </c>
      <c r="AX1028" s="14" t="s">
        <v>82</v>
      </c>
      <c r="AY1028" s="269" t="s">
        <v>137</v>
      </c>
    </row>
    <row r="1029" s="2" customFormat="1" ht="24.15" customHeight="1">
      <c r="A1029" s="39"/>
      <c r="B1029" s="40"/>
      <c r="C1029" s="228" t="s">
        <v>1231</v>
      </c>
      <c r="D1029" s="228" t="s">
        <v>140</v>
      </c>
      <c r="E1029" s="229" t="s">
        <v>1232</v>
      </c>
      <c r="F1029" s="230" t="s">
        <v>1233</v>
      </c>
      <c r="G1029" s="231" t="s">
        <v>227</v>
      </c>
      <c r="H1029" s="232">
        <v>13.382</v>
      </c>
      <c r="I1029" s="233"/>
      <c r="J1029" s="234">
        <f>ROUND(I1029*H1029,2)</f>
        <v>0</v>
      </c>
      <c r="K1029" s="235"/>
      <c r="L1029" s="45"/>
      <c r="M1029" s="236" t="s">
        <v>1</v>
      </c>
      <c r="N1029" s="237" t="s">
        <v>39</v>
      </c>
      <c r="O1029" s="92"/>
      <c r="P1029" s="238">
        <f>O1029*H1029</f>
        <v>0</v>
      </c>
      <c r="Q1029" s="238">
        <v>0</v>
      </c>
      <c r="R1029" s="238">
        <f>Q1029*H1029</f>
        <v>0</v>
      </c>
      <c r="S1029" s="238">
        <v>0</v>
      </c>
      <c r="T1029" s="239">
        <f>S1029*H1029</f>
        <v>0</v>
      </c>
      <c r="U1029" s="39"/>
      <c r="V1029" s="39"/>
      <c r="W1029" s="39"/>
      <c r="X1029" s="39"/>
      <c r="Y1029" s="39"/>
      <c r="Z1029" s="39"/>
      <c r="AA1029" s="39"/>
      <c r="AB1029" s="39"/>
      <c r="AC1029" s="39"/>
      <c r="AD1029" s="39"/>
      <c r="AE1029" s="39"/>
      <c r="AR1029" s="240" t="s">
        <v>266</v>
      </c>
      <c r="AT1029" s="240" t="s">
        <v>140</v>
      </c>
      <c r="AU1029" s="240" t="s">
        <v>84</v>
      </c>
      <c r="AY1029" s="18" t="s">
        <v>137</v>
      </c>
      <c r="BE1029" s="241">
        <f>IF(N1029="základní",J1029,0)</f>
        <v>0</v>
      </c>
      <c r="BF1029" s="241">
        <f>IF(N1029="snížená",J1029,0)</f>
        <v>0</v>
      </c>
      <c r="BG1029" s="241">
        <f>IF(N1029="zákl. přenesená",J1029,0)</f>
        <v>0</v>
      </c>
      <c r="BH1029" s="241">
        <f>IF(N1029="sníž. přenesená",J1029,0)</f>
        <v>0</v>
      </c>
      <c r="BI1029" s="241">
        <f>IF(N1029="nulová",J1029,0)</f>
        <v>0</v>
      </c>
      <c r="BJ1029" s="18" t="s">
        <v>82</v>
      </c>
      <c r="BK1029" s="241">
        <f>ROUND(I1029*H1029,2)</f>
        <v>0</v>
      </c>
      <c r="BL1029" s="18" t="s">
        <v>266</v>
      </c>
      <c r="BM1029" s="240" t="s">
        <v>1234</v>
      </c>
    </row>
    <row r="1030" s="12" customFormat="1" ht="22.8" customHeight="1">
      <c r="A1030" s="12"/>
      <c r="B1030" s="212"/>
      <c r="C1030" s="213"/>
      <c r="D1030" s="214" t="s">
        <v>73</v>
      </c>
      <c r="E1030" s="226" t="s">
        <v>1235</v>
      </c>
      <c r="F1030" s="226" t="s">
        <v>1236</v>
      </c>
      <c r="G1030" s="213"/>
      <c r="H1030" s="213"/>
      <c r="I1030" s="216"/>
      <c r="J1030" s="227">
        <f>BK1030</f>
        <v>0</v>
      </c>
      <c r="K1030" s="213"/>
      <c r="L1030" s="218"/>
      <c r="M1030" s="219"/>
      <c r="N1030" s="220"/>
      <c r="O1030" s="220"/>
      <c r="P1030" s="221">
        <f>SUM(P1031:P1089)</f>
        <v>0</v>
      </c>
      <c r="Q1030" s="220"/>
      <c r="R1030" s="221">
        <f>SUM(R1031:R1089)</f>
        <v>3.4297612000000006</v>
      </c>
      <c r="S1030" s="220"/>
      <c r="T1030" s="222">
        <f>SUM(T1031:T1089)</f>
        <v>0.64773400000000003</v>
      </c>
      <c r="U1030" s="12"/>
      <c r="V1030" s="12"/>
      <c r="W1030" s="12"/>
      <c r="X1030" s="12"/>
      <c r="Y1030" s="12"/>
      <c r="Z1030" s="12"/>
      <c r="AA1030" s="12"/>
      <c r="AB1030" s="12"/>
      <c r="AC1030" s="12"/>
      <c r="AD1030" s="12"/>
      <c r="AE1030" s="12"/>
      <c r="AR1030" s="223" t="s">
        <v>84</v>
      </c>
      <c r="AT1030" s="224" t="s">
        <v>73</v>
      </c>
      <c r="AU1030" s="224" t="s">
        <v>82</v>
      </c>
      <c r="AY1030" s="223" t="s">
        <v>137</v>
      </c>
      <c r="BK1030" s="225">
        <f>SUM(BK1031:BK1089)</f>
        <v>0</v>
      </c>
    </row>
    <row r="1031" s="2" customFormat="1" ht="16.5" customHeight="1">
      <c r="A1031" s="39"/>
      <c r="B1031" s="40"/>
      <c r="C1031" s="228" t="s">
        <v>1237</v>
      </c>
      <c r="D1031" s="228" t="s">
        <v>140</v>
      </c>
      <c r="E1031" s="229" t="s">
        <v>1238</v>
      </c>
      <c r="F1031" s="230" t="s">
        <v>1239</v>
      </c>
      <c r="G1031" s="231" t="s">
        <v>190</v>
      </c>
      <c r="H1031" s="232">
        <v>34.100000000000001</v>
      </c>
      <c r="I1031" s="233"/>
      <c r="J1031" s="234">
        <f>ROUND(I1031*H1031,2)</f>
        <v>0</v>
      </c>
      <c r="K1031" s="235"/>
      <c r="L1031" s="45"/>
      <c r="M1031" s="236" t="s">
        <v>1</v>
      </c>
      <c r="N1031" s="237" t="s">
        <v>39</v>
      </c>
      <c r="O1031" s="92"/>
      <c r="P1031" s="238">
        <f>O1031*H1031</f>
        <v>0</v>
      </c>
      <c r="Q1031" s="238">
        <v>0</v>
      </c>
      <c r="R1031" s="238">
        <f>Q1031*H1031</f>
        <v>0</v>
      </c>
      <c r="S1031" s="238">
        <v>0.00594</v>
      </c>
      <c r="T1031" s="239">
        <f>S1031*H1031</f>
        <v>0.20255400000000001</v>
      </c>
      <c r="U1031" s="39"/>
      <c r="V1031" s="39"/>
      <c r="W1031" s="39"/>
      <c r="X1031" s="39"/>
      <c r="Y1031" s="39"/>
      <c r="Z1031" s="39"/>
      <c r="AA1031" s="39"/>
      <c r="AB1031" s="39"/>
      <c r="AC1031" s="39"/>
      <c r="AD1031" s="39"/>
      <c r="AE1031" s="39"/>
      <c r="AR1031" s="240" t="s">
        <v>266</v>
      </c>
      <c r="AT1031" s="240" t="s">
        <v>140</v>
      </c>
      <c r="AU1031" s="240" t="s">
        <v>84</v>
      </c>
      <c r="AY1031" s="18" t="s">
        <v>137</v>
      </c>
      <c r="BE1031" s="241">
        <f>IF(N1031="základní",J1031,0)</f>
        <v>0</v>
      </c>
      <c r="BF1031" s="241">
        <f>IF(N1031="snížená",J1031,0)</f>
        <v>0</v>
      </c>
      <c r="BG1031" s="241">
        <f>IF(N1031="zákl. přenesená",J1031,0)</f>
        <v>0</v>
      </c>
      <c r="BH1031" s="241">
        <f>IF(N1031="sníž. přenesená",J1031,0)</f>
        <v>0</v>
      </c>
      <c r="BI1031" s="241">
        <f>IF(N1031="nulová",J1031,0)</f>
        <v>0</v>
      </c>
      <c r="BJ1031" s="18" t="s">
        <v>82</v>
      </c>
      <c r="BK1031" s="241">
        <f>ROUND(I1031*H1031,2)</f>
        <v>0</v>
      </c>
      <c r="BL1031" s="18" t="s">
        <v>266</v>
      </c>
      <c r="BM1031" s="240" t="s">
        <v>1240</v>
      </c>
    </row>
    <row r="1032" s="15" customFormat="1">
      <c r="A1032" s="15"/>
      <c r="B1032" s="270"/>
      <c r="C1032" s="271"/>
      <c r="D1032" s="249" t="s">
        <v>192</v>
      </c>
      <c r="E1032" s="272" t="s">
        <v>1</v>
      </c>
      <c r="F1032" s="273" t="s">
        <v>1241</v>
      </c>
      <c r="G1032" s="271"/>
      <c r="H1032" s="272" t="s">
        <v>1</v>
      </c>
      <c r="I1032" s="274"/>
      <c r="J1032" s="271"/>
      <c r="K1032" s="271"/>
      <c r="L1032" s="275"/>
      <c r="M1032" s="276"/>
      <c r="N1032" s="277"/>
      <c r="O1032" s="277"/>
      <c r="P1032" s="277"/>
      <c r="Q1032" s="277"/>
      <c r="R1032" s="277"/>
      <c r="S1032" s="277"/>
      <c r="T1032" s="278"/>
      <c r="U1032" s="15"/>
      <c r="V1032" s="15"/>
      <c r="W1032" s="15"/>
      <c r="X1032" s="15"/>
      <c r="Y1032" s="15"/>
      <c r="Z1032" s="15"/>
      <c r="AA1032" s="15"/>
      <c r="AB1032" s="15"/>
      <c r="AC1032" s="15"/>
      <c r="AD1032" s="15"/>
      <c r="AE1032" s="15"/>
      <c r="AT1032" s="279" t="s">
        <v>192</v>
      </c>
      <c r="AU1032" s="279" t="s">
        <v>84</v>
      </c>
      <c r="AV1032" s="15" t="s">
        <v>82</v>
      </c>
      <c r="AW1032" s="15" t="s">
        <v>30</v>
      </c>
      <c r="AX1032" s="15" t="s">
        <v>74</v>
      </c>
      <c r="AY1032" s="279" t="s">
        <v>137</v>
      </c>
    </row>
    <row r="1033" s="13" customFormat="1">
      <c r="A1033" s="13"/>
      <c r="B1033" s="247"/>
      <c r="C1033" s="248"/>
      <c r="D1033" s="249" t="s">
        <v>192</v>
      </c>
      <c r="E1033" s="250" t="s">
        <v>1</v>
      </c>
      <c r="F1033" s="251" t="s">
        <v>1242</v>
      </c>
      <c r="G1033" s="248"/>
      <c r="H1033" s="252">
        <v>34.100000000000001</v>
      </c>
      <c r="I1033" s="253"/>
      <c r="J1033" s="248"/>
      <c r="K1033" s="248"/>
      <c r="L1033" s="254"/>
      <c r="M1033" s="255"/>
      <c r="N1033" s="256"/>
      <c r="O1033" s="256"/>
      <c r="P1033" s="256"/>
      <c r="Q1033" s="256"/>
      <c r="R1033" s="256"/>
      <c r="S1033" s="256"/>
      <c r="T1033" s="257"/>
      <c r="U1033" s="13"/>
      <c r="V1033" s="13"/>
      <c r="W1033" s="13"/>
      <c r="X1033" s="13"/>
      <c r="Y1033" s="13"/>
      <c r="Z1033" s="13"/>
      <c r="AA1033" s="13"/>
      <c r="AB1033" s="13"/>
      <c r="AC1033" s="13"/>
      <c r="AD1033" s="13"/>
      <c r="AE1033" s="13"/>
      <c r="AT1033" s="258" t="s">
        <v>192</v>
      </c>
      <c r="AU1033" s="258" t="s">
        <v>84</v>
      </c>
      <c r="AV1033" s="13" t="s">
        <v>84</v>
      </c>
      <c r="AW1033" s="13" t="s">
        <v>30</v>
      </c>
      <c r="AX1033" s="13" t="s">
        <v>74</v>
      </c>
      <c r="AY1033" s="258" t="s">
        <v>137</v>
      </c>
    </row>
    <row r="1034" s="14" customFormat="1">
      <c r="A1034" s="14"/>
      <c r="B1034" s="259"/>
      <c r="C1034" s="260"/>
      <c r="D1034" s="249" t="s">
        <v>192</v>
      </c>
      <c r="E1034" s="261" t="s">
        <v>1</v>
      </c>
      <c r="F1034" s="262" t="s">
        <v>202</v>
      </c>
      <c r="G1034" s="260"/>
      <c r="H1034" s="263">
        <v>34.100000000000001</v>
      </c>
      <c r="I1034" s="264"/>
      <c r="J1034" s="260"/>
      <c r="K1034" s="260"/>
      <c r="L1034" s="265"/>
      <c r="M1034" s="266"/>
      <c r="N1034" s="267"/>
      <c r="O1034" s="267"/>
      <c r="P1034" s="267"/>
      <c r="Q1034" s="267"/>
      <c r="R1034" s="267"/>
      <c r="S1034" s="267"/>
      <c r="T1034" s="268"/>
      <c r="U1034" s="14"/>
      <c r="V1034" s="14"/>
      <c r="W1034" s="14"/>
      <c r="X1034" s="14"/>
      <c r="Y1034" s="14"/>
      <c r="Z1034" s="14"/>
      <c r="AA1034" s="14"/>
      <c r="AB1034" s="14"/>
      <c r="AC1034" s="14"/>
      <c r="AD1034" s="14"/>
      <c r="AE1034" s="14"/>
      <c r="AT1034" s="269" t="s">
        <v>192</v>
      </c>
      <c r="AU1034" s="269" t="s">
        <v>84</v>
      </c>
      <c r="AV1034" s="14" t="s">
        <v>155</v>
      </c>
      <c r="AW1034" s="14" t="s">
        <v>30</v>
      </c>
      <c r="AX1034" s="14" t="s">
        <v>82</v>
      </c>
      <c r="AY1034" s="269" t="s">
        <v>137</v>
      </c>
    </row>
    <row r="1035" s="2" customFormat="1" ht="16.5" customHeight="1">
      <c r="A1035" s="39"/>
      <c r="B1035" s="40"/>
      <c r="C1035" s="228" t="s">
        <v>1243</v>
      </c>
      <c r="D1035" s="228" t="s">
        <v>140</v>
      </c>
      <c r="E1035" s="229" t="s">
        <v>1244</v>
      </c>
      <c r="F1035" s="230" t="s">
        <v>1245</v>
      </c>
      <c r="G1035" s="231" t="s">
        <v>302</v>
      </c>
      <c r="H1035" s="232">
        <v>5</v>
      </c>
      <c r="I1035" s="233"/>
      <c r="J1035" s="234">
        <f>ROUND(I1035*H1035,2)</f>
        <v>0</v>
      </c>
      <c r="K1035" s="235"/>
      <c r="L1035" s="45"/>
      <c r="M1035" s="236" t="s">
        <v>1</v>
      </c>
      <c r="N1035" s="237" t="s">
        <v>39</v>
      </c>
      <c r="O1035" s="92"/>
      <c r="P1035" s="238">
        <f>O1035*H1035</f>
        <v>0</v>
      </c>
      <c r="Q1035" s="238">
        <v>0</v>
      </c>
      <c r="R1035" s="238">
        <f>Q1035*H1035</f>
        <v>0</v>
      </c>
      <c r="S1035" s="238">
        <v>0.0090600000000000003</v>
      </c>
      <c r="T1035" s="239">
        <f>S1035*H1035</f>
        <v>0.0453</v>
      </c>
      <c r="U1035" s="39"/>
      <c r="V1035" s="39"/>
      <c r="W1035" s="39"/>
      <c r="X1035" s="39"/>
      <c r="Y1035" s="39"/>
      <c r="Z1035" s="39"/>
      <c r="AA1035" s="39"/>
      <c r="AB1035" s="39"/>
      <c r="AC1035" s="39"/>
      <c r="AD1035" s="39"/>
      <c r="AE1035" s="39"/>
      <c r="AR1035" s="240" t="s">
        <v>155</v>
      </c>
      <c r="AT1035" s="240" t="s">
        <v>140</v>
      </c>
      <c r="AU1035" s="240" t="s">
        <v>84</v>
      </c>
      <c r="AY1035" s="18" t="s">
        <v>137</v>
      </c>
      <c r="BE1035" s="241">
        <f>IF(N1035="základní",J1035,0)</f>
        <v>0</v>
      </c>
      <c r="BF1035" s="241">
        <f>IF(N1035="snížená",J1035,0)</f>
        <v>0</v>
      </c>
      <c r="BG1035" s="241">
        <f>IF(N1035="zákl. přenesená",J1035,0)</f>
        <v>0</v>
      </c>
      <c r="BH1035" s="241">
        <f>IF(N1035="sníž. přenesená",J1035,0)</f>
        <v>0</v>
      </c>
      <c r="BI1035" s="241">
        <f>IF(N1035="nulová",J1035,0)</f>
        <v>0</v>
      </c>
      <c r="BJ1035" s="18" t="s">
        <v>82</v>
      </c>
      <c r="BK1035" s="241">
        <f>ROUND(I1035*H1035,2)</f>
        <v>0</v>
      </c>
      <c r="BL1035" s="18" t="s">
        <v>155</v>
      </c>
      <c r="BM1035" s="240" t="s">
        <v>1246</v>
      </c>
    </row>
    <row r="1036" s="13" customFormat="1">
      <c r="A1036" s="13"/>
      <c r="B1036" s="247"/>
      <c r="C1036" s="248"/>
      <c r="D1036" s="249" t="s">
        <v>192</v>
      </c>
      <c r="E1036" s="250" t="s">
        <v>1</v>
      </c>
      <c r="F1036" s="251" t="s">
        <v>136</v>
      </c>
      <c r="G1036" s="248"/>
      <c r="H1036" s="252">
        <v>5</v>
      </c>
      <c r="I1036" s="253"/>
      <c r="J1036" s="248"/>
      <c r="K1036" s="248"/>
      <c r="L1036" s="254"/>
      <c r="M1036" s="255"/>
      <c r="N1036" s="256"/>
      <c r="O1036" s="256"/>
      <c r="P1036" s="256"/>
      <c r="Q1036" s="256"/>
      <c r="R1036" s="256"/>
      <c r="S1036" s="256"/>
      <c r="T1036" s="257"/>
      <c r="U1036" s="13"/>
      <c r="V1036" s="13"/>
      <c r="W1036" s="13"/>
      <c r="X1036" s="13"/>
      <c r="Y1036" s="13"/>
      <c r="Z1036" s="13"/>
      <c r="AA1036" s="13"/>
      <c r="AB1036" s="13"/>
      <c r="AC1036" s="13"/>
      <c r="AD1036" s="13"/>
      <c r="AE1036" s="13"/>
      <c r="AT1036" s="258" t="s">
        <v>192</v>
      </c>
      <c r="AU1036" s="258" t="s">
        <v>84</v>
      </c>
      <c r="AV1036" s="13" t="s">
        <v>84</v>
      </c>
      <c r="AW1036" s="13" t="s">
        <v>30</v>
      </c>
      <c r="AX1036" s="13" t="s">
        <v>74</v>
      </c>
      <c r="AY1036" s="258" t="s">
        <v>137</v>
      </c>
    </row>
    <row r="1037" s="14" customFormat="1">
      <c r="A1037" s="14"/>
      <c r="B1037" s="259"/>
      <c r="C1037" s="260"/>
      <c r="D1037" s="249" t="s">
        <v>192</v>
      </c>
      <c r="E1037" s="261" t="s">
        <v>1</v>
      </c>
      <c r="F1037" s="262" t="s">
        <v>202</v>
      </c>
      <c r="G1037" s="260"/>
      <c r="H1037" s="263">
        <v>5</v>
      </c>
      <c r="I1037" s="264"/>
      <c r="J1037" s="260"/>
      <c r="K1037" s="260"/>
      <c r="L1037" s="265"/>
      <c r="M1037" s="266"/>
      <c r="N1037" s="267"/>
      <c r="O1037" s="267"/>
      <c r="P1037" s="267"/>
      <c r="Q1037" s="267"/>
      <c r="R1037" s="267"/>
      <c r="S1037" s="267"/>
      <c r="T1037" s="268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  <c r="AE1037" s="14"/>
      <c r="AT1037" s="269" t="s">
        <v>192</v>
      </c>
      <c r="AU1037" s="269" t="s">
        <v>84</v>
      </c>
      <c r="AV1037" s="14" t="s">
        <v>155</v>
      </c>
      <c r="AW1037" s="14" t="s">
        <v>30</v>
      </c>
      <c r="AX1037" s="14" t="s">
        <v>82</v>
      </c>
      <c r="AY1037" s="269" t="s">
        <v>137</v>
      </c>
    </row>
    <row r="1038" s="2" customFormat="1" ht="16.5" customHeight="1">
      <c r="A1038" s="39"/>
      <c r="B1038" s="40"/>
      <c r="C1038" s="228" t="s">
        <v>1247</v>
      </c>
      <c r="D1038" s="228" t="s">
        <v>140</v>
      </c>
      <c r="E1038" s="229" t="s">
        <v>1248</v>
      </c>
      <c r="F1038" s="230" t="s">
        <v>1249</v>
      </c>
      <c r="G1038" s="231" t="s">
        <v>553</v>
      </c>
      <c r="H1038" s="232">
        <v>75</v>
      </c>
      <c r="I1038" s="233"/>
      <c r="J1038" s="234">
        <f>ROUND(I1038*H1038,2)</f>
        <v>0</v>
      </c>
      <c r="K1038" s="235"/>
      <c r="L1038" s="45"/>
      <c r="M1038" s="236" t="s">
        <v>1</v>
      </c>
      <c r="N1038" s="237" t="s">
        <v>39</v>
      </c>
      <c r="O1038" s="92"/>
      <c r="P1038" s="238">
        <f>O1038*H1038</f>
        <v>0</v>
      </c>
      <c r="Q1038" s="238">
        <v>0</v>
      </c>
      <c r="R1038" s="238">
        <f>Q1038*H1038</f>
        <v>0</v>
      </c>
      <c r="S1038" s="238">
        <v>0.0025999999999999999</v>
      </c>
      <c r="T1038" s="239">
        <f>S1038*H1038</f>
        <v>0.19499999999999998</v>
      </c>
      <c r="U1038" s="39"/>
      <c r="V1038" s="39"/>
      <c r="W1038" s="39"/>
      <c r="X1038" s="39"/>
      <c r="Y1038" s="39"/>
      <c r="Z1038" s="39"/>
      <c r="AA1038" s="39"/>
      <c r="AB1038" s="39"/>
      <c r="AC1038" s="39"/>
      <c r="AD1038" s="39"/>
      <c r="AE1038" s="39"/>
      <c r="AR1038" s="240" t="s">
        <v>266</v>
      </c>
      <c r="AT1038" s="240" t="s">
        <v>140</v>
      </c>
      <c r="AU1038" s="240" t="s">
        <v>84</v>
      </c>
      <c r="AY1038" s="18" t="s">
        <v>137</v>
      </c>
      <c r="BE1038" s="241">
        <f>IF(N1038="základní",J1038,0)</f>
        <v>0</v>
      </c>
      <c r="BF1038" s="241">
        <f>IF(N1038="snížená",J1038,0)</f>
        <v>0</v>
      </c>
      <c r="BG1038" s="241">
        <f>IF(N1038="zákl. přenesená",J1038,0)</f>
        <v>0</v>
      </c>
      <c r="BH1038" s="241">
        <f>IF(N1038="sníž. přenesená",J1038,0)</f>
        <v>0</v>
      </c>
      <c r="BI1038" s="241">
        <f>IF(N1038="nulová",J1038,0)</f>
        <v>0</v>
      </c>
      <c r="BJ1038" s="18" t="s">
        <v>82</v>
      </c>
      <c r="BK1038" s="241">
        <f>ROUND(I1038*H1038,2)</f>
        <v>0</v>
      </c>
      <c r="BL1038" s="18" t="s">
        <v>266</v>
      </c>
      <c r="BM1038" s="240" t="s">
        <v>1250</v>
      </c>
    </row>
    <row r="1039" s="13" customFormat="1">
      <c r="A1039" s="13"/>
      <c r="B1039" s="247"/>
      <c r="C1039" s="248"/>
      <c r="D1039" s="249" t="s">
        <v>192</v>
      </c>
      <c r="E1039" s="250" t="s">
        <v>1</v>
      </c>
      <c r="F1039" s="251" t="s">
        <v>1251</v>
      </c>
      <c r="G1039" s="248"/>
      <c r="H1039" s="252">
        <v>75</v>
      </c>
      <c r="I1039" s="253"/>
      <c r="J1039" s="248"/>
      <c r="K1039" s="248"/>
      <c r="L1039" s="254"/>
      <c r="M1039" s="255"/>
      <c r="N1039" s="256"/>
      <c r="O1039" s="256"/>
      <c r="P1039" s="256"/>
      <c r="Q1039" s="256"/>
      <c r="R1039" s="256"/>
      <c r="S1039" s="256"/>
      <c r="T1039" s="257"/>
      <c r="U1039" s="13"/>
      <c r="V1039" s="13"/>
      <c r="W1039" s="13"/>
      <c r="X1039" s="13"/>
      <c r="Y1039" s="13"/>
      <c r="Z1039" s="13"/>
      <c r="AA1039" s="13"/>
      <c r="AB1039" s="13"/>
      <c r="AC1039" s="13"/>
      <c r="AD1039" s="13"/>
      <c r="AE1039" s="13"/>
      <c r="AT1039" s="258" t="s">
        <v>192</v>
      </c>
      <c r="AU1039" s="258" t="s">
        <v>84</v>
      </c>
      <c r="AV1039" s="13" t="s">
        <v>84</v>
      </c>
      <c r="AW1039" s="13" t="s">
        <v>30</v>
      </c>
      <c r="AX1039" s="13" t="s">
        <v>74</v>
      </c>
      <c r="AY1039" s="258" t="s">
        <v>137</v>
      </c>
    </row>
    <row r="1040" s="14" customFormat="1">
      <c r="A1040" s="14"/>
      <c r="B1040" s="259"/>
      <c r="C1040" s="260"/>
      <c r="D1040" s="249" t="s">
        <v>192</v>
      </c>
      <c r="E1040" s="261" t="s">
        <v>1</v>
      </c>
      <c r="F1040" s="262" t="s">
        <v>202</v>
      </c>
      <c r="G1040" s="260"/>
      <c r="H1040" s="263">
        <v>75</v>
      </c>
      <c r="I1040" s="264"/>
      <c r="J1040" s="260"/>
      <c r="K1040" s="260"/>
      <c r="L1040" s="265"/>
      <c r="M1040" s="266"/>
      <c r="N1040" s="267"/>
      <c r="O1040" s="267"/>
      <c r="P1040" s="267"/>
      <c r="Q1040" s="267"/>
      <c r="R1040" s="267"/>
      <c r="S1040" s="267"/>
      <c r="T1040" s="268"/>
      <c r="U1040" s="14"/>
      <c r="V1040" s="14"/>
      <c r="W1040" s="14"/>
      <c r="X1040" s="14"/>
      <c r="Y1040" s="14"/>
      <c r="Z1040" s="14"/>
      <c r="AA1040" s="14"/>
      <c r="AB1040" s="14"/>
      <c r="AC1040" s="14"/>
      <c r="AD1040" s="14"/>
      <c r="AE1040" s="14"/>
      <c r="AT1040" s="269" t="s">
        <v>192</v>
      </c>
      <c r="AU1040" s="269" t="s">
        <v>84</v>
      </c>
      <c r="AV1040" s="14" t="s">
        <v>155</v>
      </c>
      <c r="AW1040" s="14" t="s">
        <v>30</v>
      </c>
      <c r="AX1040" s="14" t="s">
        <v>82</v>
      </c>
      <c r="AY1040" s="269" t="s">
        <v>137</v>
      </c>
    </row>
    <row r="1041" s="2" customFormat="1" ht="16.5" customHeight="1">
      <c r="A1041" s="39"/>
      <c r="B1041" s="40"/>
      <c r="C1041" s="228" t="s">
        <v>1252</v>
      </c>
      <c r="D1041" s="228" t="s">
        <v>140</v>
      </c>
      <c r="E1041" s="229" t="s">
        <v>1253</v>
      </c>
      <c r="F1041" s="230" t="s">
        <v>1254</v>
      </c>
      <c r="G1041" s="231" t="s">
        <v>553</v>
      </c>
      <c r="H1041" s="232">
        <v>52</v>
      </c>
      <c r="I1041" s="233"/>
      <c r="J1041" s="234">
        <f>ROUND(I1041*H1041,2)</f>
        <v>0</v>
      </c>
      <c r="K1041" s="235"/>
      <c r="L1041" s="45"/>
      <c r="M1041" s="236" t="s">
        <v>1</v>
      </c>
      <c r="N1041" s="237" t="s">
        <v>39</v>
      </c>
      <c r="O1041" s="92"/>
      <c r="P1041" s="238">
        <f>O1041*H1041</f>
        <v>0</v>
      </c>
      <c r="Q1041" s="238">
        <v>0</v>
      </c>
      <c r="R1041" s="238">
        <f>Q1041*H1041</f>
        <v>0</v>
      </c>
      <c r="S1041" s="238">
        <v>0.0039399999999999999</v>
      </c>
      <c r="T1041" s="239">
        <f>S1041*H1041</f>
        <v>0.20488000000000001</v>
      </c>
      <c r="U1041" s="39"/>
      <c r="V1041" s="39"/>
      <c r="W1041" s="39"/>
      <c r="X1041" s="39"/>
      <c r="Y1041" s="39"/>
      <c r="Z1041" s="39"/>
      <c r="AA1041" s="39"/>
      <c r="AB1041" s="39"/>
      <c r="AC1041" s="39"/>
      <c r="AD1041" s="39"/>
      <c r="AE1041" s="39"/>
      <c r="AR1041" s="240" t="s">
        <v>266</v>
      </c>
      <c r="AT1041" s="240" t="s">
        <v>140</v>
      </c>
      <c r="AU1041" s="240" t="s">
        <v>84</v>
      </c>
      <c r="AY1041" s="18" t="s">
        <v>137</v>
      </c>
      <c r="BE1041" s="241">
        <f>IF(N1041="základní",J1041,0)</f>
        <v>0</v>
      </c>
      <c r="BF1041" s="241">
        <f>IF(N1041="snížená",J1041,0)</f>
        <v>0</v>
      </c>
      <c r="BG1041" s="241">
        <f>IF(N1041="zákl. přenesená",J1041,0)</f>
        <v>0</v>
      </c>
      <c r="BH1041" s="241">
        <f>IF(N1041="sníž. přenesená",J1041,0)</f>
        <v>0</v>
      </c>
      <c r="BI1041" s="241">
        <f>IF(N1041="nulová",J1041,0)</f>
        <v>0</v>
      </c>
      <c r="BJ1041" s="18" t="s">
        <v>82</v>
      </c>
      <c r="BK1041" s="241">
        <f>ROUND(I1041*H1041,2)</f>
        <v>0</v>
      </c>
      <c r="BL1041" s="18" t="s">
        <v>266</v>
      </c>
      <c r="BM1041" s="240" t="s">
        <v>1255</v>
      </c>
    </row>
    <row r="1042" s="13" customFormat="1">
      <c r="A1042" s="13"/>
      <c r="B1042" s="247"/>
      <c r="C1042" s="248"/>
      <c r="D1042" s="249" t="s">
        <v>192</v>
      </c>
      <c r="E1042" s="250" t="s">
        <v>1</v>
      </c>
      <c r="F1042" s="251" t="s">
        <v>1256</v>
      </c>
      <c r="G1042" s="248"/>
      <c r="H1042" s="252">
        <v>52</v>
      </c>
      <c r="I1042" s="253"/>
      <c r="J1042" s="248"/>
      <c r="K1042" s="248"/>
      <c r="L1042" s="254"/>
      <c r="M1042" s="255"/>
      <c r="N1042" s="256"/>
      <c r="O1042" s="256"/>
      <c r="P1042" s="256"/>
      <c r="Q1042" s="256"/>
      <c r="R1042" s="256"/>
      <c r="S1042" s="256"/>
      <c r="T1042" s="257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T1042" s="258" t="s">
        <v>192</v>
      </c>
      <c r="AU1042" s="258" t="s">
        <v>84</v>
      </c>
      <c r="AV1042" s="13" t="s">
        <v>84</v>
      </c>
      <c r="AW1042" s="13" t="s">
        <v>30</v>
      </c>
      <c r="AX1042" s="13" t="s">
        <v>74</v>
      </c>
      <c r="AY1042" s="258" t="s">
        <v>137</v>
      </c>
    </row>
    <row r="1043" s="14" customFormat="1">
      <c r="A1043" s="14"/>
      <c r="B1043" s="259"/>
      <c r="C1043" s="260"/>
      <c r="D1043" s="249" t="s">
        <v>192</v>
      </c>
      <c r="E1043" s="261" t="s">
        <v>1</v>
      </c>
      <c r="F1043" s="262" t="s">
        <v>202</v>
      </c>
      <c r="G1043" s="260"/>
      <c r="H1043" s="263">
        <v>52</v>
      </c>
      <c r="I1043" s="264"/>
      <c r="J1043" s="260"/>
      <c r="K1043" s="260"/>
      <c r="L1043" s="265"/>
      <c r="M1043" s="266"/>
      <c r="N1043" s="267"/>
      <c r="O1043" s="267"/>
      <c r="P1043" s="267"/>
      <c r="Q1043" s="267"/>
      <c r="R1043" s="267"/>
      <c r="S1043" s="267"/>
      <c r="T1043" s="268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T1043" s="269" t="s">
        <v>192</v>
      </c>
      <c r="AU1043" s="269" t="s">
        <v>84</v>
      </c>
      <c r="AV1043" s="14" t="s">
        <v>155</v>
      </c>
      <c r="AW1043" s="14" t="s">
        <v>30</v>
      </c>
      <c r="AX1043" s="14" t="s">
        <v>82</v>
      </c>
      <c r="AY1043" s="269" t="s">
        <v>137</v>
      </c>
    </row>
    <row r="1044" s="2" customFormat="1" ht="24.15" customHeight="1">
      <c r="A1044" s="39"/>
      <c r="B1044" s="40"/>
      <c r="C1044" s="228" t="s">
        <v>1257</v>
      </c>
      <c r="D1044" s="228" t="s">
        <v>140</v>
      </c>
      <c r="E1044" s="229" t="s">
        <v>1258</v>
      </c>
      <c r="F1044" s="230" t="s">
        <v>1259</v>
      </c>
      <c r="G1044" s="231" t="s">
        <v>190</v>
      </c>
      <c r="H1044" s="232">
        <v>28</v>
      </c>
      <c r="I1044" s="233"/>
      <c r="J1044" s="234">
        <f>ROUND(I1044*H1044,2)</f>
        <v>0</v>
      </c>
      <c r="K1044" s="235"/>
      <c r="L1044" s="45"/>
      <c r="M1044" s="236" t="s">
        <v>1</v>
      </c>
      <c r="N1044" s="237" t="s">
        <v>39</v>
      </c>
      <c r="O1044" s="92"/>
      <c r="P1044" s="238">
        <f>O1044*H1044</f>
        <v>0</v>
      </c>
      <c r="Q1044" s="238">
        <v>0.0058799999999999998</v>
      </c>
      <c r="R1044" s="238">
        <f>Q1044*H1044</f>
        <v>0.16464000000000001</v>
      </c>
      <c r="S1044" s="238">
        <v>0</v>
      </c>
      <c r="T1044" s="239">
        <f>S1044*H1044</f>
        <v>0</v>
      </c>
      <c r="U1044" s="39"/>
      <c r="V1044" s="39"/>
      <c r="W1044" s="39"/>
      <c r="X1044" s="39"/>
      <c r="Y1044" s="39"/>
      <c r="Z1044" s="39"/>
      <c r="AA1044" s="39"/>
      <c r="AB1044" s="39"/>
      <c r="AC1044" s="39"/>
      <c r="AD1044" s="39"/>
      <c r="AE1044" s="39"/>
      <c r="AR1044" s="240" t="s">
        <v>266</v>
      </c>
      <c r="AT1044" s="240" t="s">
        <v>140</v>
      </c>
      <c r="AU1044" s="240" t="s">
        <v>84</v>
      </c>
      <c r="AY1044" s="18" t="s">
        <v>137</v>
      </c>
      <c r="BE1044" s="241">
        <f>IF(N1044="základní",J1044,0)</f>
        <v>0</v>
      </c>
      <c r="BF1044" s="241">
        <f>IF(N1044="snížená",J1044,0)</f>
        <v>0</v>
      </c>
      <c r="BG1044" s="241">
        <f>IF(N1044="zákl. přenesená",J1044,0)</f>
        <v>0</v>
      </c>
      <c r="BH1044" s="241">
        <f>IF(N1044="sníž. přenesená",J1044,0)</f>
        <v>0</v>
      </c>
      <c r="BI1044" s="241">
        <f>IF(N1044="nulová",J1044,0)</f>
        <v>0</v>
      </c>
      <c r="BJ1044" s="18" t="s">
        <v>82</v>
      </c>
      <c r="BK1044" s="241">
        <f>ROUND(I1044*H1044,2)</f>
        <v>0</v>
      </c>
      <c r="BL1044" s="18" t="s">
        <v>266</v>
      </c>
      <c r="BM1044" s="240" t="s">
        <v>1260</v>
      </c>
    </row>
    <row r="1045" s="15" customFormat="1">
      <c r="A1045" s="15"/>
      <c r="B1045" s="270"/>
      <c r="C1045" s="271"/>
      <c r="D1045" s="249" t="s">
        <v>192</v>
      </c>
      <c r="E1045" s="272" t="s">
        <v>1</v>
      </c>
      <c r="F1045" s="273" t="s">
        <v>805</v>
      </c>
      <c r="G1045" s="271"/>
      <c r="H1045" s="272" t="s">
        <v>1</v>
      </c>
      <c r="I1045" s="274"/>
      <c r="J1045" s="271"/>
      <c r="K1045" s="271"/>
      <c r="L1045" s="275"/>
      <c r="M1045" s="276"/>
      <c r="N1045" s="277"/>
      <c r="O1045" s="277"/>
      <c r="P1045" s="277"/>
      <c r="Q1045" s="277"/>
      <c r="R1045" s="277"/>
      <c r="S1045" s="277"/>
      <c r="T1045" s="278"/>
      <c r="U1045" s="15"/>
      <c r="V1045" s="15"/>
      <c r="W1045" s="15"/>
      <c r="X1045" s="15"/>
      <c r="Y1045" s="15"/>
      <c r="Z1045" s="15"/>
      <c r="AA1045" s="15"/>
      <c r="AB1045" s="15"/>
      <c r="AC1045" s="15"/>
      <c r="AD1045" s="15"/>
      <c r="AE1045" s="15"/>
      <c r="AT1045" s="279" t="s">
        <v>192</v>
      </c>
      <c r="AU1045" s="279" t="s">
        <v>84</v>
      </c>
      <c r="AV1045" s="15" t="s">
        <v>82</v>
      </c>
      <c r="AW1045" s="15" t="s">
        <v>30</v>
      </c>
      <c r="AX1045" s="15" t="s">
        <v>74</v>
      </c>
      <c r="AY1045" s="279" t="s">
        <v>137</v>
      </c>
    </row>
    <row r="1046" s="13" customFormat="1">
      <c r="A1046" s="13"/>
      <c r="B1046" s="247"/>
      <c r="C1046" s="248"/>
      <c r="D1046" s="249" t="s">
        <v>192</v>
      </c>
      <c r="E1046" s="250" t="s">
        <v>1</v>
      </c>
      <c r="F1046" s="251" t="s">
        <v>806</v>
      </c>
      <c r="G1046" s="248"/>
      <c r="H1046" s="252">
        <v>28</v>
      </c>
      <c r="I1046" s="253"/>
      <c r="J1046" s="248"/>
      <c r="K1046" s="248"/>
      <c r="L1046" s="254"/>
      <c r="M1046" s="255"/>
      <c r="N1046" s="256"/>
      <c r="O1046" s="256"/>
      <c r="P1046" s="256"/>
      <c r="Q1046" s="256"/>
      <c r="R1046" s="256"/>
      <c r="S1046" s="256"/>
      <c r="T1046" s="257"/>
      <c r="U1046" s="13"/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13"/>
      <c r="AT1046" s="258" t="s">
        <v>192</v>
      </c>
      <c r="AU1046" s="258" t="s">
        <v>84</v>
      </c>
      <c r="AV1046" s="13" t="s">
        <v>84</v>
      </c>
      <c r="AW1046" s="13" t="s">
        <v>30</v>
      </c>
      <c r="AX1046" s="13" t="s">
        <v>74</v>
      </c>
      <c r="AY1046" s="258" t="s">
        <v>137</v>
      </c>
    </row>
    <row r="1047" s="14" customFormat="1">
      <c r="A1047" s="14"/>
      <c r="B1047" s="259"/>
      <c r="C1047" s="260"/>
      <c r="D1047" s="249" t="s">
        <v>192</v>
      </c>
      <c r="E1047" s="261" t="s">
        <v>1</v>
      </c>
      <c r="F1047" s="262" t="s">
        <v>202</v>
      </c>
      <c r="G1047" s="260"/>
      <c r="H1047" s="263">
        <v>28</v>
      </c>
      <c r="I1047" s="264"/>
      <c r="J1047" s="260"/>
      <c r="K1047" s="260"/>
      <c r="L1047" s="265"/>
      <c r="M1047" s="266"/>
      <c r="N1047" s="267"/>
      <c r="O1047" s="267"/>
      <c r="P1047" s="267"/>
      <c r="Q1047" s="267"/>
      <c r="R1047" s="267"/>
      <c r="S1047" s="267"/>
      <c r="T1047" s="268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T1047" s="269" t="s">
        <v>192</v>
      </c>
      <c r="AU1047" s="269" t="s">
        <v>84</v>
      </c>
      <c r="AV1047" s="14" t="s">
        <v>155</v>
      </c>
      <c r="AW1047" s="14" t="s">
        <v>30</v>
      </c>
      <c r="AX1047" s="14" t="s">
        <v>82</v>
      </c>
      <c r="AY1047" s="269" t="s">
        <v>137</v>
      </c>
    </row>
    <row r="1048" s="2" customFormat="1" ht="24.15" customHeight="1">
      <c r="A1048" s="39"/>
      <c r="B1048" s="40"/>
      <c r="C1048" s="228" t="s">
        <v>1261</v>
      </c>
      <c r="D1048" s="228" t="s">
        <v>140</v>
      </c>
      <c r="E1048" s="229" t="s">
        <v>1262</v>
      </c>
      <c r="F1048" s="230" t="s">
        <v>1263</v>
      </c>
      <c r="G1048" s="231" t="s">
        <v>553</v>
      </c>
      <c r="H1048" s="232">
        <v>69.25</v>
      </c>
      <c r="I1048" s="233"/>
      <c r="J1048" s="234">
        <f>ROUND(I1048*H1048,2)</f>
        <v>0</v>
      </c>
      <c r="K1048" s="235"/>
      <c r="L1048" s="45"/>
      <c r="M1048" s="236" t="s">
        <v>1</v>
      </c>
      <c r="N1048" s="237" t="s">
        <v>39</v>
      </c>
      <c r="O1048" s="92"/>
      <c r="P1048" s="238">
        <f>O1048*H1048</f>
        <v>0</v>
      </c>
      <c r="Q1048" s="238">
        <v>0.00081999999999999998</v>
      </c>
      <c r="R1048" s="238">
        <f>Q1048*H1048</f>
        <v>0.056785000000000002</v>
      </c>
      <c r="S1048" s="238">
        <v>0</v>
      </c>
      <c r="T1048" s="239">
        <f>S1048*H1048</f>
        <v>0</v>
      </c>
      <c r="U1048" s="39"/>
      <c r="V1048" s="39"/>
      <c r="W1048" s="39"/>
      <c r="X1048" s="39"/>
      <c r="Y1048" s="39"/>
      <c r="Z1048" s="39"/>
      <c r="AA1048" s="39"/>
      <c r="AB1048" s="39"/>
      <c r="AC1048" s="39"/>
      <c r="AD1048" s="39"/>
      <c r="AE1048" s="39"/>
      <c r="AR1048" s="240" t="s">
        <v>266</v>
      </c>
      <c r="AT1048" s="240" t="s">
        <v>140</v>
      </c>
      <c r="AU1048" s="240" t="s">
        <v>84</v>
      </c>
      <c r="AY1048" s="18" t="s">
        <v>137</v>
      </c>
      <c r="BE1048" s="241">
        <f>IF(N1048="základní",J1048,0)</f>
        <v>0</v>
      </c>
      <c r="BF1048" s="241">
        <f>IF(N1048="snížená",J1048,0)</f>
        <v>0</v>
      </c>
      <c r="BG1048" s="241">
        <f>IF(N1048="zákl. přenesená",J1048,0)</f>
        <v>0</v>
      </c>
      <c r="BH1048" s="241">
        <f>IF(N1048="sníž. přenesená",J1048,0)</f>
        <v>0</v>
      </c>
      <c r="BI1048" s="241">
        <f>IF(N1048="nulová",J1048,0)</f>
        <v>0</v>
      </c>
      <c r="BJ1048" s="18" t="s">
        <v>82</v>
      </c>
      <c r="BK1048" s="241">
        <f>ROUND(I1048*H1048,2)</f>
        <v>0</v>
      </c>
      <c r="BL1048" s="18" t="s">
        <v>266</v>
      </c>
      <c r="BM1048" s="240" t="s">
        <v>1264</v>
      </c>
    </row>
    <row r="1049" s="13" customFormat="1">
      <c r="A1049" s="13"/>
      <c r="B1049" s="247"/>
      <c r="C1049" s="248"/>
      <c r="D1049" s="249" t="s">
        <v>192</v>
      </c>
      <c r="E1049" s="250" t="s">
        <v>1</v>
      </c>
      <c r="F1049" s="251" t="s">
        <v>1265</v>
      </c>
      <c r="G1049" s="248"/>
      <c r="H1049" s="252">
        <v>69.25</v>
      </c>
      <c r="I1049" s="253"/>
      <c r="J1049" s="248"/>
      <c r="K1049" s="248"/>
      <c r="L1049" s="254"/>
      <c r="M1049" s="255"/>
      <c r="N1049" s="256"/>
      <c r="O1049" s="256"/>
      <c r="P1049" s="256"/>
      <c r="Q1049" s="256"/>
      <c r="R1049" s="256"/>
      <c r="S1049" s="256"/>
      <c r="T1049" s="257"/>
      <c r="U1049" s="13"/>
      <c r="V1049" s="13"/>
      <c r="W1049" s="13"/>
      <c r="X1049" s="13"/>
      <c r="Y1049" s="13"/>
      <c r="Z1049" s="13"/>
      <c r="AA1049" s="13"/>
      <c r="AB1049" s="13"/>
      <c r="AC1049" s="13"/>
      <c r="AD1049" s="13"/>
      <c r="AE1049" s="13"/>
      <c r="AT1049" s="258" t="s">
        <v>192</v>
      </c>
      <c r="AU1049" s="258" t="s">
        <v>84</v>
      </c>
      <c r="AV1049" s="13" t="s">
        <v>84</v>
      </c>
      <c r="AW1049" s="13" t="s">
        <v>30</v>
      </c>
      <c r="AX1049" s="13" t="s">
        <v>74</v>
      </c>
      <c r="AY1049" s="258" t="s">
        <v>137</v>
      </c>
    </row>
    <row r="1050" s="14" customFormat="1">
      <c r="A1050" s="14"/>
      <c r="B1050" s="259"/>
      <c r="C1050" s="260"/>
      <c r="D1050" s="249" t="s">
        <v>192</v>
      </c>
      <c r="E1050" s="261" t="s">
        <v>1</v>
      </c>
      <c r="F1050" s="262" t="s">
        <v>202</v>
      </c>
      <c r="G1050" s="260"/>
      <c r="H1050" s="263">
        <v>69.25</v>
      </c>
      <c r="I1050" s="264"/>
      <c r="J1050" s="260"/>
      <c r="K1050" s="260"/>
      <c r="L1050" s="265"/>
      <c r="M1050" s="266"/>
      <c r="N1050" s="267"/>
      <c r="O1050" s="267"/>
      <c r="P1050" s="267"/>
      <c r="Q1050" s="267"/>
      <c r="R1050" s="267"/>
      <c r="S1050" s="267"/>
      <c r="T1050" s="268"/>
      <c r="U1050" s="14"/>
      <c r="V1050" s="14"/>
      <c r="W1050" s="14"/>
      <c r="X1050" s="14"/>
      <c r="Y1050" s="14"/>
      <c r="Z1050" s="14"/>
      <c r="AA1050" s="14"/>
      <c r="AB1050" s="14"/>
      <c r="AC1050" s="14"/>
      <c r="AD1050" s="14"/>
      <c r="AE1050" s="14"/>
      <c r="AT1050" s="269" t="s">
        <v>192</v>
      </c>
      <c r="AU1050" s="269" t="s">
        <v>84</v>
      </c>
      <c r="AV1050" s="14" t="s">
        <v>155</v>
      </c>
      <c r="AW1050" s="14" t="s">
        <v>30</v>
      </c>
      <c r="AX1050" s="14" t="s">
        <v>82</v>
      </c>
      <c r="AY1050" s="269" t="s">
        <v>137</v>
      </c>
    </row>
    <row r="1051" s="2" customFormat="1" ht="24.15" customHeight="1">
      <c r="A1051" s="39"/>
      <c r="B1051" s="40"/>
      <c r="C1051" s="228" t="s">
        <v>1266</v>
      </c>
      <c r="D1051" s="228" t="s">
        <v>140</v>
      </c>
      <c r="E1051" s="229" t="s">
        <v>1267</v>
      </c>
      <c r="F1051" s="230" t="s">
        <v>1268</v>
      </c>
      <c r="G1051" s="231" t="s">
        <v>553</v>
      </c>
      <c r="H1051" s="232">
        <v>6.7000000000000002</v>
      </c>
      <c r="I1051" s="233"/>
      <c r="J1051" s="234">
        <f>ROUND(I1051*H1051,2)</f>
        <v>0</v>
      </c>
      <c r="K1051" s="235"/>
      <c r="L1051" s="45"/>
      <c r="M1051" s="236" t="s">
        <v>1</v>
      </c>
      <c r="N1051" s="237" t="s">
        <v>39</v>
      </c>
      <c r="O1051" s="92"/>
      <c r="P1051" s="238">
        <f>O1051*H1051</f>
        <v>0</v>
      </c>
      <c r="Q1051" s="238">
        <v>0.0013699999999999999</v>
      </c>
      <c r="R1051" s="238">
        <f>Q1051*H1051</f>
        <v>0.0091789999999999997</v>
      </c>
      <c r="S1051" s="238">
        <v>0</v>
      </c>
      <c r="T1051" s="239">
        <f>S1051*H1051</f>
        <v>0</v>
      </c>
      <c r="U1051" s="39"/>
      <c r="V1051" s="39"/>
      <c r="W1051" s="39"/>
      <c r="X1051" s="39"/>
      <c r="Y1051" s="39"/>
      <c r="Z1051" s="39"/>
      <c r="AA1051" s="39"/>
      <c r="AB1051" s="39"/>
      <c r="AC1051" s="39"/>
      <c r="AD1051" s="39"/>
      <c r="AE1051" s="39"/>
      <c r="AR1051" s="240" t="s">
        <v>266</v>
      </c>
      <c r="AT1051" s="240" t="s">
        <v>140</v>
      </c>
      <c r="AU1051" s="240" t="s">
        <v>84</v>
      </c>
      <c r="AY1051" s="18" t="s">
        <v>137</v>
      </c>
      <c r="BE1051" s="241">
        <f>IF(N1051="základní",J1051,0)</f>
        <v>0</v>
      </c>
      <c r="BF1051" s="241">
        <f>IF(N1051="snížená",J1051,0)</f>
        <v>0</v>
      </c>
      <c r="BG1051" s="241">
        <f>IF(N1051="zákl. přenesená",J1051,0)</f>
        <v>0</v>
      </c>
      <c r="BH1051" s="241">
        <f>IF(N1051="sníž. přenesená",J1051,0)</f>
        <v>0</v>
      </c>
      <c r="BI1051" s="241">
        <f>IF(N1051="nulová",J1051,0)</f>
        <v>0</v>
      </c>
      <c r="BJ1051" s="18" t="s">
        <v>82</v>
      </c>
      <c r="BK1051" s="241">
        <f>ROUND(I1051*H1051,2)</f>
        <v>0</v>
      </c>
      <c r="BL1051" s="18" t="s">
        <v>266</v>
      </c>
      <c r="BM1051" s="240" t="s">
        <v>1269</v>
      </c>
    </row>
    <row r="1052" s="15" customFormat="1">
      <c r="A1052" s="15"/>
      <c r="B1052" s="270"/>
      <c r="C1052" s="271"/>
      <c r="D1052" s="249" t="s">
        <v>192</v>
      </c>
      <c r="E1052" s="272" t="s">
        <v>1</v>
      </c>
      <c r="F1052" s="273" t="s">
        <v>1270</v>
      </c>
      <c r="G1052" s="271"/>
      <c r="H1052" s="272" t="s">
        <v>1</v>
      </c>
      <c r="I1052" s="274"/>
      <c r="J1052" s="271"/>
      <c r="K1052" s="271"/>
      <c r="L1052" s="275"/>
      <c r="M1052" s="276"/>
      <c r="N1052" s="277"/>
      <c r="O1052" s="277"/>
      <c r="P1052" s="277"/>
      <c r="Q1052" s="277"/>
      <c r="R1052" s="277"/>
      <c r="S1052" s="277"/>
      <c r="T1052" s="278"/>
      <c r="U1052" s="15"/>
      <c r="V1052" s="15"/>
      <c r="W1052" s="15"/>
      <c r="X1052" s="15"/>
      <c r="Y1052" s="15"/>
      <c r="Z1052" s="15"/>
      <c r="AA1052" s="15"/>
      <c r="AB1052" s="15"/>
      <c r="AC1052" s="15"/>
      <c r="AD1052" s="15"/>
      <c r="AE1052" s="15"/>
      <c r="AT1052" s="279" t="s">
        <v>192</v>
      </c>
      <c r="AU1052" s="279" t="s">
        <v>84</v>
      </c>
      <c r="AV1052" s="15" t="s">
        <v>82</v>
      </c>
      <c r="AW1052" s="15" t="s">
        <v>30</v>
      </c>
      <c r="AX1052" s="15" t="s">
        <v>74</v>
      </c>
      <c r="AY1052" s="279" t="s">
        <v>137</v>
      </c>
    </row>
    <row r="1053" s="13" customFormat="1">
      <c r="A1053" s="13"/>
      <c r="B1053" s="247"/>
      <c r="C1053" s="248"/>
      <c r="D1053" s="249" t="s">
        <v>192</v>
      </c>
      <c r="E1053" s="250" t="s">
        <v>1</v>
      </c>
      <c r="F1053" s="251" t="s">
        <v>1271</v>
      </c>
      <c r="G1053" s="248"/>
      <c r="H1053" s="252">
        <v>2.5</v>
      </c>
      <c r="I1053" s="253"/>
      <c r="J1053" s="248"/>
      <c r="K1053" s="248"/>
      <c r="L1053" s="254"/>
      <c r="M1053" s="255"/>
      <c r="N1053" s="256"/>
      <c r="O1053" s="256"/>
      <c r="P1053" s="256"/>
      <c r="Q1053" s="256"/>
      <c r="R1053" s="256"/>
      <c r="S1053" s="256"/>
      <c r="T1053" s="257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T1053" s="258" t="s">
        <v>192</v>
      </c>
      <c r="AU1053" s="258" t="s">
        <v>84</v>
      </c>
      <c r="AV1053" s="13" t="s">
        <v>84</v>
      </c>
      <c r="AW1053" s="13" t="s">
        <v>30</v>
      </c>
      <c r="AX1053" s="13" t="s">
        <v>74</v>
      </c>
      <c r="AY1053" s="258" t="s">
        <v>137</v>
      </c>
    </row>
    <row r="1054" s="13" customFormat="1">
      <c r="A1054" s="13"/>
      <c r="B1054" s="247"/>
      <c r="C1054" s="248"/>
      <c r="D1054" s="249" t="s">
        <v>192</v>
      </c>
      <c r="E1054" s="250" t="s">
        <v>1</v>
      </c>
      <c r="F1054" s="251" t="s">
        <v>1272</v>
      </c>
      <c r="G1054" s="248"/>
      <c r="H1054" s="252">
        <v>4.2000000000000002</v>
      </c>
      <c r="I1054" s="253"/>
      <c r="J1054" s="248"/>
      <c r="K1054" s="248"/>
      <c r="L1054" s="254"/>
      <c r="M1054" s="255"/>
      <c r="N1054" s="256"/>
      <c r="O1054" s="256"/>
      <c r="P1054" s="256"/>
      <c r="Q1054" s="256"/>
      <c r="R1054" s="256"/>
      <c r="S1054" s="256"/>
      <c r="T1054" s="257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13"/>
      <c r="AT1054" s="258" t="s">
        <v>192</v>
      </c>
      <c r="AU1054" s="258" t="s">
        <v>84</v>
      </c>
      <c r="AV1054" s="13" t="s">
        <v>84</v>
      </c>
      <c r="AW1054" s="13" t="s">
        <v>30</v>
      </c>
      <c r="AX1054" s="13" t="s">
        <v>74</v>
      </c>
      <c r="AY1054" s="258" t="s">
        <v>137</v>
      </c>
    </row>
    <row r="1055" s="14" customFormat="1">
      <c r="A1055" s="14"/>
      <c r="B1055" s="259"/>
      <c r="C1055" s="260"/>
      <c r="D1055" s="249" t="s">
        <v>192</v>
      </c>
      <c r="E1055" s="261" t="s">
        <v>1</v>
      </c>
      <c r="F1055" s="262" t="s">
        <v>202</v>
      </c>
      <c r="G1055" s="260"/>
      <c r="H1055" s="263">
        <v>6.7000000000000002</v>
      </c>
      <c r="I1055" s="264"/>
      <c r="J1055" s="260"/>
      <c r="K1055" s="260"/>
      <c r="L1055" s="265"/>
      <c r="M1055" s="266"/>
      <c r="N1055" s="267"/>
      <c r="O1055" s="267"/>
      <c r="P1055" s="267"/>
      <c r="Q1055" s="267"/>
      <c r="R1055" s="267"/>
      <c r="S1055" s="267"/>
      <c r="T1055" s="268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T1055" s="269" t="s">
        <v>192</v>
      </c>
      <c r="AU1055" s="269" t="s">
        <v>84</v>
      </c>
      <c r="AV1055" s="14" t="s">
        <v>155</v>
      </c>
      <c r="AW1055" s="14" t="s">
        <v>30</v>
      </c>
      <c r="AX1055" s="14" t="s">
        <v>82</v>
      </c>
      <c r="AY1055" s="269" t="s">
        <v>137</v>
      </c>
    </row>
    <row r="1056" s="2" customFormat="1" ht="24.15" customHeight="1">
      <c r="A1056" s="39"/>
      <c r="B1056" s="40"/>
      <c r="C1056" s="228" t="s">
        <v>1273</v>
      </c>
      <c r="D1056" s="228" t="s">
        <v>140</v>
      </c>
      <c r="E1056" s="229" t="s">
        <v>1274</v>
      </c>
      <c r="F1056" s="230" t="s">
        <v>1275</v>
      </c>
      <c r="G1056" s="231" t="s">
        <v>553</v>
      </c>
      <c r="H1056" s="232">
        <v>66.200000000000003</v>
      </c>
      <c r="I1056" s="233"/>
      <c r="J1056" s="234">
        <f>ROUND(I1056*H1056,2)</f>
        <v>0</v>
      </c>
      <c r="K1056" s="235"/>
      <c r="L1056" s="45"/>
      <c r="M1056" s="236" t="s">
        <v>1</v>
      </c>
      <c r="N1056" s="237" t="s">
        <v>39</v>
      </c>
      <c r="O1056" s="92"/>
      <c r="P1056" s="238">
        <f>O1056*H1056</f>
        <v>0</v>
      </c>
      <c r="Q1056" s="238">
        <v>0.00198</v>
      </c>
      <c r="R1056" s="238">
        <f>Q1056*H1056</f>
        <v>0.131076</v>
      </c>
      <c r="S1056" s="238">
        <v>0</v>
      </c>
      <c r="T1056" s="239">
        <f>S1056*H1056</f>
        <v>0</v>
      </c>
      <c r="U1056" s="39"/>
      <c r="V1056" s="39"/>
      <c r="W1056" s="39"/>
      <c r="X1056" s="39"/>
      <c r="Y1056" s="39"/>
      <c r="Z1056" s="39"/>
      <c r="AA1056" s="39"/>
      <c r="AB1056" s="39"/>
      <c r="AC1056" s="39"/>
      <c r="AD1056" s="39"/>
      <c r="AE1056" s="39"/>
      <c r="AR1056" s="240" t="s">
        <v>266</v>
      </c>
      <c r="AT1056" s="240" t="s">
        <v>140</v>
      </c>
      <c r="AU1056" s="240" t="s">
        <v>84</v>
      </c>
      <c r="AY1056" s="18" t="s">
        <v>137</v>
      </c>
      <c r="BE1056" s="241">
        <f>IF(N1056="základní",J1056,0)</f>
        <v>0</v>
      </c>
      <c r="BF1056" s="241">
        <f>IF(N1056="snížená",J1056,0)</f>
        <v>0</v>
      </c>
      <c r="BG1056" s="241">
        <f>IF(N1056="zákl. přenesená",J1056,0)</f>
        <v>0</v>
      </c>
      <c r="BH1056" s="241">
        <f>IF(N1056="sníž. přenesená",J1056,0)</f>
        <v>0</v>
      </c>
      <c r="BI1056" s="241">
        <f>IF(N1056="nulová",J1056,0)</f>
        <v>0</v>
      </c>
      <c r="BJ1056" s="18" t="s">
        <v>82</v>
      </c>
      <c r="BK1056" s="241">
        <f>ROUND(I1056*H1056,2)</f>
        <v>0</v>
      </c>
      <c r="BL1056" s="18" t="s">
        <v>266</v>
      </c>
      <c r="BM1056" s="240" t="s">
        <v>1276</v>
      </c>
    </row>
    <row r="1057" s="13" customFormat="1">
      <c r="A1057" s="13"/>
      <c r="B1057" s="247"/>
      <c r="C1057" s="248"/>
      <c r="D1057" s="249" t="s">
        <v>192</v>
      </c>
      <c r="E1057" s="250" t="s">
        <v>1</v>
      </c>
      <c r="F1057" s="251" t="s">
        <v>1277</v>
      </c>
      <c r="G1057" s="248"/>
      <c r="H1057" s="252">
        <v>66.200000000000003</v>
      </c>
      <c r="I1057" s="253"/>
      <c r="J1057" s="248"/>
      <c r="K1057" s="248"/>
      <c r="L1057" s="254"/>
      <c r="M1057" s="255"/>
      <c r="N1057" s="256"/>
      <c r="O1057" s="256"/>
      <c r="P1057" s="256"/>
      <c r="Q1057" s="256"/>
      <c r="R1057" s="256"/>
      <c r="S1057" s="256"/>
      <c r="T1057" s="257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  <c r="AT1057" s="258" t="s">
        <v>192</v>
      </c>
      <c r="AU1057" s="258" t="s">
        <v>84</v>
      </c>
      <c r="AV1057" s="13" t="s">
        <v>84</v>
      </c>
      <c r="AW1057" s="13" t="s">
        <v>30</v>
      </c>
      <c r="AX1057" s="13" t="s">
        <v>74</v>
      </c>
      <c r="AY1057" s="258" t="s">
        <v>137</v>
      </c>
    </row>
    <row r="1058" s="14" customFormat="1">
      <c r="A1058" s="14"/>
      <c r="B1058" s="259"/>
      <c r="C1058" s="260"/>
      <c r="D1058" s="249" t="s">
        <v>192</v>
      </c>
      <c r="E1058" s="261" t="s">
        <v>1</v>
      </c>
      <c r="F1058" s="262" t="s">
        <v>202</v>
      </c>
      <c r="G1058" s="260"/>
      <c r="H1058" s="263">
        <v>66.200000000000003</v>
      </c>
      <c r="I1058" s="264"/>
      <c r="J1058" s="260"/>
      <c r="K1058" s="260"/>
      <c r="L1058" s="265"/>
      <c r="M1058" s="266"/>
      <c r="N1058" s="267"/>
      <c r="O1058" s="267"/>
      <c r="P1058" s="267"/>
      <c r="Q1058" s="267"/>
      <c r="R1058" s="267"/>
      <c r="S1058" s="267"/>
      <c r="T1058" s="268"/>
      <c r="U1058" s="14"/>
      <c r="V1058" s="14"/>
      <c r="W1058" s="14"/>
      <c r="X1058" s="14"/>
      <c r="Y1058" s="14"/>
      <c r="Z1058" s="14"/>
      <c r="AA1058" s="14"/>
      <c r="AB1058" s="14"/>
      <c r="AC1058" s="14"/>
      <c r="AD1058" s="14"/>
      <c r="AE1058" s="14"/>
      <c r="AT1058" s="269" t="s">
        <v>192</v>
      </c>
      <c r="AU1058" s="269" t="s">
        <v>84</v>
      </c>
      <c r="AV1058" s="14" t="s">
        <v>155</v>
      </c>
      <c r="AW1058" s="14" t="s">
        <v>30</v>
      </c>
      <c r="AX1058" s="14" t="s">
        <v>82</v>
      </c>
      <c r="AY1058" s="269" t="s">
        <v>137</v>
      </c>
    </row>
    <row r="1059" s="2" customFormat="1" ht="24.15" customHeight="1">
      <c r="A1059" s="39"/>
      <c r="B1059" s="40"/>
      <c r="C1059" s="228" t="s">
        <v>1278</v>
      </c>
      <c r="D1059" s="228" t="s">
        <v>140</v>
      </c>
      <c r="E1059" s="229" t="s">
        <v>1279</v>
      </c>
      <c r="F1059" s="230" t="s">
        <v>1280</v>
      </c>
      <c r="G1059" s="231" t="s">
        <v>553</v>
      </c>
      <c r="H1059" s="232">
        <v>14.435000000000001</v>
      </c>
      <c r="I1059" s="233"/>
      <c r="J1059" s="234">
        <f>ROUND(I1059*H1059,2)</f>
        <v>0</v>
      </c>
      <c r="K1059" s="235"/>
      <c r="L1059" s="45"/>
      <c r="M1059" s="236" t="s">
        <v>1</v>
      </c>
      <c r="N1059" s="237" t="s">
        <v>39</v>
      </c>
      <c r="O1059" s="92"/>
      <c r="P1059" s="238">
        <f>O1059*H1059</f>
        <v>0</v>
      </c>
      <c r="Q1059" s="238">
        <v>0.00198</v>
      </c>
      <c r="R1059" s="238">
        <f>Q1059*H1059</f>
        <v>0.0285813</v>
      </c>
      <c r="S1059" s="238">
        <v>0</v>
      </c>
      <c r="T1059" s="239">
        <f>S1059*H1059</f>
        <v>0</v>
      </c>
      <c r="U1059" s="39"/>
      <c r="V1059" s="39"/>
      <c r="W1059" s="39"/>
      <c r="X1059" s="39"/>
      <c r="Y1059" s="39"/>
      <c r="Z1059" s="39"/>
      <c r="AA1059" s="39"/>
      <c r="AB1059" s="39"/>
      <c r="AC1059" s="39"/>
      <c r="AD1059" s="39"/>
      <c r="AE1059" s="39"/>
      <c r="AR1059" s="240" t="s">
        <v>266</v>
      </c>
      <c r="AT1059" s="240" t="s">
        <v>140</v>
      </c>
      <c r="AU1059" s="240" t="s">
        <v>84</v>
      </c>
      <c r="AY1059" s="18" t="s">
        <v>137</v>
      </c>
      <c r="BE1059" s="241">
        <f>IF(N1059="základní",J1059,0)</f>
        <v>0</v>
      </c>
      <c r="BF1059" s="241">
        <f>IF(N1059="snížená",J1059,0)</f>
        <v>0</v>
      </c>
      <c r="BG1059" s="241">
        <f>IF(N1059="zákl. přenesená",J1059,0)</f>
        <v>0</v>
      </c>
      <c r="BH1059" s="241">
        <f>IF(N1059="sníž. přenesená",J1059,0)</f>
        <v>0</v>
      </c>
      <c r="BI1059" s="241">
        <f>IF(N1059="nulová",J1059,0)</f>
        <v>0</v>
      </c>
      <c r="BJ1059" s="18" t="s">
        <v>82</v>
      </c>
      <c r="BK1059" s="241">
        <f>ROUND(I1059*H1059,2)</f>
        <v>0</v>
      </c>
      <c r="BL1059" s="18" t="s">
        <v>266</v>
      </c>
      <c r="BM1059" s="240" t="s">
        <v>1281</v>
      </c>
    </row>
    <row r="1060" s="13" customFormat="1">
      <c r="A1060" s="13"/>
      <c r="B1060" s="247"/>
      <c r="C1060" s="248"/>
      <c r="D1060" s="249" t="s">
        <v>192</v>
      </c>
      <c r="E1060" s="250" t="s">
        <v>1</v>
      </c>
      <c r="F1060" s="251" t="s">
        <v>1282</v>
      </c>
      <c r="G1060" s="248"/>
      <c r="H1060" s="252">
        <v>3.2000000000000002</v>
      </c>
      <c r="I1060" s="253"/>
      <c r="J1060" s="248"/>
      <c r="K1060" s="248"/>
      <c r="L1060" s="254"/>
      <c r="M1060" s="255"/>
      <c r="N1060" s="256"/>
      <c r="O1060" s="256"/>
      <c r="P1060" s="256"/>
      <c r="Q1060" s="256"/>
      <c r="R1060" s="256"/>
      <c r="S1060" s="256"/>
      <c r="T1060" s="257"/>
      <c r="U1060" s="13"/>
      <c r="V1060" s="13"/>
      <c r="W1060" s="13"/>
      <c r="X1060" s="13"/>
      <c r="Y1060" s="13"/>
      <c r="Z1060" s="13"/>
      <c r="AA1060" s="13"/>
      <c r="AB1060" s="13"/>
      <c r="AC1060" s="13"/>
      <c r="AD1060" s="13"/>
      <c r="AE1060" s="13"/>
      <c r="AT1060" s="258" t="s">
        <v>192</v>
      </c>
      <c r="AU1060" s="258" t="s">
        <v>84</v>
      </c>
      <c r="AV1060" s="13" t="s">
        <v>84</v>
      </c>
      <c r="AW1060" s="13" t="s">
        <v>30</v>
      </c>
      <c r="AX1060" s="13" t="s">
        <v>74</v>
      </c>
      <c r="AY1060" s="258" t="s">
        <v>137</v>
      </c>
    </row>
    <row r="1061" s="13" customFormat="1">
      <c r="A1061" s="13"/>
      <c r="B1061" s="247"/>
      <c r="C1061" s="248"/>
      <c r="D1061" s="249" t="s">
        <v>192</v>
      </c>
      <c r="E1061" s="250" t="s">
        <v>1</v>
      </c>
      <c r="F1061" s="251" t="s">
        <v>1283</v>
      </c>
      <c r="G1061" s="248"/>
      <c r="H1061" s="252">
        <v>1.8</v>
      </c>
      <c r="I1061" s="253"/>
      <c r="J1061" s="248"/>
      <c r="K1061" s="248"/>
      <c r="L1061" s="254"/>
      <c r="M1061" s="255"/>
      <c r="N1061" s="256"/>
      <c r="O1061" s="256"/>
      <c r="P1061" s="256"/>
      <c r="Q1061" s="256"/>
      <c r="R1061" s="256"/>
      <c r="S1061" s="256"/>
      <c r="T1061" s="257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3"/>
      <c r="AT1061" s="258" t="s">
        <v>192</v>
      </c>
      <c r="AU1061" s="258" t="s">
        <v>84</v>
      </c>
      <c r="AV1061" s="13" t="s">
        <v>84</v>
      </c>
      <c r="AW1061" s="13" t="s">
        <v>30</v>
      </c>
      <c r="AX1061" s="13" t="s">
        <v>74</v>
      </c>
      <c r="AY1061" s="258" t="s">
        <v>137</v>
      </c>
    </row>
    <row r="1062" s="13" customFormat="1">
      <c r="A1062" s="13"/>
      <c r="B1062" s="247"/>
      <c r="C1062" s="248"/>
      <c r="D1062" s="249" t="s">
        <v>192</v>
      </c>
      <c r="E1062" s="250" t="s">
        <v>1</v>
      </c>
      <c r="F1062" s="251" t="s">
        <v>1284</v>
      </c>
      <c r="G1062" s="248"/>
      <c r="H1062" s="252">
        <v>2.1000000000000001</v>
      </c>
      <c r="I1062" s="253"/>
      <c r="J1062" s="248"/>
      <c r="K1062" s="248"/>
      <c r="L1062" s="254"/>
      <c r="M1062" s="255"/>
      <c r="N1062" s="256"/>
      <c r="O1062" s="256"/>
      <c r="P1062" s="256"/>
      <c r="Q1062" s="256"/>
      <c r="R1062" s="256"/>
      <c r="S1062" s="256"/>
      <c r="T1062" s="257"/>
      <c r="U1062" s="13"/>
      <c r="V1062" s="13"/>
      <c r="W1062" s="13"/>
      <c r="X1062" s="13"/>
      <c r="Y1062" s="13"/>
      <c r="Z1062" s="13"/>
      <c r="AA1062" s="13"/>
      <c r="AB1062" s="13"/>
      <c r="AC1062" s="13"/>
      <c r="AD1062" s="13"/>
      <c r="AE1062" s="13"/>
      <c r="AT1062" s="258" t="s">
        <v>192</v>
      </c>
      <c r="AU1062" s="258" t="s">
        <v>84</v>
      </c>
      <c r="AV1062" s="13" t="s">
        <v>84</v>
      </c>
      <c r="AW1062" s="13" t="s">
        <v>30</v>
      </c>
      <c r="AX1062" s="13" t="s">
        <v>74</v>
      </c>
      <c r="AY1062" s="258" t="s">
        <v>137</v>
      </c>
    </row>
    <row r="1063" s="13" customFormat="1">
      <c r="A1063" s="13"/>
      <c r="B1063" s="247"/>
      <c r="C1063" s="248"/>
      <c r="D1063" s="249" t="s">
        <v>192</v>
      </c>
      <c r="E1063" s="250" t="s">
        <v>1</v>
      </c>
      <c r="F1063" s="251" t="s">
        <v>1285</v>
      </c>
      <c r="G1063" s="248"/>
      <c r="H1063" s="252">
        <v>7.335</v>
      </c>
      <c r="I1063" s="253"/>
      <c r="J1063" s="248"/>
      <c r="K1063" s="248"/>
      <c r="L1063" s="254"/>
      <c r="M1063" s="255"/>
      <c r="N1063" s="256"/>
      <c r="O1063" s="256"/>
      <c r="P1063" s="256"/>
      <c r="Q1063" s="256"/>
      <c r="R1063" s="256"/>
      <c r="S1063" s="256"/>
      <c r="T1063" s="257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T1063" s="258" t="s">
        <v>192</v>
      </c>
      <c r="AU1063" s="258" t="s">
        <v>84</v>
      </c>
      <c r="AV1063" s="13" t="s">
        <v>84</v>
      </c>
      <c r="AW1063" s="13" t="s">
        <v>30</v>
      </c>
      <c r="AX1063" s="13" t="s">
        <v>74</v>
      </c>
      <c r="AY1063" s="258" t="s">
        <v>137</v>
      </c>
    </row>
    <row r="1064" s="14" customFormat="1">
      <c r="A1064" s="14"/>
      <c r="B1064" s="259"/>
      <c r="C1064" s="260"/>
      <c r="D1064" s="249" t="s">
        <v>192</v>
      </c>
      <c r="E1064" s="261" t="s">
        <v>1</v>
      </c>
      <c r="F1064" s="262" t="s">
        <v>202</v>
      </c>
      <c r="G1064" s="260"/>
      <c r="H1064" s="263">
        <v>14.435000000000001</v>
      </c>
      <c r="I1064" s="264"/>
      <c r="J1064" s="260"/>
      <c r="K1064" s="260"/>
      <c r="L1064" s="265"/>
      <c r="M1064" s="266"/>
      <c r="N1064" s="267"/>
      <c r="O1064" s="267"/>
      <c r="P1064" s="267"/>
      <c r="Q1064" s="267"/>
      <c r="R1064" s="267"/>
      <c r="S1064" s="267"/>
      <c r="T1064" s="268"/>
      <c r="U1064" s="14"/>
      <c r="V1064" s="14"/>
      <c r="W1064" s="14"/>
      <c r="X1064" s="14"/>
      <c r="Y1064" s="14"/>
      <c r="Z1064" s="14"/>
      <c r="AA1064" s="14"/>
      <c r="AB1064" s="14"/>
      <c r="AC1064" s="14"/>
      <c r="AD1064" s="14"/>
      <c r="AE1064" s="14"/>
      <c r="AT1064" s="269" t="s">
        <v>192</v>
      </c>
      <c r="AU1064" s="269" t="s">
        <v>84</v>
      </c>
      <c r="AV1064" s="14" t="s">
        <v>155</v>
      </c>
      <c r="AW1064" s="14" t="s">
        <v>30</v>
      </c>
      <c r="AX1064" s="14" t="s">
        <v>82</v>
      </c>
      <c r="AY1064" s="269" t="s">
        <v>137</v>
      </c>
    </row>
    <row r="1065" s="2" customFormat="1" ht="16.5" customHeight="1">
      <c r="A1065" s="39"/>
      <c r="B1065" s="40"/>
      <c r="C1065" s="228" t="s">
        <v>1286</v>
      </c>
      <c r="D1065" s="228" t="s">
        <v>140</v>
      </c>
      <c r="E1065" s="229" t="s">
        <v>1287</v>
      </c>
      <c r="F1065" s="230" t="s">
        <v>1288</v>
      </c>
      <c r="G1065" s="231" t="s">
        <v>553</v>
      </c>
      <c r="H1065" s="232">
        <v>96</v>
      </c>
      <c r="I1065" s="233"/>
      <c r="J1065" s="234">
        <f>ROUND(I1065*H1065,2)</f>
        <v>0</v>
      </c>
      <c r="K1065" s="235"/>
      <c r="L1065" s="45"/>
      <c r="M1065" s="236" t="s">
        <v>1</v>
      </c>
      <c r="N1065" s="237" t="s">
        <v>39</v>
      </c>
      <c r="O1065" s="92"/>
      <c r="P1065" s="238">
        <f>O1065*H1065</f>
        <v>0</v>
      </c>
      <c r="Q1065" s="238">
        <v>0.00379</v>
      </c>
      <c r="R1065" s="238">
        <f>Q1065*H1065</f>
        <v>0.36384</v>
      </c>
      <c r="S1065" s="238">
        <v>0</v>
      </c>
      <c r="T1065" s="239">
        <f>S1065*H1065</f>
        <v>0</v>
      </c>
      <c r="U1065" s="39"/>
      <c r="V1065" s="39"/>
      <c r="W1065" s="39"/>
      <c r="X1065" s="39"/>
      <c r="Y1065" s="39"/>
      <c r="Z1065" s="39"/>
      <c r="AA1065" s="39"/>
      <c r="AB1065" s="39"/>
      <c r="AC1065" s="39"/>
      <c r="AD1065" s="39"/>
      <c r="AE1065" s="39"/>
      <c r="AR1065" s="240" t="s">
        <v>266</v>
      </c>
      <c r="AT1065" s="240" t="s">
        <v>140</v>
      </c>
      <c r="AU1065" s="240" t="s">
        <v>84</v>
      </c>
      <c r="AY1065" s="18" t="s">
        <v>137</v>
      </c>
      <c r="BE1065" s="241">
        <f>IF(N1065="základní",J1065,0)</f>
        <v>0</v>
      </c>
      <c r="BF1065" s="241">
        <f>IF(N1065="snížená",J1065,0)</f>
        <v>0</v>
      </c>
      <c r="BG1065" s="241">
        <f>IF(N1065="zákl. přenesená",J1065,0)</f>
        <v>0</v>
      </c>
      <c r="BH1065" s="241">
        <f>IF(N1065="sníž. přenesená",J1065,0)</f>
        <v>0</v>
      </c>
      <c r="BI1065" s="241">
        <f>IF(N1065="nulová",J1065,0)</f>
        <v>0</v>
      </c>
      <c r="BJ1065" s="18" t="s">
        <v>82</v>
      </c>
      <c r="BK1065" s="241">
        <f>ROUND(I1065*H1065,2)</f>
        <v>0</v>
      </c>
      <c r="BL1065" s="18" t="s">
        <v>266</v>
      </c>
      <c r="BM1065" s="240" t="s">
        <v>1289</v>
      </c>
    </row>
    <row r="1066" s="2" customFormat="1">
      <c r="A1066" s="39"/>
      <c r="B1066" s="40"/>
      <c r="C1066" s="41"/>
      <c r="D1066" s="249" t="s">
        <v>217</v>
      </c>
      <c r="E1066" s="41"/>
      <c r="F1066" s="280" t="s">
        <v>1290</v>
      </c>
      <c r="G1066" s="41"/>
      <c r="H1066" s="41"/>
      <c r="I1066" s="281"/>
      <c r="J1066" s="41"/>
      <c r="K1066" s="41"/>
      <c r="L1066" s="45"/>
      <c r="M1066" s="282"/>
      <c r="N1066" s="283"/>
      <c r="O1066" s="92"/>
      <c r="P1066" s="92"/>
      <c r="Q1066" s="92"/>
      <c r="R1066" s="92"/>
      <c r="S1066" s="92"/>
      <c r="T1066" s="93"/>
      <c r="U1066" s="39"/>
      <c r="V1066" s="39"/>
      <c r="W1066" s="39"/>
      <c r="X1066" s="39"/>
      <c r="Y1066" s="39"/>
      <c r="Z1066" s="39"/>
      <c r="AA1066" s="39"/>
      <c r="AB1066" s="39"/>
      <c r="AC1066" s="39"/>
      <c r="AD1066" s="39"/>
      <c r="AE1066" s="39"/>
      <c r="AT1066" s="18" t="s">
        <v>217</v>
      </c>
      <c r="AU1066" s="18" t="s">
        <v>84</v>
      </c>
    </row>
    <row r="1067" s="13" customFormat="1">
      <c r="A1067" s="13"/>
      <c r="B1067" s="247"/>
      <c r="C1067" s="248"/>
      <c r="D1067" s="249" t="s">
        <v>192</v>
      </c>
      <c r="E1067" s="250" t="s">
        <v>1</v>
      </c>
      <c r="F1067" s="251" t="s">
        <v>1291</v>
      </c>
      <c r="G1067" s="248"/>
      <c r="H1067" s="252">
        <v>64</v>
      </c>
      <c r="I1067" s="253"/>
      <c r="J1067" s="248"/>
      <c r="K1067" s="248"/>
      <c r="L1067" s="254"/>
      <c r="M1067" s="255"/>
      <c r="N1067" s="256"/>
      <c r="O1067" s="256"/>
      <c r="P1067" s="256"/>
      <c r="Q1067" s="256"/>
      <c r="R1067" s="256"/>
      <c r="S1067" s="256"/>
      <c r="T1067" s="257"/>
      <c r="U1067" s="13"/>
      <c r="V1067" s="13"/>
      <c r="W1067" s="13"/>
      <c r="X1067" s="13"/>
      <c r="Y1067" s="13"/>
      <c r="Z1067" s="13"/>
      <c r="AA1067" s="13"/>
      <c r="AB1067" s="13"/>
      <c r="AC1067" s="13"/>
      <c r="AD1067" s="13"/>
      <c r="AE1067" s="13"/>
      <c r="AT1067" s="258" t="s">
        <v>192</v>
      </c>
      <c r="AU1067" s="258" t="s">
        <v>84</v>
      </c>
      <c r="AV1067" s="13" t="s">
        <v>84</v>
      </c>
      <c r="AW1067" s="13" t="s">
        <v>30</v>
      </c>
      <c r="AX1067" s="13" t="s">
        <v>74</v>
      </c>
      <c r="AY1067" s="258" t="s">
        <v>137</v>
      </c>
    </row>
    <row r="1068" s="13" customFormat="1">
      <c r="A1068" s="13"/>
      <c r="B1068" s="247"/>
      <c r="C1068" s="248"/>
      <c r="D1068" s="249" t="s">
        <v>192</v>
      </c>
      <c r="E1068" s="250" t="s">
        <v>1</v>
      </c>
      <c r="F1068" s="251" t="s">
        <v>1292</v>
      </c>
      <c r="G1068" s="248"/>
      <c r="H1068" s="252">
        <v>20</v>
      </c>
      <c r="I1068" s="253"/>
      <c r="J1068" s="248"/>
      <c r="K1068" s="248"/>
      <c r="L1068" s="254"/>
      <c r="M1068" s="255"/>
      <c r="N1068" s="256"/>
      <c r="O1068" s="256"/>
      <c r="P1068" s="256"/>
      <c r="Q1068" s="256"/>
      <c r="R1068" s="256"/>
      <c r="S1068" s="256"/>
      <c r="T1068" s="257"/>
      <c r="U1068" s="13"/>
      <c r="V1068" s="13"/>
      <c r="W1068" s="13"/>
      <c r="X1068" s="13"/>
      <c r="Y1068" s="13"/>
      <c r="Z1068" s="13"/>
      <c r="AA1068" s="13"/>
      <c r="AB1068" s="13"/>
      <c r="AC1068" s="13"/>
      <c r="AD1068" s="13"/>
      <c r="AE1068" s="13"/>
      <c r="AT1068" s="258" t="s">
        <v>192</v>
      </c>
      <c r="AU1068" s="258" t="s">
        <v>84</v>
      </c>
      <c r="AV1068" s="13" t="s">
        <v>84</v>
      </c>
      <c r="AW1068" s="13" t="s">
        <v>30</v>
      </c>
      <c r="AX1068" s="13" t="s">
        <v>74</v>
      </c>
      <c r="AY1068" s="258" t="s">
        <v>137</v>
      </c>
    </row>
    <row r="1069" s="13" customFormat="1">
      <c r="A1069" s="13"/>
      <c r="B1069" s="247"/>
      <c r="C1069" s="248"/>
      <c r="D1069" s="249" t="s">
        <v>192</v>
      </c>
      <c r="E1069" s="250" t="s">
        <v>1</v>
      </c>
      <c r="F1069" s="251" t="s">
        <v>1293</v>
      </c>
      <c r="G1069" s="248"/>
      <c r="H1069" s="252">
        <v>12</v>
      </c>
      <c r="I1069" s="253"/>
      <c r="J1069" s="248"/>
      <c r="K1069" s="248"/>
      <c r="L1069" s="254"/>
      <c r="M1069" s="255"/>
      <c r="N1069" s="256"/>
      <c r="O1069" s="256"/>
      <c r="P1069" s="256"/>
      <c r="Q1069" s="256"/>
      <c r="R1069" s="256"/>
      <c r="S1069" s="256"/>
      <c r="T1069" s="257"/>
      <c r="U1069" s="13"/>
      <c r="V1069" s="13"/>
      <c r="W1069" s="13"/>
      <c r="X1069" s="13"/>
      <c r="Y1069" s="13"/>
      <c r="Z1069" s="13"/>
      <c r="AA1069" s="13"/>
      <c r="AB1069" s="13"/>
      <c r="AC1069" s="13"/>
      <c r="AD1069" s="13"/>
      <c r="AE1069" s="13"/>
      <c r="AT1069" s="258" t="s">
        <v>192</v>
      </c>
      <c r="AU1069" s="258" t="s">
        <v>84</v>
      </c>
      <c r="AV1069" s="13" t="s">
        <v>84</v>
      </c>
      <c r="AW1069" s="13" t="s">
        <v>30</v>
      </c>
      <c r="AX1069" s="13" t="s">
        <v>74</v>
      </c>
      <c r="AY1069" s="258" t="s">
        <v>137</v>
      </c>
    </row>
    <row r="1070" s="14" customFormat="1">
      <c r="A1070" s="14"/>
      <c r="B1070" s="259"/>
      <c r="C1070" s="260"/>
      <c r="D1070" s="249" t="s">
        <v>192</v>
      </c>
      <c r="E1070" s="261" t="s">
        <v>1</v>
      </c>
      <c r="F1070" s="262" t="s">
        <v>202</v>
      </c>
      <c r="G1070" s="260"/>
      <c r="H1070" s="263">
        <v>96</v>
      </c>
      <c r="I1070" s="264"/>
      <c r="J1070" s="260"/>
      <c r="K1070" s="260"/>
      <c r="L1070" s="265"/>
      <c r="M1070" s="266"/>
      <c r="N1070" s="267"/>
      <c r="O1070" s="267"/>
      <c r="P1070" s="267"/>
      <c r="Q1070" s="267"/>
      <c r="R1070" s="267"/>
      <c r="S1070" s="267"/>
      <c r="T1070" s="268"/>
      <c r="U1070" s="14"/>
      <c r="V1070" s="14"/>
      <c r="W1070" s="14"/>
      <c r="X1070" s="14"/>
      <c r="Y1070" s="14"/>
      <c r="Z1070" s="14"/>
      <c r="AA1070" s="14"/>
      <c r="AB1070" s="14"/>
      <c r="AC1070" s="14"/>
      <c r="AD1070" s="14"/>
      <c r="AE1070" s="14"/>
      <c r="AT1070" s="269" t="s">
        <v>192</v>
      </c>
      <c r="AU1070" s="269" t="s">
        <v>84</v>
      </c>
      <c r="AV1070" s="14" t="s">
        <v>155</v>
      </c>
      <c r="AW1070" s="14" t="s">
        <v>30</v>
      </c>
      <c r="AX1070" s="14" t="s">
        <v>82</v>
      </c>
      <c r="AY1070" s="269" t="s">
        <v>137</v>
      </c>
    </row>
    <row r="1071" s="2" customFormat="1" ht="16.5" customHeight="1">
      <c r="A1071" s="39"/>
      <c r="B1071" s="40"/>
      <c r="C1071" s="228" t="s">
        <v>1294</v>
      </c>
      <c r="D1071" s="228" t="s">
        <v>140</v>
      </c>
      <c r="E1071" s="229" t="s">
        <v>1295</v>
      </c>
      <c r="F1071" s="230" t="s">
        <v>1296</v>
      </c>
      <c r="G1071" s="231" t="s">
        <v>302</v>
      </c>
      <c r="H1071" s="232">
        <v>600</v>
      </c>
      <c r="I1071" s="233"/>
      <c r="J1071" s="234">
        <f>ROUND(I1071*H1071,2)</f>
        <v>0</v>
      </c>
      <c r="K1071" s="235"/>
      <c r="L1071" s="45"/>
      <c r="M1071" s="236" t="s">
        <v>1</v>
      </c>
      <c r="N1071" s="237" t="s">
        <v>39</v>
      </c>
      <c r="O1071" s="92"/>
      <c r="P1071" s="238">
        <f>O1071*H1071</f>
        <v>0</v>
      </c>
      <c r="Q1071" s="238">
        <v>0.00379</v>
      </c>
      <c r="R1071" s="238">
        <f>Q1071*H1071</f>
        <v>2.274</v>
      </c>
      <c r="S1071" s="238">
        <v>0</v>
      </c>
      <c r="T1071" s="239">
        <f>S1071*H1071</f>
        <v>0</v>
      </c>
      <c r="U1071" s="39"/>
      <c r="V1071" s="39"/>
      <c r="W1071" s="39"/>
      <c r="X1071" s="39"/>
      <c r="Y1071" s="39"/>
      <c r="Z1071" s="39"/>
      <c r="AA1071" s="39"/>
      <c r="AB1071" s="39"/>
      <c r="AC1071" s="39"/>
      <c r="AD1071" s="39"/>
      <c r="AE1071" s="39"/>
      <c r="AR1071" s="240" t="s">
        <v>266</v>
      </c>
      <c r="AT1071" s="240" t="s">
        <v>140</v>
      </c>
      <c r="AU1071" s="240" t="s">
        <v>84</v>
      </c>
      <c r="AY1071" s="18" t="s">
        <v>137</v>
      </c>
      <c r="BE1071" s="241">
        <f>IF(N1071="základní",J1071,0)</f>
        <v>0</v>
      </c>
      <c r="BF1071" s="241">
        <f>IF(N1071="snížená",J1071,0)</f>
        <v>0</v>
      </c>
      <c r="BG1071" s="241">
        <f>IF(N1071="zákl. přenesená",J1071,0)</f>
        <v>0</v>
      </c>
      <c r="BH1071" s="241">
        <f>IF(N1071="sníž. přenesená",J1071,0)</f>
        <v>0</v>
      </c>
      <c r="BI1071" s="241">
        <f>IF(N1071="nulová",J1071,0)</f>
        <v>0</v>
      </c>
      <c r="BJ1071" s="18" t="s">
        <v>82</v>
      </c>
      <c r="BK1071" s="241">
        <f>ROUND(I1071*H1071,2)</f>
        <v>0</v>
      </c>
      <c r="BL1071" s="18" t="s">
        <v>266</v>
      </c>
      <c r="BM1071" s="240" t="s">
        <v>1297</v>
      </c>
    </row>
    <row r="1072" s="2" customFormat="1">
      <c r="A1072" s="39"/>
      <c r="B1072" s="40"/>
      <c r="C1072" s="41"/>
      <c r="D1072" s="249" t="s">
        <v>217</v>
      </c>
      <c r="E1072" s="41"/>
      <c r="F1072" s="280" t="s">
        <v>1298</v>
      </c>
      <c r="G1072" s="41"/>
      <c r="H1072" s="41"/>
      <c r="I1072" s="281"/>
      <c r="J1072" s="41"/>
      <c r="K1072" s="41"/>
      <c r="L1072" s="45"/>
      <c r="M1072" s="282"/>
      <c r="N1072" s="283"/>
      <c r="O1072" s="92"/>
      <c r="P1072" s="92"/>
      <c r="Q1072" s="92"/>
      <c r="R1072" s="92"/>
      <c r="S1072" s="92"/>
      <c r="T1072" s="93"/>
      <c r="U1072" s="39"/>
      <c r="V1072" s="39"/>
      <c r="W1072" s="39"/>
      <c r="X1072" s="39"/>
      <c r="Y1072" s="39"/>
      <c r="Z1072" s="39"/>
      <c r="AA1072" s="39"/>
      <c r="AB1072" s="39"/>
      <c r="AC1072" s="39"/>
      <c r="AD1072" s="39"/>
      <c r="AE1072" s="39"/>
      <c r="AT1072" s="18" t="s">
        <v>217</v>
      </c>
      <c r="AU1072" s="18" t="s">
        <v>84</v>
      </c>
    </row>
    <row r="1073" s="13" customFormat="1">
      <c r="A1073" s="13"/>
      <c r="B1073" s="247"/>
      <c r="C1073" s="248"/>
      <c r="D1073" s="249" t="s">
        <v>192</v>
      </c>
      <c r="E1073" s="250" t="s">
        <v>1</v>
      </c>
      <c r="F1073" s="251" t="s">
        <v>1299</v>
      </c>
      <c r="G1073" s="248"/>
      <c r="H1073" s="252">
        <v>600</v>
      </c>
      <c r="I1073" s="253"/>
      <c r="J1073" s="248"/>
      <c r="K1073" s="248"/>
      <c r="L1073" s="254"/>
      <c r="M1073" s="255"/>
      <c r="N1073" s="256"/>
      <c r="O1073" s="256"/>
      <c r="P1073" s="256"/>
      <c r="Q1073" s="256"/>
      <c r="R1073" s="256"/>
      <c r="S1073" s="256"/>
      <c r="T1073" s="257"/>
      <c r="U1073" s="13"/>
      <c r="V1073" s="13"/>
      <c r="W1073" s="13"/>
      <c r="X1073" s="13"/>
      <c r="Y1073" s="13"/>
      <c r="Z1073" s="13"/>
      <c r="AA1073" s="13"/>
      <c r="AB1073" s="13"/>
      <c r="AC1073" s="13"/>
      <c r="AD1073" s="13"/>
      <c r="AE1073" s="13"/>
      <c r="AT1073" s="258" t="s">
        <v>192</v>
      </c>
      <c r="AU1073" s="258" t="s">
        <v>84</v>
      </c>
      <c r="AV1073" s="13" t="s">
        <v>84</v>
      </c>
      <c r="AW1073" s="13" t="s">
        <v>30</v>
      </c>
      <c r="AX1073" s="13" t="s">
        <v>74</v>
      </c>
      <c r="AY1073" s="258" t="s">
        <v>137</v>
      </c>
    </row>
    <row r="1074" s="14" customFormat="1">
      <c r="A1074" s="14"/>
      <c r="B1074" s="259"/>
      <c r="C1074" s="260"/>
      <c r="D1074" s="249" t="s">
        <v>192</v>
      </c>
      <c r="E1074" s="261" t="s">
        <v>1</v>
      </c>
      <c r="F1074" s="262" t="s">
        <v>202</v>
      </c>
      <c r="G1074" s="260"/>
      <c r="H1074" s="263">
        <v>600</v>
      </c>
      <c r="I1074" s="264"/>
      <c r="J1074" s="260"/>
      <c r="K1074" s="260"/>
      <c r="L1074" s="265"/>
      <c r="M1074" s="266"/>
      <c r="N1074" s="267"/>
      <c r="O1074" s="267"/>
      <c r="P1074" s="267"/>
      <c r="Q1074" s="267"/>
      <c r="R1074" s="267"/>
      <c r="S1074" s="267"/>
      <c r="T1074" s="268"/>
      <c r="U1074" s="14"/>
      <c r="V1074" s="14"/>
      <c r="W1074" s="14"/>
      <c r="X1074" s="14"/>
      <c r="Y1074" s="14"/>
      <c r="Z1074" s="14"/>
      <c r="AA1074" s="14"/>
      <c r="AB1074" s="14"/>
      <c r="AC1074" s="14"/>
      <c r="AD1074" s="14"/>
      <c r="AE1074" s="14"/>
      <c r="AT1074" s="269" t="s">
        <v>192</v>
      </c>
      <c r="AU1074" s="269" t="s">
        <v>84</v>
      </c>
      <c r="AV1074" s="14" t="s">
        <v>155</v>
      </c>
      <c r="AW1074" s="14" t="s">
        <v>30</v>
      </c>
      <c r="AX1074" s="14" t="s">
        <v>82</v>
      </c>
      <c r="AY1074" s="269" t="s">
        <v>137</v>
      </c>
    </row>
    <row r="1075" s="2" customFormat="1" ht="24.15" customHeight="1">
      <c r="A1075" s="39"/>
      <c r="B1075" s="40"/>
      <c r="C1075" s="228" t="s">
        <v>1300</v>
      </c>
      <c r="D1075" s="228" t="s">
        <v>140</v>
      </c>
      <c r="E1075" s="229" t="s">
        <v>1301</v>
      </c>
      <c r="F1075" s="230" t="s">
        <v>1302</v>
      </c>
      <c r="G1075" s="231" t="s">
        <v>553</v>
      </c>
      <c r="H1075" s="232">
        <v>6.7599999999999998</v>
      </c>
      <c r="I1075" s="233"/>
      <c r="J1075" s="234">
        <f>ROUND(I1075*H1075,2)</f>
        <v>0</v>
      </c>
      <c r="K1075" s="235"/>
      <c r="L1075" s="45"/>
      <c r="M1075" s="236" t="s">
        <v>1</v>
      </c>
      <c r="N1075" s="237" t="s">
        <v>39</v>
      </c>
      <c r="O1075" s="92"/>
      <c r="P1075" s="238">
        <f>O1075*H1075</f>
        <v>0</v>
      </c>
      <c r="Q1075" s="238">
        <v>0.00379</v>
      </c>
      <c r="R1075" s="238">
        <f>Q1075*H1075</f>
        <v>0.025620399999999998</v>
      </c>
      <c r="S1075" s="238">
        <v>0</v>
      </c>
      <c r="T1075" s="239">
        <f>S1075*H1075</f>
        <v>0</v>
      </c>
      <c r="U1075" s="39"/>
      <c r="V1075" s="39"/>
      <c r="W1075" s="39"/>
      <c r="X1075" s="39"/>
      <c r="Y1075" s="39"/>
      <c r="Z1075" s="39"/>
      <c r="AA1075" s="39"/>
      <c r="AB1075" s="39"/>
      <c r="AC1075" s="39"/>
      <c r="AD1075" s="39"/>
      <c r="AE1075" s="39"/>
      <c r="AR1075" s="240" t="s">
        <v>266</v>
      </c>
      <c r="AT1075" s="240" t="s">
        <v>140</v>
      </c>
      <c r="AU1075" s="240" t="s">
        <v>84</v>
      </c>
      <c r="AY1075" s="18" t="s">
        <v>137</v>
      </c>
      <c r="BE1075" s="241">
        <f>IF(N1075="základní",J1075,0)</f>
        <v>0</v>
      </c>
      <c r="BF1075" s="241">
        <f>IF(N1075="snížená",J1075,0)</f>
        <v>0</v>
      </c>
      <c r="BG1075" s="241">
        <f>IF(N1075="zákl. přenesená",J1075,0)</f>
        <v>0</v>
      </c>
      <c r="BH1075" s="241">
        <f>IF(N1075="sníž. přenesená",J1075,0)</f>
        <v>0</v>
      </c>
      <c r="BI1075" s="241">
        <f>IF(N1075="nulová",J1075,0)</f>
        <v>0</v>
      </c>
      <c r="BJ1075" s="18" t="s">
        <v>82</v>
      </c>
      <c r="BK1075" s="241">
        <f>ROUND(I1075*H1075,2)</f>
        <v>0</v>
      </c>
      <c r="BL1075" s="18" t="s">
        <v>266</v>
      </c>
      <c r="BM1075" s="240" t="s">
        <v>1303</v>
      </c>
    </row>
    <row r="1076" s="13" customFormat="1">
      <c r="A1076" s="13"/>
      <c r="B1076" s="247"/>
      <c r="C1076" s="248"/>
      <c r="D1076" s="249" t="s">
        <v>192</v>
      </c>
      <c r="E1076" s="250" t="s">
        <v>1</v>
      </c>
      <c r="F1076" s="251" t="s">
        <v>1304</v>
      </c>
      <c r="G1076" s="248"/>
      <c r="H1076" s="252">
        <v>4</v>
      </c>
      <c r="I1076" s="253"/>
      <c r="J1076" s="248"/>
      <c r="K1076" s="248"/>
      <c r="L1076" s="254"/>
      <c r="M1076" s="255"/>
      <c r="N1076" s="256"/>
      <c r="O1076" s="256"/>
      <c r="P1076" s="256"/>
      <c r="Q1076" s="256"/>
      <c r="R1076" s="256"/>
      <c r="S1076" s="256"/>
      <c r="T1076" s="257"/>
      <c r="U1076" s="13"/>
      <c r="V1076" s="13"/>
      <c r="W1076" s="13"/>
      <c r="X1076" s="13"/>
      <c r="Y1076" s="13"/>
      <c r="Z1076" s="13"/>
      <c r="AA1076" s="13"/>
      <c r="AB1076" s="13"/>
      <c r="AC1076" s="13"/>
      <c r="AD1076" s="13"/>
      <c r="AE1076" s="13"/>
      <c r="AT1076" s="258" t="s">
        <v>192</v>
      </c>
      <c r="AU1076" s="258" t="s">
        <v>84</v>
      </c>
      <c r="AV1076" s="13" t="s">
        <v>84</v>
      </c>
      <c r="AW1076" s="13" t="s">
        <v>30</v>
      </c>
      <c r="AX1076" s="13" t="s">
        <v>74</v>
      </c>
      <c r="AY1076" s="258" t="s">
        <v>137</v>
      </c>
    </row>
    <row r="1077" s="13" customFormat="1">
      <c r="A1077" s="13"/>
      <c r="B1077" s="247"/>
      <c r="C1077" s="248"/>
      <c r="D1077" s="249" t="s">
        <v>192</v>
      </c>
      <c r="E1077" s="250" t="s">
        <v>1</v>
      </c>
      <c r="F1077" s="251" t="s">
        <v>1305</v>
      </c>
      <c r="G1077" s="248"/>
      <c r="H1077" s="252">
        <v>2.7599999999999998</v>
      </c>
      <c r="I1077" s="253"/>
      <c r="J1077" s="248"/>
      <c r="K1077" s="248"/>
      <c r="L1077" s="254"/>
      <c r="M1077" s="255"/>
      <c r="N1077" s="256"/>
      <c r="O1077" s="256"/>
      <c r="P1077" s="256"/>
      <c r="Q1077" s="256"/>
      <c r="R1077" s="256"/>
      <c r="S1077" s="256"/>
      <c r="T1077" s="257"/>
      <c r="U1077" s="13"/>
      <c r="V1077" s="13"/>
      <c r="W1077" s="13"/>
      <c r="X1077" s="13"/>
      <c r="Y1077" s="13"/>
      <c r="Z1077" s="13"/>
      <c r="AA1077" s="13"/>
      <c r="AB1077" s="13"/>
      <c r="AC1077" s="13"/>
      <c r="AD1077" s="13"/>
      <c r="AE1077" s="13"/>
      <c r="AT1077" s="258" t="s">
        <v>192</v>
      </c>
      <c r="AU1077" s="258" t="s">
        <v>84</v>
      </c>
      <c r="AV1077" s="13" t="s">
        <v>84</v>
      </c>
      <c r="AW1077" s="13" t="s">
        <v>30</v>
      </c>
      <c r="AX1077" s="13" t="s">
        <v>74</v>
      </c>
      <c r="AY1077" s="258" t="s">
        <v>137</v>
      </c>
    </row>
    <row r="1078" s="14" customFormat="1">
      <c r="A1078" s="14"/>
      <c r="B1078" s="259"/>
      <c r="C1078" s="260"/>
      <c r="D1078" s="249" t="s">
        <v>192</v>
      </c>
      <c r="E1078" s="261" t="s">
        <v>1</v>
      </c>
      <c r="F1078" s="262" t="s">
        <v>202</v>
      </c>
      <c r="G1078" s="260"/>
      <c r="H1078" s="263">
        <v>6.7599999999999998</v>
      </c>
      <c r="I1078" s="264"/>
      <c r="J1078" s="260"/>
      <c r="K1078" s="260"/>
      <c r="L1078" s="265"/>
      <c r="M1078" s="266"/>
      <c r="N1078" s="267"/>
      <c r="O1078" s="267"/>
      <c r="P1078" s="267"/>
      <c r="Q1078" s="267"/>
      <c r="R1078" s="267"/>
      <c r="S1078" s="267"/>
      <c r="T1078" s="268"/>
      <c r="U1078" s="14"/>
      <c r="V1078" s="14"/>
      <c r="W1078" s="14"/>
      <c r="X1078" s="14"/>
      <c r="Y1078" s="14"/>
      <c r="Z1078" s="14"/>
      <c r="AA1078" s="14"/>
      <c r="AB1078" s="14"/>
      <c r="AC1078" s="14"/>
      <c r="AD1078" s="14"/>
      <c r="AE1078" s="14"/>
      <c r="AT1078" s="269" t="s">
        <v>192</v>
      </c>
      <c r="AU1078" s="269" t="s">
        <v>84</v>
      </c>
      <c r="AV1078" s="14" t="s">
        <v>155</v>
      </c>
      <c r="AW1078" s="14" t="s">
        <v>30</v>
      </c>
      <c r="AX1078" s="14" t="s">
        <v>82</v>
      </c>
      <c r="AY1078" s="269" t="s">
        <v>137</v>
      </c>
    </row>
    <row r="1079" s="2" customFormat="1" ht="16.5" customHeight="1">
      <c r="A1079" s="39"/>
      <c r="B1079" s="40"/>
      <c r="C1079" s="228" t="s">
        <v>1306</v>
      </c>
      <c r="D1079" s="228" t="s">
        <v>140</v>
      </c>
      <c r="E1079" s="229" t="s">
        <v>1307</v>
      </c>
      <c r="F1079" s="230" t="s">
        <v>1308</v>
      </c>
      <c r="G1079" s="231" t="s">
        <v>553</v>
      </c>
      <c r="H1079" s="232">
        <v>1</v>
      </c>
      <c r="I1079" s="233"/>
      <c r="J1079" s="234">
        <f>ROUND(I1079*H1079,2)</f>
        <v>0</v>
      </c>
      <c r="K1079" s="235"/>
      <c r="L1079" s="45"/>
      <c r="M1079" s="236" t="s">
        <v>1</v>
      </c>
      <c r="N1079" s="237" t="s">
        <v>39</v>
      </c>
      <c r="O1079" s="92"/>
      <c r="P1079" s="238">
        <f>O1079*H1079</f>
        <v>0</v>
      </c>
      <c r="Q1079" s="238">
        <v>0.00379</v>
      </c>
      <c r="R1079" s="238">
        <f>Q1079*H1079</f>
        <v>0.00379</v>
      </c>
      <c r="S1079" s="238">
        <v>0</v>
      </c>
      <c r="T1079" s="239">
        <f>S1079*H1079</f>
        <v>0</v>
      </c>
      <c r="U1079" s="39"/>
      <c r="V1079" s="39"/>
      <c r="W1079" s="39"/>
      <c r="X1079" s="39"/>
      <c r="Y1079" s="39"/>
      <c r="Z1079" s="39"/>
      <c r="AA1079" s="39"/>
      <c r="AB1079" s="39"/>
      <c r="AC1079" s="39"/>
      <c r="AD1079" s="39"/>
      <c r="AE1079" s="39"/>
      <c r="AR1079" s="240" t="s">
        <v>266</v>
      </c>
      <c r="AT1079" s="240" t="s">
        <v>140</v>
      </c>
      <c r="AU1079" s="240" t="s">
        <v>84</v>
      </c>
      <c r="AY1079" s="18" t="s">
        <v>137</v>
      </c>
      <c r="BE1079" s="241">
        <f>IF(N1079="základní",J1079,0)</f>
        <v>0</v>
      </c>
      <c r="BF1079" s="241">
        <f>IF(N1079="snížená",J1079,0)</f>
        <v>0</v>
      </c>
      <c r="BG1079" s="241">
        <f>IF(N1079="zákl. přenesená",J1079,0)</f>
        <v>0</v>
      </c>
      <c r="BH1079" s="241">
        <f>IF(N1079="sníž. přenesená",J1079,0)</f>
        <v>0</v>
      </c>
      <c r="BI1079" s="241">
        <f>IF(N1079="nulová",J1079,0)</f>
        <v>0</v>
      </c>
      <c r="BJ1079" s="18" t="s">
        <v>82</v>
      </c>
      <c r="BK1079" s="241">
        <f>ROUND(I1079*H1079,2)</f>
        <v>0</v>
      </c>
      <c r="BL1079" s="18" t="s">
        <v>266</v>
      </c>
      <c r="BM1079" s="240" t="s">
        <v>1309</v>
      </c>
    </row>
    <row r="1080" s="2" customFormat="1">
      <c r="A1080" s="39"/>
      <c r="B1080" s="40"/>
      <c r="C1080" s="41"/>
      <c r="D1080" s="249" t="s">
        <v>217</v>
      </c>
      <c r="E1080" s="41"/>
      <c r="F1080" s="280" t="s">
        <v>1310</v>
      </c>
      <c r="G1080" s="41"/>
      <c r="H1080" s="41"/>
      <c r="I1080" s="281"/>
      <c r="J1080" s="41"/>
      <c r="K1080" s="41"/>
      <c r="L1080" s="45"/>
      <c r="M1080" s="282"/>
      <c r="N1080" s="283"/>
      <c r="O1080" s="92"/>
      <c r="P1080" s="92"/>
      <c r="Q1080" s="92"/>
      <c r="R1080" s="92"/>
      <c r="S1080" s="92"/>
      <c r="T1080" s="93"/>
      <c r="U1080" s="39"/>
      <c r="V1080" s="39"/>
      <c r="W1080" s="39"/>
      <c r="X1080" s="39"/>
      <c r="Y1080" s="39"/>
      <c r="Z1080" s="39"/>
      <c r="AA1080" s="39"/>
      <c r="AB1080" s="39"/>
      <c r="AC1080" s="39"/>
      <c r="AD1080" s="39"/>
      <c r="AE1080" s="39"/>
      <c r="AT1080" s="18" t="s">
        <v>217</v>
      </c>
      <c r="AU1080" s="18" t="s">
        <v>84</v>
      </c>
    </row>
    <row r="1081" s="13" customFormat="1">
      <c r="A1081" s="13"/>
      <c r="B1081" s="247"/>
      <c r="C1081" s="248"/>
      <c r="D1081" s="249" t="s">
        <v>192</v>
      </c>
      <c r="E1081" s="250" t="s">
        <v>1</v>
      </c>
      <c r="F1081" s="251" t="s">
        <v>82</v>
      </c>
      <c r="G1081" s="248"/>
      <c r="H1081" s="252">
        <v>1</v>
      </c>
      <c r="I1081" s="253"/>
      <c r="J1081" s="248"/>
      <c r="K1081" s="248"/>
      <c r="L1081" s="254"/>
      <c r="M1081" s="255"/>
      <c r="N1081" s="256"/>
      <c r="O1081" s="256"/>
      <c r="P1081" s="256"/>
      <c r="Q1081" s="256"/>
      <c r="R1081" s="256"/>
      <c r="S1081" s="256"/>
      <c r="T1081" s="257"/>
      <c r="U1081" s="13"/>
      <c r="V1081" s="13"/>
      <c r="W1081" s="13"/>
      <c r="X1081" s="13"/>
      <c r="Y1081" s="13"/>
      <c r="Z1081" s="13"/>
      <c r="AA1081" s="13"/>
      <c r="AB1081" s="13"/>
      <c r="AC1081" s="13"/>
      <c r="AD1081" s="13"/>
      <c r="AE1081" s="13"/>
      <c r="AT1081" s="258" t="s">
        <v>192</v>
      </c>
      <c r="AU1081" s="258" t="s">
        <v>84</v>
      </c>
      <c r="AV1081" s="13" t="s">
        <v>84</v>
      </c>
      <c r="AW1081" s="13" t="s">
        <v>30</v>
      </c>
      <c r="AX1081" s="13" t="s">
        <v>74</v>
      </c>
      <c r="AY1081" s="258" t="s">
        <v>137</v>
      </c>
    </row>
    <row r="1082" s="14" customFormat="1">
      <c r="A1082" s="14"/>
      <c r="B1082" s="259"/>
      <c r="C1082" s="260"/>
      <c r="D1082" s="249" t="s">
        <v>192</v>
      </c>
      <c r="E1082" s="261" t="s">
        <v>1</v>
      </c>
      <c r="F1082" s="262" t="s">
        <v>202</v>
      </c>
      <c r="G1082" s="260"/>
      <c r="H1082" s="263">
        <v>1</v>
      </c>
      <c r="I1082" s="264"/>
      <c r="J1082" s="260"/>
      <c r="K1082" s="260"/>
      <c r="L1082" s="265"/>
      <c r="M1082" s="266"/>
      <c r="N1082" s="267"/>
      <c r="O1082" s="267"/>
      <c r="P1082" s="267"/>
      <c r="Q1082" s="267"/>
      <c r="R1082" s="267"/>
      <c r="S1082" s="267"/>
      <c r="T1082" s="268"/>
      <c r="U1082" s="14"/>
      <c r="V1082" s="14"/>
      <c r="W1082" s="14"/>
      <c r="X1082" s="14"/>
      <c r="Y1082" s="14"/>
      <c r="Z1082" s="14"/>
      <c r="AA1082" s="14"/>
      <c r="AB1082" s="14"/>
      <c r="AC1082" s="14"/>
      <c r="AD1082" s="14"/>
      <c r="AE1082" s="14"/>
      <c r="AT1082" s="269" t="s">
        <v>192</v>
      </c>
      <c r="AU1082" s="269" t="s">
        <v>84</v>
      </c>
      <c r="AV1082" s="14" t="s">
        <v>155</v>
      </c>
      <c r="AW1082" s="14" t="s">
        <v>30</v>
      </c>
      <c r="AX1082" s="14" t="s">
        <v>82</v>
      </c>
      <c r="AY1082" s="269" t="s">
        <v>137</v>
      </c>
    </row>
    <row r="1083" s="2" customFormat="1" ht="24.15" customHeight="1">
      <c r="A1083" s="39"/>
      <c r="B1083" s="40"/>
      <c r="C1083" s="228" t="s">
        <v>1311</v>
      </c>
      <c r="D1083" s="228" t="s">
        <v>140</v>
      </c>
      <c r="E1083" s="229" t="s">
        <v>1312</v>
      </c>
      <c r="F1083" s="230" t="s">
        <v>1313</v>
      </c>
      <c r="G1083" s="231" t="s">
        <v>553</v>
      </c>
      <c r="H1083" s="232">
        <v>69.25</v>
      </c>
      <c r="I1083" s="233"/>
      <c r="J1083" s="234">
        <f>ROUND(I1083*H1083,2)</f>
        <v>0</v>
      </c>
      <c r="K1083" s="235"/>
      <c r="L1083" s="45"/>
      <c r="M1083" s="236" t="s">
        <v>1</v>
      </c>
      <c r="N1083" s="237" t="s">
        <v>39</v>
      </c>
      <c r="O1083" s="92"/>
      <c r="P1083" s="238">
        <f>O1083*H1083</f>
        <v>0</v>
      </c>
      <c r="Q1083" s="238">
        <v>0.00379</v>
      </c>
      <c r="R1083" s="238">
        <f>Q1083*H1083</f>
        <v>0.26245750000000001</v>
      </c>
      <c r="S1083" s="238">
        <v>0</v>
      </c>
      <c r="T1083" s="239">
        <f>S1083*H1083</f>
        <v>0</v>
      </c>
      <c r="U1083" s="39"/>
      <c r="V1083" s="39"/>
      <c r="W1083" s="39"/>
      <c r="X1083" s="39"/>
      <c r="Y1083" s="39"/>
      <c r="Z1083" s="39"/>
      <c r="AA1083" s="39"/>
      <c r="AB1083" s="39"/>
      <c r="AC1083" s="39"/>
      <c r="AD1083" s="39"/>
      <c r="AE1083" s="39"/>
      <c r="AR1083" s="240" t="s">
        <v>266</v>
      </c>
      <c r="AT1083" s="240" t="s">
        <v>140</v>
      </c>
      <c r="AU1083" s="240" t="s">
        <v>84</v>
      </c>
      <c r="AY1083" s="18" t="s">
        <v>137</v>
      </c>
      <c r="BE1083" s="241">
        <f>IF(N1083="základní",J1083,0)</f>
        <v>0</v>
      </c>
      <c r="BF1083" s="241">
        <f>IF(N1083="snížená",J1083,0)</f>
        <v>0</v>
      </c>
      <c r="BG1083" s="241">
        <f>IF(N1083="zákl. přenesená",J1083,0)</f>
        <v>0</v>
      </c>
      <c r="BH1083" s="241">
        <f>IF(N1083="sníž. přenesená",J1083,0)</f>
        <v>0</v>
      </c>
      <c r="BI1083" s="241">
        <f>IF(N1083="nulová",J1083,0)</f>
        <v>0</v>
      </c>
      <c r="BJ1083" s="18" t="s">
        <v>82</v>
      </c>
      <c r="BK1083" s="241">
        <f>ROUND(I1083*H1083,2)</f>
        <v>0</v>
      </c>
      <c r="BL1083" s="18" t="s">
        <v>266</v>
      </c>
      <c r="BM1083" s="240" t="s">
        <v>1314</v>
      </c>
    </row>
    <row r="1084" s="13" customFormat="1">
      <c r="A1084" s="13"/>
      <c r="B1084" s="247"/>
      <c r="C1084" s="248"/>
      <c r="D1084" s="249" t="s">
        <v>192</v>
      </c>
      <c r="E1084" s="250" t="s">
        <v>1</v>
      </c>
      <c r="F1084" s="251" t="s">
        <v>1315</v>
      </c>
      <c r="G1084" s="248"/>
      <c r="H1084" s="252">
        <v>69.25</v>
      </c>
      <c r="I1084" s="253"/>
      <c r="J1084" s="248"/>
      <c r="K1084" s="248"/>
      <c r="L1084" s="254"/>
      <c r="M1084" s="255"/>
      <c r="N1084" s="256"/>
      <c r="O1084" s="256"/>
      <c r="P1084" s="256"/>
      <c r="Q1084" s="256"/>
      <c r="R1084" s="256"/>
      <c r="S1084" s="256"/>
      <c r="T1084" s="257"/>
      <c r="U1084" s="13"/>
      <c r="V1084" s="13"/>
      <c r="W1084" s="13"/>
      <c r="X1084" s="13"/>
      <c r="Y1084" s="13"/>
      <c r="Z1084" s="13"/>
      <c r="AA1084" s="13"/>
      <c r="AB1084" s="13"/>
      <c r="AC1084" s="13"/>
      <c r="AD1084" s="13"/>
      <c r="AE1084" s="13"/>
      <c r="AT1084" s="258" t="s">
        <v>192</v>
      </c>
      <c r="AU1084" s="258" t="s">
        <v>84</v>
      </c>
      <c r="AV1084" s="13" t="s">
        <v>84</v>
      </c>
      <c r="AW1084" s="13" t="s">
        <v>30</v>
      </c>
      <c r="AX1084" s="13" t="s">
        <v>74</v>
      </c>
      <c r="AY1084" s="258" t="s">
        <v>137</v>
      </c>
    </row>
    <row r="1085" s="14" customFormat="1">
      <c r="A1085" s="14"/>
      <c r="B1085" s="259"/>
      <c r="C1085" s="260"/>
      <c r="D1085" s="249" t="s">
        <v>192</v>
      </c>
      <c r="E1085" s="261" t="s">
        <v>1</v>
      </c>
      <c r="F1085" s="262" t="s">
        <v>202</v>
      </c>
      <c r="G1085" s="260"/>
      <c r="H1085" s="263">
        <v>69.25</v>
      </c>
      <c r="I1085" s="264"/>
      <c r="J1085" s="260"/>
      <c r="K1085" s="260"/>
      <c r="L1085" s="265"/>
      <c r="M1085" s="266"/>
      <c r="N1085" s="267"/>
      <c r="O1085" s="267"/>
      <c r="P1085" s="267"/>
      <c r="Q1085" s="267"/>
      <c r="R1085" s="267"/>
      <c r="S1085" s="267"/>
      <c r="T1085" s="268"/>
      <c r="U1085" s="14"/>
      <c r="V1085" s="14"/>
      <c r="W1085" s="14"/>
      <c r="X1085" s="14"/>
      <c r="Y1085" s="14"/>
      <c r="Z1085" s="14"/>
      <c r="AA1085" s="14"/>
      <c r="AB1085" s="14"/>
      <c r="AC1085" s="14"/>
      <c r="AD1085" s="14"/>
      <c r="AE1085" s="14"/>
      <c r="AT1085" s="269" t="s">
        <v>192</v>
      </c>
      <c r="AU1085" s="269" t="s">
        <v>84</v>
      </c>
      <c r="AV1085" s="14" t="s">
        <v>155</v>
      </c>
      <c r="AW1085" s="14" t="s">
        <v>30</v>
      </c>
      <c r="AX1085" s="14" t="s">
        <v>82</v>
      </c>
      <c r="AY1085" s="269" t="s">
        <v>137</v>
      </c>
    </row>
    <row r="1086" s="2" customFormat="1" ht="24.15" customHeight="1">
      <c r="A1086" s="39"/>
      <c r="B1086" s="40"/>
      <c r="C1086" s="228" t="s">
        <v>1316</v>
      </c>
      <c r="D1086" s="228" t="s">
        <v>140</v>
      </c>
      <c r="E1086" s="229" t="s">
        <v>1317</v>
      </c>
      <c r="F1086" s="230" t="s">
        <v>1318</v>
      </c>
      <c r="G1086" s="231" t="s">
        <v>553</v>
      </c>
      <c r="H1086" s="232">
        <v>37.600000000000001</v>
      </c>
      <c r="I1086" s="233"/>
      <c r="J1086" s="234">
        <f>ROUND(I1086*H1086,2)</f>
        <v>0</v>
      </c>
      <c r="K1086" s="235"/>
      <c r="L1086" s="45"/>
      <c r="M1086" s="236" t="s">
        <v>1</v>
      </c>
      <c r="N1086" s="237" t="s">
        <v>39</v>
      </c>
      <c r="O1086" s="92"/>
      <c r="P1086" s="238">
        <f>O1086*H1086</f>
        <v>0</v>
      </c>
      <c r="Q1086" s="238">
        <v>0.0029199999999999999</v>
      </c>
      <c r="R1086" s="238">
        <f>Q1086*H1086</f>
        <v>0.109792</v>
      </c>
      <c r="S1086" s="238">
        <v>0</v>
      </c>
      <c r="T1086" s="239">
        <f>S1086*H1086</f>
        <v>0</v>
      </c>
      <c r="U1086" s="39"/>
      <c r="V1086" s="39"/>
      <c r="W1086" s="39"/>
      <c r="X1086" s="39"/>
      <c r="Y1086" s="39"/>
      <c r="Z1086" s="39"/>
      <c r="AA1086" s="39"/>
      <c r="AB1086" s="39"/>
      <c r="AC1086" s="39"/>
      <c r="AD1086" s="39"/>
      <c r="AE1086" s="39"/>
      <c r="AR1086" s="240" t="s">
        <v>266</v>
      </c>
      <c r="AT1086" s="240" t="s">
        <v>140</v>
      </c>
      <c r="AU1086" s="240" t="s">
        <v>84</v>
      </c>
      <c r="AY1086" s="18" t="s">
        <v>137</v>
      </c>
      <c r="BE1086" s="241">
        <f>IF(N1086="základní",J1086,0)</f>
        <v>0</v>
      </c>
      <c r="BF1086" s="241">
        <f>IF(N1086="snížená",J1086,0)</f>
        <v>0</v>
      </c>
      <c r="BG1086" s="241">
        <f>IF(N1086="zákl. přenesená",J1086,0)</f>
        <v>0</v>
      </c>
      <c r="BH1086" s="241">
        <f>IF(N1086="sníž. přenesená",J1086,0)</f>
        <v>0</v>
      </c>
      <c r="BI1086" s="241">
        <f>IF(N1086="nulová",J1086,0)</f>
        <v>0</v>
      </c>
      <c r="BJ1086" s="18" t="s">
        <v>82</v>
      </c>
      <c r="BK1086" s="241">
        <f>ROUND(I1086*H1086,2)</f>
        <v>0</v>
      </c>
      <c r="BL1086" s="18" t="s">
        <v>266</v>
      </c>
      <c r="BM1086" s="240" t="s">
        <v>1319</v>
      </c>
    </row>
    <row r="1087" s="13" customFormat="1">
      <c r="A1087" s="13"/>
      <c r="B1087" s="247"/>
      <c r="C1087" s="248"/>
      <c r="D1087" s="249" t="s">
        <v>192</v>
      </c>
      <c r="E1087" s="250" t="s">
        <v>1</v>
      </c>
      <c r="F1087" s="251" t="s">
        <v>1320</v>
      </c>
      <c r="G1087" s="248"/>
      <c r="H1087" s="252">
        <v>37.600000000000001</v>
      </c>
      <c r="I1087" s="253"/>
      <c r="J1087" s="248"/>
      <c r="K1087" s="248"/>
      <c r="L1087" s="254"/>
      <c r="M1087" s="255"/>
      <c r="N1087" s="256"/>
      <c r="O1087" s="256"/>
      <c r="P1087" s="256"/>
      <c r="Q1087" s="256"/>
      <c r="R1087" s="256"/>
      <c r="S1087" s="256"/>
      <c r="T1087" s="257"/>
      <c r="U1087" s="13"/>
      <c r="V1087" s="13"/>
      <c r="W1087" s="13"/>
      <c r="X1087" s="13"/>
      <c r="Y1087" s="13"/>
      <c r="Z1087" s="13"/>
      <c r="AA1087" s="13"/>
      <c r="AB1087" s="13"/>
      <c r="AC1087" s="13"/>
      <c r="AD1087" s="13"/>
      <c r="AE1087" s="13"/>
      <c r="AT1087" s="258" t="s">
        <v>192</v>
      </c>
      <c r="AU1087" s="258" t="s">
        <v>84</v>
      </c>
      <c r="AV1087" s="13" t="s">
        <v>84</v>
      </c>
      <c r="AW1087" s="13" t="s">
        <v>30</v>
      </c>
      <c r="AX1087" s="13" t="s">
        <v>74</v>
      </c>
      <c r="AY1087" s="258" t="s">
        <v>137</v>
      </c>
    </row>
    <row r="1088" s="14" customFormat="1">
      <c r="A1088" s="14"/>
      <c r="B1088" s="259"/>
      <c r="C1088" s="260"/>
      <c r="D1088" s="249" t="s">
        <v>192</v>
      </c>
      <c r="E1088" s="261" t="s">
        <v>1</v>
      </c>
      <c r="F1088" s="262" t="s">
        <v>202</v>
      </c>
      <c r="G1088" s="260"/>
      <c r="H1088" s="263">
        <v>37.600000000000001</v>
      </c>
      <c r="I1088" s="264"/>
      <c r="J1088" s="260"/>
      <c r="K1088" s="260"/>
      <c r="L1088" s="265"/>
      <c r="M1088" s="266"/>
      <c r="N1088" s="267"/>
      <c r="O1088" s="267"/>
      <c r="P1088" s="267"/>
      <c r="Q1088" s="267"/>
      <c r="R1088" s="267"/>
      <c r="S1088" s="267"/>
      <c r="T1088" s="268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T1088" s="269" t="s">
        <v>192</v>
      </c>
      <c r="AU1088" s="269" t="s">
        <v>84</v>
      </c>
      <c r="AV1088" s="14" t="s">
        <v>155</v>
      </c>
      <c r="AW1088" s="14" t="s">
        <v>30</v>
      </c>
      <c r="AX1088" s="14" t="s">
        <v>82</v>
      </c>
      <c r="AY1088" s="269" t="s">
        <v>137</v>
      </c>
    </row>
    <row r="1089" s="2" customFormat="1" ht="24.15" customHeight="1">
      <c r="A1089" s="39"/>
      <c r="B1089" s="40"/>
      <c r="C1089" s="228" t="s">
        <v>1321</v>
      </c>
      <c r="D1089" s="228" t="s">
        <v>140</v>
      </c>
      <c r="E1089" s="229" t="s">
        <v>1322</v>
      </c>
      <c r="F1089" s="230" t="s">
        <v>1323</v>
      </c>
      <c r="G1089" s="231" t="s">
        <v>227</v>
      </c>
      <c r="H1089" s="232">
        <v>3.4300000000000002</v>
      </c>
      <c r="I1089" s="233"/>
      <c r="J1089" s="234">
        <f>ROUND(I1089*H1089,2)</f>
        <v>0</v>
      </c>
      <c r="K1089" s="235"/>
      <c r="L1089" s="45"/>
      <c r="M1089" s="236" t="s">
        <v>1</v>
      </c>
      <c r="N1089" s="237" t="s">
        <v>39</v>
      </c>
      <c r="O1089" s="92"/>
      <c r="P1089" s="238">
        <f>O1089*H1089</f>
        <v>0</v>
      </c>
      <c r="Q1089" s="238">
        <v>0</v>
      </c>
      <c r="R1089" s="238">
        <f>Q1089*H1089</f>
        <v>0</v>
      </c>
      <c r="S1089" s="238">
        <v>0</v>
      </c>
      <c r="T1089" s="239">
        <f>S1089*H1089</f>
        <v>0</v>
      </c>
      <c r="U1089" s="39"/>
      <c r="V1089" s="39"/>
      <c r="W1089" s="39"/>
      <c r="X1089" s="39"/>
      <c r="Y1089" s="39"/>
      <c r="Z1089" s="39"/>
      <c r="AA1089" s="39"/>
      <c r="AB1089" s="39"/>
      <c r="AC1089" s="39"/>
      <c r="AD1089" s="39"/>
      <c r="AE1089" s="39"/>
      <c r="AR1089" s="240" t="s">
        <v>266</v>
      </c>
      <c r="AT1089" s="240" t="s">
        <v>140</v>
      </c>
      <c r="AU1089" s="240" t="s">
        <v>84</v>
      </c>
      <c r="AY1089" s="18" t="s">
        <v>137</v>
      </c>
      <c r="BE1089" s="241">
        <f>IF(N1089="základní",J1089,0)</f>
        <v>0</v>
      </c>
      <c r="BF1089" s="241">
        <f>IF(N1089="snížená",J1089,0)</f>
        <v>0</v>
      </c>
      <c r="BG1089" s="241">
        <f>IF(N1089="zákl. přenesená",J1089,0)</f>
        <v>0</v>
      </c>
      <c r="BH1089" s="241">
        <f>IF(N1089="sníž. přenesená",J1089,0)</f>
        <v>0</v>
      </c>
      <c r="BI1089" s="241">
        <f>IF(N1089="nulová",J1089,0)</f>
        <v>0</v>
      </c>
      <c r="BJ1089" s="18" t="s">
        <v>82</v>
      </c>
      <c r="BK1089" s="241">
        <f>ROUND(I1089*H1089,2)</f>
        <v>0</v>
      </c>
      <c r="BL1089" s="18" t="s">
        <v>266</v>
      </c>
      <c r="BM1089" s="240" t="s">
        <v>1324</v>
      </c>
    </row>
    <row r="1090" s="12" customFormat="1" ht="22.8" customHeight="1">
      <c r="A1090" s="12"/>
      <c r="B1090" s="212"/>
      <c r="C1090" s="213"/>
      <c r="D1090" s="214" t="s">
        <v>73</v>
      </c>
      <c r="E1090" s="226" t="s">
        <v>1325</v>
      </c>
      <c r="F1090" s="226" t="s">
        <v>1326</v>
      </c>
      <c r="G1090" s="213"/>
      <c r="H1090" s="213"/>
      <c r="I1090" s="216"/>
      <c r="J1090" s="227">
        <f>BK1090</f>
        <v>0</v>
      </c>
      <c r="K1090" s="213"/>
      <c r="L1090" s="218"/>
      <c r="M1090" s="219"/>
      <c r="N1090" s="220"/>
      <c r="O1090" s="220"/>
      <c r="P1090" s="221">
        <f>SUM(P1091:P1109)</f>
        <v>0</v>
      </c>
      <c r="Q1090" s="220"/>
      <c r="R1090" s="221">
        <f>SUM(R1091:R1109)</f>
        <v>4.7671999999999999</v>
      </c>
      <c r="S1090" s="220"/>
      <c r="T1090" s="222">
        <f>SUM(T1091:T1109)</f>
        <v>23.82432</v>
      </c>
      <c r="U1090" s="12"/>
      <c r="V1090" s="12"/>
      <c r="W1090" s="12"/>
      <c r="X1090" s="12"/>
      <c r="Y1090" s="12"/>
      <c r="Z1090" s="12"/>
      <c r="AA1090" s="12"/>
      <c r="AB1090" s="12"/>
      <c r="AC1090" s="12"/>
      <c r="AD1090" s="12"/>
      <c r="AE1090" s="12"/>
      <c r="AR1090" s="223" t="s">
        <v>84</v>
      </c>
      <c r="AT1090" s="224" t="s">
        <v>73</v>
      </c>
      <c r="AU1090" s="224" t="s">
        <v>82</v>
      </c>
      <c r="AY1090" s="223" t="s">
        <v>137</v>
      </c>
      <c r="BK1090" s="225">
        <f>SUM(BK1091:BK1109)</f>
        <v>0</v>
      </c>
    </row>
    <row r="1091" s="2" customFormat="1" ht="24.15" customHeight="1">
      <c r="A1091" s="39"/>
      <c r="B1091" s="40"/>
      <c r="C1091" s="228" t="s">
        <v>1327</v>
      </c>
      <c r="D1091" s="228" t="s">
        <v>140</v>
      </c>
      <c r="E1091" s="229" t="s">
        <v>1328</v>
      </c>
      <c r="F1091" s="230" t="s">
        <v>1329</v>
      </c>
      <c r="G1091" s="231" t="s">
        <v>190</v>
      </c>
      <c r="H1091" s="232">
        <v>358.80000000000001</v>
      </c>
      <c r="I1091" s="233"/>
      <c r="J1091" s="234">
        <f>ROUND(I1091*H1091,2)</f>
        <v>0</v>
      </c>
      <c r="K1091" s="235"/>
      <c r="L1091" s="45"/>
      <c r="M1091" s="236" t="s">
        <v>1</v>
      </c>
      <c r="N1091" s="237" t="s">
        <v>39</v>
      </c>
      <c r="O1091" s="92"/>
      <c r="P1091" s="238">
        <f>O1091*H1091</f>
        <v>0</v>
      </c>
      <c r="Q1091" s="238">
        <v>0</v>
      </c>
      <c r="R1091" s="238">
        <f>Q1091*H1091</f>
        <v>0</v>
      </c>
      <c r="S1091" s="238">
        <v>0.066400000000000001</v>
      </c>
      <c r="T1091" s="239">
        <f>S1091*H1091</f>
        <v>23.82432</v>
      </c>
      <c r="U1091" s="39"/>
      <c r="V1091" s="39"/>
      <c r="W1091" s="39"/>
      <c r="X1091" s="39"/>
      <c r="Y1091" s="39"/>
      <c r="Z1091" s="39"/>
      <c r="AA1091" s="39"/>
      <c r="AB1091" s="39"/>
      <c r="AC1091" s="39"/>
      <c r="AD1091" s="39"/>
      <c r="AE1091" s="39"/>
      <c r="AR1091" s="240" t="s">
        <v>266</v>
      </c>
      <c r="AT1091" s="240" t="s">
        <v>140</v>
      </c>
      <c r="AU1091" s="240" t="s">
        <v>84</v>
      </c>
      <c r="AY1091" s="18" t="s">
        <v>137</v>
      </c>
      <c r="BE1091" s="241">
        <f>IF(N1091="základní",J1091,0)</f>
        <v>0</v>
      </c>
      <c r="BF1091" s="241">
        <f>IF(N1091="snížená",J1091,0)</f>
        <v>0</v>
      </c>
      <c r="BG1091" s="241">
        <f>IF(N1091="zákl. přenesená",J1091,0)</f>
        <v>0</v>
      </c>
      <c r="BH1091" s="241">
        <f>IF(N1091="sníž. přenesená",J1091,0)</f>
        <v>0</v>
      </c>
      <c r="BI1091" s="241">
        <f>IF(N1091="nulová",J1091,0)</f>
        <v>0</v>
      </c>
      <c r="BJ1091" s="18" t="s">
        <v>82</v>
      </c>
      <c r="BK1091" s="241">
        <f>ROUND(I1091*H1091,2)</f>
        <v>0</v>
      </c>
      <c r="BL1091" s="18" t="s">
        <v>266</v>
      </c>
      <c r="BM1091" s="240" t="s">
        <v>1330</v>
      </c>
    </row>
    <row r="1092" s="15" customFormat="1">
      <c r="A1092" s="15"/>
      <c r="B1092" s="270"/>
      <c r="C1092" s="271"/>
      <c r="D1092" s="249" t="s">
        <v>192</v>
      </c>
      <c r="E1092" s="272" t="s">
        <v>1</v>
      </c>
      <c r="F1092" s="273" t="s">
        <v>1241</v>
      </c>
      <c r="G1092" s="271"/>
      <c r="H1092" s="272" t="s">
        <v>1</v>
      </c>
      <c r="I1092" s="274"/>
      <c r="J1092" s="271"/>
      <c r="K1092" s="271"/>
      <c r="L1092" s="275"/>
      <c r="M1092" s="276"/>
      <c r="N1092" s="277"/>
      <c r="O1092" s="277"/>
      <c r="P1092" s="277"/>
      <c r="Q1092" s="277"/>
      <c r="R1092" s="277"/>
      <c r="S1092" s="277"/>
      <c r="T1092" s="278"/>
      <c r="U1092" s="15"/>
      <c r="V1092" s="15"/>
      <c r="W1092" s="15"/>
      <c r="X1092" s="15"/>
      <c r="Y1092" s="15"/>
      <c r="Z1092" s="15"/>
      <c r="AA1092" s="15"/>
      <c r="AB1092" s="15"/>
      <c r="AC1092" s="15"/>
      <c r="AD1092" s="15"/>
      <c r="AE1092" s="15"/>
      <c r="AT1092" s="279" t="s">
        <v>192</v>
      </c>
      <c r="AU1092" s="279" t="s">
        <v>84</v>
      </c>
      <c r="AV1092" s="15" t="s">
        <v>82</v>
      </c>
      <c r="AW1092" s="15" t="s">
        <v>30</v>
      </c>
      <c r="AX1092" s="15" t="s">
        <v>74</v>
      </c>
      <c r="AY1092" s="279" t="s">
        <v>137</v>
      </c>
    </row>
    <row r="1093" s="13" customFormat="1">
      <c r="A1093" s="13"/>
      <c r="B1093" s="247"/>
      <c r="C1093" s="248"/>
      <c r="D1093" s="249" t="s">
        <v>192</v>
      </c>
      <c r="E1093" s="250" t="s">
        <v>1</v>
      </c>
      <c r="F1093" s="251" t="s">
        <v>1331</v>
      </c>
      <c r="G1093" s="248"/>
      <c r="H1093" s="252">
        <v>358.80000000000001</v>
      </c>
      <c r="I1093" s="253"/>
      <c r="J1093" s="248"/>
      <c r="K1093" s="248"/>
      <c r="L1093" s="254"/>
      <c r="M1093" s="255"/>
      <c r="N1093" s="256"/>
      <c r="O1093" s="256"/>
      <c r="P1093" s="256"/>
      <c r="Q1093" s="256"/>
      <c r="R1093" s="256"/>
      <c r="S1093" s="256"/>
      <c r="T1093" s="257"/>
      <c r="U1093" s="13"/>
      <c r="V1093" s="13"/>
      <c r="W1093" s="13"/>
      <c r="X1093" s="13"/>
      <c r="Y1093" s="13"/>
      <c r="Z1093" s="13"/>
      <c r="AA1093" s="13"/>
      <c r="AB1093" s="13"/>
      <c r="AC1093" s="13"/>
      <c r="AD1093" s="13"/>
      <c r="AE1093" s="13"/>
      <c r="AT1093" s="258" t="s">
        <v>192</v>
      </c>
      <c r="AU1093" s="258" t="s">
        <v>84</v>
      </c>
      <c r="AV1093" s="13" t="s">
        <v>84</v>
      </c>
      <c r="AW1093" s="13" t="s">
        <v>30</v>
      </c>
      <c r="AX1093" s="13" t="s">
        <v>74</v>
      </c>
      <c r="AY1093" s="258" t="s">
        <v>137</v>
      </c>
    </row>
    <row r="1094" s="14" customFormat="1">
      <c r="A1094" s="14"/>
      <c r="B1094" s="259"/>
      <c r="C1094" s="260"/>
      <c r="D1094" s="249" t="s">
        <v>192</v>
      </c>
      <c r="E1094" s="261" t="s">
        <v>1</v>
      </c>
      <c r="F1094" s="262" t="s">
        <v>202</v>
      </c>
      <c r="G1094" s="260"/>
      <c r="H1094" s="263">
        <v>358.80000000000001</v>
      </c>
      <c r="I1094" s="264"/>
      <c r="J1094" s="260"/>
      <c r="K1094" s="260"/>
      <c r="L1094" s="265"/>
      <c r="M1094" s="266"/>
      <c r="N1094" s="267"/>
      <c r="O1094" s="267"/>
      <c r="P1094" s="267"/>
      <c r="Q1094" s="267"/>
      <c r="R1094" s="267"/>
      <c r="S1094" s="267"/>
      <c r="T1094" s="268"/>
      <c r="U1094" s="14"/>
      <c r="V1094" s="14"/>
      <c r="W1094" s="14"/>
      <c r="X1094" s="14"/>
      <c r="Y1094" s="14"/>
      <c r="Z1094" s="14"/>
      <c r="AA1094" s="14"/>
      <c r="AB1094" s="14"/>
      <c r="AC1094" s="14"/>
      <c r="AD1094" s="14"/>
      <c r="AE1094" s="14"/>
      <c r="AT1094" s="269" t="s">
        <v>192</v>
      </c>
      <c r="AU1094" s="269" t="s">
        <v>84</v>
      </c>
      <c r="AV1094" s="14" t="s">
        <v>155</v>
      </c>
      <c r="AW1094" s="14" t="s">
        <v>30</v>
      </c>
      <c r="AX1094" s="14" t="s">
        <v>82</v>
      </c>
      <c r="AY1094" s="269" t="s">
        <v>137</v>
      </c>
    </row>
    <row r="1095" s="2" customFormat="1" ht="24.15" customHeight="1">
      <c r="A1095" s="39"/>
      <c r="B1095" s="40"/>
      <c r="C1095" s="228" t="s">
        <v>1332</v>
      </c>
      <c r="D1095" s="228" t="s">
        <v>140</v>
      </c>
      <c r="E1095" s="229" t="s">
        <v>1333</v>
      </c>
      <c r="F1095" s="230" t="s">
        <v>1334</v>
      </c>
      <c r="G1095" s="231" t="s">
        <v>302</v>
      </c>
      <c r="H1095" s="232">
        <v>4</v>
      </c>
      <c r="I1095" s="233"/>
      <c r="J1095" s="234">
        <f>ROUND(I1095*H1095,2)</f>
        <v>0</v>
      </c>
      <c r="K1095" s="235"/>
      <c r="L1095" s="45"/>
      <c r="M1095" s="236" t="s">
        <v>1</v>
      </c>
      <c r="N1095" s="237" t="s">
        <v>39</v>
      </c>
      <c r="O1095" s="92"/>
      <c r="P1095" s="238">
        <f>O1095*H1095</f>
        <v>0</v>
      </c>
      <c r="Q1095" s="238">
        <v>0</v>
      </c>
      <c r="R1095" s="238">
        <f>Q1095*H1095</f>
        <v>0</v>
      </c>
      <c r="S1095" s="238">
        <v>0</v>
      </c>
      <c r="T1095" s="239">
        <f>S1095*H1095</f>
        <v>0</v>
      </c>
      <c r="U1095" s="39"/>
      <c r="V1095" s="39"/>
      <c r="W1095" s="39"/>
      <c r="X1095" s="39"/>
      <c r="Y1095" s="39"/>
      <c r="Z1095" s="39"/>
      <c r="AA1095" s="39"/>
      <c r="AB1095" s="39"/>
      <c r="AC1095" s="39"/>
      <c r="AD1095" s="39"/>
      <c r="AE1095" s="39"/>
      <c r="AR1095" s="240" t="s">
        <v>155</v>
      </c>
      <c r="AT1095" s="240" t="s">
        <v>140</v>
      </c>
      <c r="AU1095" s="240" t="s">
        <v>84</v>
      </c>
      <c r="AY1095" s="18" t="s">
        <v>137</v>
      </c>
      <c r="BE1095" s="241">
        <f>IF(N1095="základní",J1095,0)</f>
        <v>0</v>
      </c>
      <c r="BF1095" s="241">
        <f>IF(N1095="snížená",J1095,0)</f>
        <v>0</v>
      </c>
      <c r="BG1095" s="241">
        <f>IF(N1095="zákl. přenesená",J1095,0)</f>
        <v>0</v>
      </c>
      <c r="BH1095" s="241">
        <f>IF(N1095="sníž. přenesená",J1095,0)</f>
        <v>0</v>
      </c>
      <c r="BI1095" s="241">
        <f>IF(N1095="nulová",J1095,0)</f>
        <v>0</v>
      </c>
      <c r="BJ1095" s="18" t="s">
        <v>82</v>
      </c>
      <c r="BK1095" s="241">
        <f>ROUND(I1095*H1095,2)</f>
        <v>0</v>
      </c>
      <c r="BL1095" s="18" t="s">
        <v>155</v>
      </c>
      <c r="BM1095" s="240" t="s">
        <v>1335</v>
      </c>
    </row>
    <row r="1096" s="13" customFormat="1">
      <c r="A1096" s="13"/>
      <c r="B1096" s="247"/>
      <c r="C1096" s="248"/>
      <c r="D1096" s="249" t="s">
        <v>192</v>
      </c>
      <c r="E1096" s="250" t="s">
        <v>1</v>
      </c>
      <c r="F1096" s="251" t="s">
        <v>155</v>
      </c>
      <c r="G1096" s="248"/>
      <c r="H1096" s="252">
        <v>4</v>
      </c>
      <c r="I1096" s="253"/>
      <c r="J1096" s="248"/>
      <c r="K1096" s="248"/>
      <c r="L1096" s="254"/>
      <c r="M1096" s="255"/>
      <c r="N1096" s="256"/>
      <c r="O1096" s="256"/>
      <c r="P1096" s="256"/>
      <c r="Q1096" s="256"/>
      <c r="R1096" s="256"/>
      <c r="S1096" s="256"/>
      <c r="T1096" s="257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  <c r="AT1096" s="258" t="s">
        <v>192</v>
      </c>
      <c r="AU1096" s="258" t="s">
        <v>84</v>
      </c>
      <c r="AV1096" s="13" t="s">
        <v>84</v>
      </c>
      <c r="AW1096" s="13" t="s">
        <v>30</v>
      </c>
      <c r="AX1096" s="13" t="s">
        <v>74</v>
      </c>
      <c r="AY1096" s="258" t="s">
        <v>137</v>
      </c>
    </row>
    <row r="1097" s="14" customFormat="1">
      <c r="A1097" s="14"/>
      <c r="B1097" s="259"/>
      <c r="C1097" s="260"/>
      <c r="D1097" s="249" t="s">
        <v>192</v>
      </c>
      <c r="E1097" s="261" t="s">
        <v>1</v>
      </c>
      <c r="F1097" s="262" t="s">
        <v>202</v>
      </c>
      <c r="G1097" s="260"/>
      <c r="H1097" s="263">
        <v>4</v>
      </c>
      <c r="I1097" s="264"/>
      <c r="J1097" s="260"/>
      <c r="K1097" s="260"/>
      <c r="L1097" s="265"/>
      <c r="M1097" s="266"/>
      <c r="N1097" s="267"/>
      <c r="O1097" s="267"/>
      <c r="P1097" s="267"/>
      <c r="Q1097" s="267"/>
      <c r="R1097" s="267"/>
      <c r="S1097" s="267"/>
      <c r="T1097" s="268"/>
      <c r="U1097" s="14"/>
      <c r="V1097" s="14"/>
      <c r="W1097" s="14"/>
      <c r="X1097" s="14"/>
      <c r="Y1097" s="14"/>
      <c r="Z1097" s="14"/>
      <c r="AA1097" s="14"/>
      <c r="AB1097" s="14"/>
      <c r="AC1097" s="14"/>
      <c r="AD1097" s="14"/>
      <c r="AE1097" s="14"/>
      <c r="AT1097" s="269" t="s">
        <v>192</v>
      </c>
      <c r="AU1097" s="269" t="s">
        <v>84</v>
      </c>
      <c r="AV1097" s="14" t="s">
        <v>155</v>
      </c>
      <c r="AW1097" s="14" t="s">
        <v>30</v>
      </c>
      <c r="AX1097" s="14" t="s">
        <v>82</v>
      </c>
      <c r="AY1097" s="269" t="s">
        <v>137</v>
      </c>
    </row>
    <row r="1098" s="2" customFormat="1" ht="21.75" customHeight="1">
      <c r="A1098" s="39"/>
      <c r="B1098" s="40"/>
      <c r="C1098" s="295" t="s">
        <v>1336</v>
      </c>
      <c r="D1098" s="295" t="s">
        <v>351</v>
      </c>
      <c r="E1098" s="296" t="s">
        <v>1337</v>
      </c>
      <c r="F1098" s="297" t="s">
        <v>1338</v>
      </c>
      <c r="G1098" s="298" t="s">
        <v>143</v>
      </c>
      <c r="H1098" s="299">
        <v>4</v>
      </c>
      <c r="I1098" s="300"/>
      <c r="J1098" s="301">
        <f>ROUND(I1098*H1098,2)</f>
        <v>0</v>
      </c>
      <c r="K1098" s="302"/>
      <c r="L1098" s="303"/>
      <c r="M1098" s="304" t="s">
        <v>1</v>
      </c>
      <c r="N1098" s="305" t="s">
        <v>39</v>
      </c>
      <c r="O1098" s="92"/>
      <c r="P1098" s="238">
        <f>O1098*H1098</f>
        <v>0</v>
      </c>
      <c r="Q1098" s="238">
        <v>0</v>
      </c>
      <c r="R1098" s="238">
        <f>Q1098*H1098</f>
        <v>0</v>
      </c>
      <c r="S1098" s="238">
        <v>0</v>
      </c>
      <c r="T1098" s="239">
        <f>S1098*H1098</f>
        <v>0</v>
      </c>
      <c r="U1098" s="39"/>
      <c r="V1098" s="39"/>
      <c r="W1098" s="39"/>
      <c r="X1098" s="39"/>
      <c r="Y1098" s="39"/>
      <c r="Z1098" s="39"/>
      <c r="AA1098" s="39"/>
      <c r="AB1098" s="39"/>
      <c r="AC1098" s="39"/>
      <c r="AD1098" s="39"/>
      <c r="AE1098" s="39"/>
      <c r="AR1098" s="240" t="s">
        <v>224</v>
      </c>
      <c r="AT1098" s="240" t="s">
        <v>351</v>
      </c>
      <c r="AU1098" s="240" t="s">
        <v>84</v>
      </c>
      <c r="AY1098" s="18" t="s">
        <v>137</v>
      </c>
      <c r="BE1098" s="241">
        <f>IF(N1098="základní",J1098,0)</f>
        <v>0</v>
      </c>
      <c r="BF1098" s="241">
        <f>IF(N1098="snížená",J1098,0)</f>
        <v>0</v>
      </c>
      <c r="BG1098" s="241">
        <f>IF(N1098="zákl. přenesená",J1098,0)</f>
        <v>0</v>
      </c>
      <c r="BH1098" s="241">
        <f>IF(N1098="sníž. přenesená",J1098,0)</f>
        <v>0</v>
      </c>
      <c r="BI1098" s="241">
        <f>IF(N1098="nulová",J1098,0)</f>
        <v>0</v>
      </c>
      <c r="BJ1098" s="18" t="s">
        <v>82</v>
      </c>
      <c r="BK1098" s="241">
        <f>ROUND(I1098*H1098,2)</f>
        <v>0</v>
      </c>
      <c r="BL1098" s="18" t="s">
        <v>155</v>
      </c>
      <c r="BM1098" s="240" t="s">
        <v>1339</v>
      </c>
    </row>
    <row r="1099" s="13" customFormat="1">
      <c r="A1099" s="13"/>
      <c r="B1099" s="247"/>
      <c r="C1099" s="248"/>
      <c r="D1099" s="249" t="s">
        <v>192</v>
      </c>
      <c r="E1099" s="250" t="s">
        <v>1</v>
      </c>
      <c r="F1099" s="251" t="s">
        <v>155</v>
      </c>
      <c r="G1099" s="248"/>
      <c r="H1099" s="252">
        <v>4</v>
      </c>
      <c r="I1099" s="253"/>
      <c r="J1099" s="248"/>
      <c r="K1099" s="248"/>
      <c r="L1099" s="254"/>
      <c r="M1099" s="255"/>
      <c r="N1099" s="256"/>
      <c r="O1099" s="256"/>
      <c r="P1099" s="256"/>
      <c r="Q1099" s="256"/>
      <c r="R1099" s="256"/>
      <c r="S1099" s="256"/>
      <c r="T1099" s="257"/>
      <c r="U1099" s="13"/>
      <c r="V1099" s="13"/>
      <c r="W1099" s="13"/>
      <c r="X1099" s="13"/>
      <c r="Y1099" s="13"/>
      <c r="Z1099" s="13"/>
      <c r="AA1099" s="13"/>
      <c r="AB1099" s="13"/>
      <c r="AC1099" s="13"/>
      <c r="AD1099" s="13"/>
      <c r="AE1099" s="13"/>
      <c r="AT1099" s="258" t="s">
        <v>192</v>
      </c>
      <c r="AU1099" s="258" t="s">
        <v>84</v>
      </c>
      <c r="AV1099" s="13" t="s">
        <v>84</v>
      </c>
      <c r="AW1099" s="13" t="s">
        <v>30</v>
      </c>
      <c r="AX1099" s="13" t="s">
        <v>74</v>
      </c>
      <c r="AY1099" s="258" t="s">
        <v>137</v>
      </c>
    </row>
    <row r="1100" s="14" customFormat="1">
      <c r="A1100" s="14"/>
      <c r="B1100" s="259"/>
      <c r="C1100" s="260"/>
      <c r="D1100" s="249" t="s">
        <v>192</v>
      </c>
      <c r="E1100" s="261" t="s">
        <v>1</v>
      </c>
      <c r="F1100" s="262" t="s">
        <v>202</v>
      </c>
      <c r="G1100" s="260"/>
      <c r="H1100" s="263">
        <v>4</v>
      </c>
      <c r="I1100" s="264"/>
      <c r="J1100" s="260"/>
      <c r="K1100" s="260"/>
      <c r="L1100" s="265"/>
      <c r="M1100" s="266"/>
      <c r="N1100" s="267"/>
      <c r="O1100" s="267"/>
      <c r="P1100" s="267"/>
      <c r="Q1100" s="267"/>
      <c r="R1100" s="267"/>
      <c r="S1100" s="267"/>
      <c r="T1100" s="268"/>
      <c r="U1100" s="14"/>
      <c r="V1100" s="14"/>
      <c r="W1100" s="14"/>
      <c r="X1100" s="14"/>
      <c r="Y1100" s="14"/>
      <c r="Z1100" s="14"/>
      <c r="AA1100" s="14"/>
      <c r="AB1100" s="14"/>
      <c r="AC1100" s="14"/>
      <c r="AD1100" s="14"/>
      <c r="AE1100" s="14"/>
      <c r="AT1100" s="269" t="s">
        <v>192</v>
      </c>
      <c r="AU1100" s="269" t="s">
        <v>84</v>
      </c>
      <c r="AV1100" s="14" t="s">
        <v>155</v>
      </c>
      <c r="AW1100" s="14" t="s">
        <v>30</v>
      </c>
      <c r="AX1100" s="14" t="s">
        <v>82</v>
      </c>
      <c r="AY1100" s="269" t="s">
        <v>137</v>
      </c>
    </row>
    <row r="1101" s="2" customFormat="1" ht="33" customHeight="1">
      <c r="A1101" s="39"/>
      <c r="B1101" s="40"/>
      <c r="C1101" s="228" t="s">
        <v>1340</v>
      </c>
      <c r="D1101" s="228" t="s">
        <v>140</v>
      </c>
      <c r="E1101" s="229" t="s">
        <v>1341</v>
      </c>
      <c r="F1101" s="230" t="s">
        <v>1342</v>
      </c>
      <c r="G1101" s="231" t="s">
        <v>190</v>
      </c>
      <c r="H1101" s="232">
        <v>323.19999999999999</v>
      </c>
      <c r="I1101" s="233"/>
      <c r="J1101" s="234">
        <f>ROUND(I1101*H1101,2)</f>
        <v>0</v>
      </c>
      <c r="K1101" s="235"/>
      <c r="L1101" s="45"/>
      <c r="M1101" s="236" t="s">
        <v>1</v>
      </c>
      <c r="N1101" s="237" t="s">
        <v>39</v>
      </c>
      <c r="O1101" s="92"/>
      <c r="P1101" s="238">
        <f>O1101*H1101</f>
        <v>0</v>
      </c>
      <c r="Q1101" s="238">
        <v>0.00012</v>
      </c>
      <c r="R1101" s="238">
        <f>Q1101*H1101</f>
        <v>0.038783999999999999</v>
      </c>
      <c r="S1101" s="238">
        <v>0</v>
      </c>
      <c r="T1101" s="239">
        <f>S1101*H1101</f>
        <v>0</v>
      </c>
      <c r="U1101" s="39"/>
      <c r="V1101" s="39"/>
      <c r="W1101" s="39"/>
      <c r="X1101" s="39"/>
      <c r="Y1101" s="39"/>
      <c r="Z1101" s="39"/>
      <c r="AA1101" s="39"/>
      <c r="AB1101" s="39"/>
      <c r="AC1101" s="39"/>
      <c r="AD1101" s="39"/>
      <c r="AE1101" s="39"/>
      <c r="AR1101" s="240" t="s">
        <v>266</v>
      </c>
      <c r="AT1101" s="240" t="s">
        <v>140</v>
      </c>
      <c r="AU1101" s="240" t="s">
        <v>84</v>
      </c>
      <c r="AY1101" s="18" t="s">
        <v>137</v>
      </c>
      <c r="BE1101" s="241">
        <f>IF(N1101="základní",J1101,0)</f>
        <v>0</v>
      </c>
      <c r="BF1101" s="241">
        <f>IF(N1101="snížená",J1101,0)</f>
        <v>0</v>
      </c>
      <c r="BG1101" s="241">
        <f>IF(N1101="zákl. přenesená",J1101,0)</f>
        <v>0</v>
      </c>
      <c r="BH1101" s="241">
        <f>IF(N1101="sníž. přenesená",J1101,0)</f>
        <v>0</v>
      </c>
      <c r="BI1101" s="241">
        <f>IF(N1101="nulová",J1101,0)</f>
        <v>0</v>
      </c>
      <c r="BJ1101" s="18" t="s">
        <v>82</v>
      </c>
      <c r="BK1101" s="241">
        <f>ROUND(I1101*H1101,2)</f>
        <v>0</v>
      </c>
      <c r="BL1101" s="18" t="s">
        <v>266</v>
      </c>
      <c r="BM1101" s="240" t="s">
        <v>1343</v>
      </c>
    </row>
    <row r="1102" s="15" customFormat="1">
      <c r="A1102" s="15"/>
      <c r="B1102" s="270"/>
      <c r="C1102" s="271"/>
      <c r="D1102" s="249" t="s">
        <v>192</v>
      </c>
      <c r="E1102" s="272" t="s">
        <v>1</v>
      </c>
      <c r="F1102" s="273" t="s">
        <v>820</v>
      </c>
      <c r="G1102" s="271"/>
      <c r="H1102" s="272" t="s">
        <v>1</v>
      </c>
      <c r="I1102" s="274"/>
      <c r="J1102" s="271"/>
      <c r="K1102" s="271"/>
      <c r="L1102" s="275"/>
      <c r="M1102" s="276"/>
      <c r="N1102" s="277"/>
      <c r="O1102" s="277"/>
      <c r="P1102" s="277"/>
      <c r="Q1102" s="277"/>
      <c r="R1102" s="277"/>
      <c r="S1102" s="277"/>
      <c r="T1102" s="278"/>
      <c r="U1102" s="15"/>
      <c r="V1102" s="15"/>
      <c r="W1102" s="15"/>
      <c r="X1102" s="15"/>
      <c r="Y1102" s="15"/>
      <c r="Z1102" s="15"/>
      <c r="AA1102" s="15"/>
      <c r="AB1102" s="15"/>
      <c r="AC1102" s="15"/>
      <c r="AD1102" s="15"/>
      <c r="AE1102" s="15"/>
      <c r="AT1102" s="279" t="s">
        <v>192</v>
      </c>
      <c r="AU1102" s="279" t="s">
        <v>84</v>
      </c>
      <c r="AV1102" s="15" t="s">
        <v>82</v>
      </c>
      <c r="AW1102" s="15" t="s">
        <v>30</v>
      </c>
      <c r="AX1102" s="15" t="s">
        <v>74</v>
      </c>
      <c r="AY1102" s="279" t="s">
        <v>137</v>
      </c>
    </row>
    <row r="1103" s="13" customFormat="1">
      <c r="A1103" s="13"/>
      <c r="B1103" s="247"/>
      <c r="C1103" s="248"/>
      <c r="D1103" s="249" t="s">
        <v>192</v>
      </c>
      <c r="E1103" s="250" t="s">
        <v>1</v>
      </c>
      <c r="F1103" s="251" t="s">
        <v>826</v>
      </c>
      <c r="G1103" s="248"/>
      <c r="H1103" s="252">
        <v>323.19999999999999</v>
      </c>
      <c r="I1103" s="253"/>
      <c r="J1103" s="248"/>
      <c r="K1103" s="248"/>
      <c r="L1103" s="254"/>
      <c r="M1103" s="255"/>
      <c r="N1103" s="256"/>
      <c r="O1103" s="256"/>
      <c r="P1103" s="256"/>
      <c r="Q1103" s="256"/>
      <c r="R1103" s="256"/>
      <c r="S1103" s="256"/>
      <c r="T1103" s="257"/>
      <c r="U1103" s="13"/>
      <c r="V1103" s="13"/>
      <c r="W1103" s="13"/>
      <c r="X1103" s="13"/>
      <c r="Y1103" s="13"/>
      <c r="Z1103" s="13"/>
      <c r="AA1103" s="13"/>
      <c r="AB1103" s="13"/>
      <c r="AC1103" s="13"/>
      <c r="AD1103" s="13"/>
      <c r="AE1103" s="13"/>
      <c r="AT1103" s="258" t="s">
        <v>192</v>
      </c>
      <c r="AU1103" s="258" t="s">
        <v>84</v>
      </c>
      <c r="AV1103" s="13" t="s">
        <v>84</v>
      </c>
      <c r="AW1103" s="13" t="s">
        <v>30</v>
      </c>
      <c r="AX1103" s="13" t="s">
        <v>74</v>
      </c>
      <c r="AY1103" s="258" t="s">
        <v>137</v>
      </c>
    </row>
    <row r="1104" s="14" customFormat="1">
      <c r="A1104" s="14"/>
      <c r="B1104" s="259"/>
      <c r="C1104" s="260"/>
      <c r="D1104" s="249" t="s">
        <v>192</v>
      </c>
      <c r="E1104" s="261" t="s">
        <v>1</v>
      </c>
      <c r="F1104" s="262" t="s">
        <v>202</v>
      </c>
      <c r="G1104" s="260"/>
      <c r="H1104" s="263">
        <v>323.19999999999999</v>
      </c>
      <c r="I1104" s="264"/>
      <c r="J1104" s="260"/>
      <c r="K1104" s="260"/>
      <c r="L1104" s="265"/>
      <c r="M1104" s="266"/>
      <c r="N1104" s="267"/>
      <c r="O1104" s="267"/>
      <c r="P1104" s="267"/>
      <c r="Q1104" s="267"/>
      <c r="R1104" s="267"/>
      <c r="S1104" s="267"/>
      <c r="T1104" s="268"/>
      <c r="U1104" s="14"/>
      <c r="V1104" s="14"/>
      <c r="W1104" s="14"/>
      <c r="X1104" s="14"/>
      <c r="Y1104" s="14"/>
      <c r="Z1104" s="14"/>
      <c r="AA1104" s="14"/>
      <c r="AB1104" s="14"/>
      <c r="AC1104" s="14"/>
      <c r="AD1104" s="14"/>
      <c r="AE1104" s="14"/>
      <c r="AT1104" s="269" t="s">
        <v>192</v>
      </c>
      <c r="AU1104" s="269" t="s">
        <v>84</v>
      </c>
      <c r="AV1104" s="14" t="s">
        <v>155</v>
      </c>
      <c r="AW1104" s="14" t="s">
        <v>30</v>
      </c>
      <c r="AX1104" s="14" t="s">
        <v>82</v>
      </c>
      <c r="AY1104" s="269" t="s">
        <v>137</v>
      </c>
    </row>
    <row r="1105" s="2" customFormat="1" ht="24.15" customHeight="1">
      <c r="A1105" s="39"/>
      <c r="B1105" s="40"/>
      <c r="C1105" s="295" t="s">
        <v>1344</v>
      </c>
      <c r="D1105" s="295" t="s">
        <v>351</v>
      </c>
      <c r="E1105" s="296" t="s">
        <v>1345</v>
      </c>
      <c r="F1105" s="297" t="s">
        <v>1346</v>
      </c>
      <c r="G1105" s="298" t="s">
        <v>302</v>
      </c>
      <c r="H1105" s="299">
        <v>3555.1999999999998</v>
      </c>
      <c r="I1105" s="300"/>
      <c r="J1105" s="301">
        <f>ROUND(I1105*H1105,2)</f>
        <v>0</v>
      </c>
      <c r="K1105" s="302"/>
      <c r="L1105" s="303"/>
      <c r="M1105" s="304" t="s">
        <v>1</v>
      </c>
      <c r="N1105" s="305" t="s">
        <v>39</v>
      </c>
      <c r="O1105" s="92"/>
      <c r="P1105" s="238">
        <f>O1105*H1105</f>
        <v>0</v>
      </c>
      <c r="Q1105" s="238">
        <v>0.00133</v>
      </c>
      <c r="R1105" s="238">
        <f>Q1105*H1105</f>
        <v>4.7284160000000002</v>
      </c>
      <c r="S1105" s="238">
        <v>0</v>
      </c>
      <c r="T1105" s="239">
        <f>S1105*H1105</f>
        <v>0</v>
      </c>
      <c r="U1105" s="39"/>
      <c r="V1105" s="39"/>
      <c r="W1105" s="39"/>
      <c r="X1105" s="39"/>
      <c r="Y1105" s="39"/>
      <c r="Z1105" s="39"/>
      <c r="AA1105" s="39"/>
      <c r="AB1105" s="39"/>
      <c r="AC1105" s="39"/>
      <c r="AD1105" s="39"/>
      <c r="AE1105" s="39"/>
      <c r="AR1105" s="240" t="s">
        <v>356</v>
      </c>
      <c r="AT1105" s="240" t="s">
        <v>351</v>
      </c>
      <c r="AU1105" s="240" t="s">
        <v>84</v>
      </c>
      <c r="AY1105" s="18" t="s">
        <v>137</v>
      </c>
      <c r="BE1105" s="241">
        <f>IF(N1105="základní",J1105,0)</f>
        <v>0</v>
      </c>
      <c r="BF1105" s="241">
        <f>IF(N1105="snížená",J1105,0)</f>
        <v>0</v>
      </c>
      <c r="BG1105" s="241">
        <f>IF(N1105="zákl. přenesená",J1105,0)</f>
        <v>0</v>
      </c>
      <c r="BH1105" s="241">
        <f>IF(N1105="sníž. přenesená",J1105,0)</f>
        <v>0</v>
      </c>
      <c r="BI1105" s="241">
        <f>IF(N1105="nulová",J1105,0)</f>
        <v>0</v>
      </c>
      <c r="BJ1105" s="18" t="s">
        <v>82</v>
      </c>
      <c r="BK1105" s="241">
        <f>ROUND(I1105*H1105,2)</f>
        <v>0</v>
      </c>
      <c r="BL1105" s="18" t="s">
        <v>266</v>
      </c>
      <c r="BM1105" s="240" t="s">
        <v>1347</v>
      </c>
    </row>
    <row r="1106" s="15" customFormat="1">
      <c r="A1106" s="15"/>
      <c r="B1106" s="270"/>
      <c r="C1106" s="271"/>
      <c r="D1106" s="249" t="s">
        <v>192</v>
      </c>
      <c r="E1106" s="272" t="s">
        <v>1</v>
      </c>
      <c r="F1106" s="273" t="s">
        <v>820</v>
      </c>
      <c r="G1106" s="271"/>
      <c r="H1106" s="272" t="s">
        <v>1</v>
      </c>
      <c r="I1106" s="274"/>
      <c r="J1106" s="271"/>
      <c r="K1106" s="271"/>
      <c r="L1106" s="275"/>
      <c r="M1106" s="276"/>
      <c r="N1106" s="277"/>
      <c r="O1106" s="277"/>
      <c r="P1106" s="277"/>
      <c r="Q1106" s="277"/>
      <c r="R1106" s="277"/>
      <c r="S1106" s="277"/>
      <c r="T1106" s="278"/>
      <c r="U1106" s="15"/>
      <c r="V1106" s="15"/>
      <c r="W1106" s="15"/>
      <c r="X1106" s="15"/>
      <c r="Y1106" s="15"/>
      <c r="Z1106" s="15"/>
      <c r="AA1106" s="15"/>
      <c r="AB1106" s="15"/>
      <c r="AC1106" s="15"/>
      <c r="AD1106" s="15"/>
      <c r="AE1106" s="15"/>
      <c r="AT1106" s="279" t="s">
        <v>192</v>
      </c>
      <c r="AU1106" s="279" t="s">
        <v>84</v>
      </c>
      <c r="AV1106" s="15" t="s">
        <v>82</v>
      </c>
      <c r="AW1106" s="15" t="s">
        <v>30</v>
      </c>
      <c r="AX1106" s="15" t="s">
        <v>74</v>
      </c>
      <c r="AY1106" s="279" t="s">
        <v>137</v>
      </c>
    </row>
    <row r="1107" s="13" customFormat="1">
      <c r="A1107" s="13"/>
      <c r="B1107" s="247"/>
      <c r="C1107" s="248"/>
      <c r="D1107" s="249" t="s">
        <v>192</v>
      </c>
      <c r="E1107" s="250" t="s">
        <v>1</v>
      </c>
      <c r="F1107" s="251" t="s">
        <v>1348</v>
      </c>
      <c r="G1107" s="248"/>
      <c r="H1107" s="252">
        <v>3555.1999999999998</v>
      </c>
      <c r="I1107" s="253"/>
      <c r="J1107" s="248"/>
      <c r="K1107" s="248"/>
      <c r="L1107" s="254"/>
      <c r="M1107" s="255"/>
      <c r="N1107" s="256"/>
      <c r="O1107" s="256"/>
      <c r="P1107" s="256"/>
      <c r="Q1107" s="256"/>
      <c r="R1107" s="256"/>
      <c r="S1107" s="256"/>
      <c r="T1107" s="257"/>
      <c r="U1107" s="13"/>
      <c r="V1107" s="13"/>
      <c r="W1107" s="13"/>
      <c r="X1107" s="13"/>
      <c r="Y1107" s="13"/>
      <c r="Z1107" s="13"/>
      <c r="AA1107" s="13"/>
      <c r="AB1107" s="13"/>
      <c r="AC1107" s="13"/>
      <c r="AD1107" s="13"/>
      <c r="AE1107" s="13"/>
      <c r="AT1107" s="258" t="s">
        <v>192</v>
      </c>
      <c r="AU1107" s="258" t="s">
        <v>84</v>
      </c>
      <c r="AV1107" s="13" t="s">
        <v>84</v>
      </c>
      <c r="AW1107" s="13" t="s">
        <v>30</v>
      </c>
      <c r="AX1107" s="13" t="s">
        <v>74</v>
      </c>
      <c r="AY1107" s="258" t="s">
        <v>137</v>
      </c>
    </row>
    <row r="1108" s="14" customFormat="1">
      <c r="A1108" s="14"/>
      <c r="B1108" s="259"/>
      <c r="C1108" s="260"/>
      <c r="D1108" s="249" t="s">
        <v>192</v>
      </c>
      <c r="E1108" s="261" t="s">
        <v>1</v>
      </c>
      <c r="F1108" s="262" t="s">
        <v>202</v>
      </c>
      <c r="G1108" s="260"/>
      <c r="H1108" s="263">
        <v>3555.1999999999998</v>
      </c>
      <c r="I1108" s="264"/>
      <c r="J1108" s="260"/>
      <c r="K1108" s="260"/>
      <c r="L1108" s="265"/>
      <c r="M1108" s="266"/>
      <c r="N1108" s="267"/>
      <c r="O1108" s="267"/>
      <c r="P1108" s="267"/>
      <c r="Q1108" s="267"/>
      <c r="R1108" s="267"/>
      <c r="S1108" s="267"/>
      <c r="T1108" s="268"/>
      <c r="U1108" s="14"/>
      <c r="V1108" s="14"/>
      <c r="W1108" s="14"/>
      <c r="X1108" s="14"/>
      <c r="Y1108" s="14"/>
      <c r="Z1108" s="14"/>
      <c r="AA1108" s="14"/>
      <c r="AB1108" s="14"/>
      <c r="AC1108" s="14"/>
      <c r="AD1108" s="14"/>
      <c r="AE1108" s="14"/>
      <c r="AT1108" s="269" t="s">
        <v>192</v>
      </c>
      <c r="AU1108" s="269" t="s">
        <v>84</v>
      </c>
      <c r="AV1108" s="14" t="s">
        <v>155</v>
      </c>
      <c r="AW1108" s="14" t="s">
        <v>30</v>
      </c>
      <c r="AX1108" s="14" t="s">
        <v>82</v>
      </c>
      <c r="AY1108" s="269" t="s">
        <v>137</v>
      </c>
    </row>
    <row r="1109" s="2" customFormat="1" ht="24.15" customHeight="1">
      <c r="A1109" s="39"/>
      <c r="B1109" s="40"/>
      <c r="C1109" s="228" t="s">
        <v>1349</v>
      </c>
      <c r="D1109" s="228" t="s">
        <v>140</v>
      </c>
      <c r="E1109" s="229" t="s">
        <v>1350</v>
      </c>
      <c r="F1109" s="230" t="s">
        <v>1351</v>
      </c>
      <c r="G1109" s="231" t="s">
        <v>227</v>
      </c>
      <c r="H1109" s="232">
        <v>4.7670000000000003</v>
      </c>
      <c r="I1109" s="233"/>
      <c r="J1109" s="234">
        <f>ROUND(I1109*H1109,2)</f>
        <v>0</v>
      </c>
      <c r="K1109" s="235"/>
      <c r="L1109" s="45"/>
      <c r="M1109" s="236" t="s">
        <v>1</v>
      </c>
      <c r="N1109" s="237" t="s">
        <v>39</v>
      </c>
      <c r="O1109" s="92"/>
      <c r="P1109" s="238">
        <f>O1109*H1109</f>
        <v>0</v>
      </c>
      <c r="Q1109" s="238">
        <v>0</v>
      </c>
      <c r="R1109" s="238">
        <f>Q1109*H1109</f>
        <v>0</v>
      </c>
      <c r="S1109" s="238">
        <v>0</v>
      </c>
      <c r="T1109" s="239">
        <f>S1109*H1109</f>
        <v>0</v>
      </c>
      <c r="U1109" s="39"/>
      <c r="V1109" s="39"/>
      <c r="W1109" s="39"/>
      <c r="X1109" s="39"/>
      <c r="Y1109" s="39"/>
      <c r="Z1109" s="39"/>
      <c r="AA1109" s="39"/>
      <c r="AB1109" s="39"/>
      <c r="AC1109" s="39"/>
      <c r="AD1109" s="39"/>
      <c r="AE1109" s="39"/>
      <c r="AR1109" s="240" t="s">
        <v>266</v>
      </c>
      <c r="AT1109" s="240" t="s">
        <v>140</v>
      </c>
      <c r="AU1109" s="240" t="s">
        <v>84</v>
      </c>
      <c r="AY1109" s="18" t="s">
        <v>137</v>
      </c>
      <c r="BE1109" s="241">
        <f>IF(N1109="základní",J1109,0)</f>
        <v>0</v>
      </c>
      <c r="BF1109" s="241">
        <f>IF(N1109="snížená",J1109,0)</f>
        <v>0</v>
      </c>
      <c r="BG1109" s="241">
        <f>IF(N1109="zákl. přenesená",J1109,0)</f>
        <v>0</v>
      </c>
      <c r="BH1109" s="241">
        <f>IF(N1109="sníž. přenesená",J1109,0)</f>
        <v>0</v>
      </c>
      <c r="BI1109" s="241">
        <f>IF(N1109="nulová",J1109,0)</f>
        <v>0</v>
      </c>
      <c r="BJ1109" s="18" t="s">
        <v>82</v>
      </c>
      <c r="BK1109" s="241">
        <f>ROUND(I1109*H1109,2)</f>
        <v>0</v>
      </c>
      <c r="BL1109" s="18" t="s">
        <v>266</v>
      </c>
      <c r="BM1109" s="240" t="s">
        <v>1352</v>
      </c>
    </row>
    <row r="1110" s="12" customFormat="1" ht="22.8" customHeight="1">
      <c r="A1110" s="12"/>
      <c r="B1110" s="212"/>
      <c r="C1110" s="213"/>
      <c r="D1110" s="214" t="s">
        <v>73</v>
      </c>
      <c r="E1110" s="226" t="s">
        <v>1353</v>
      </c>
      <c r="F1110" s="226" t="s">
        <v>1354</v>
      </c>
      <c r="G1110" s="213"/>
      <c r="H1110" s="213"/>
      <c r="I1110" s="216"/>
      <c r="J1110" s="227">
        <f>BK1110</f>
        <v>0</v>
      </c>
      <c r="K1110" s="213"/>
      <c r="L1110" s="218"/>
      <c r="M1110" s="219"/>
      <c r="N1110" s="220"/>
      <c r="O1110" s="220"/>
      <c r="P1110" s="221">
        <f>SUM(P1111:P1213)</f>
        <v>0</v>
      </c>
      <c r="Q1110" s="220"/>
      <c r="R1110" s="221">
        <f>SUM(R1111:R1213)</f>
        <v>1.1519569000000001</v>
      </c>
      <c r="S1110" s="220"/>
      <c r="T1110" s="222">
        <f>SUM(T1111:T1213)</f>
        <v>0.57600000000000007</v>
      </c>
      <c r="U1110" s="12"/>
      <c r="V1110" s="12"/>
      <c r="W1110" s="12"/>
      <c r="X1110" s="12"/>
      <c r="Y1110" s="12"/>
      <c r="Z1110" s="12"/>
      <c r="AA1110" s="12"/>
      <c r="AB1110" s="12"/>
      <c r="AC1110" s="12"/>
      <c r="AD1110" s="12"/>
      <c r="AE1110" s="12"/>
      <c r="AR1110" s="223" t="s">
        <v>84</v>
      </c>
      <c r="AT1110" s="224" t="s">
        <v>73</v>
      </c>
      <c r="AU1110" s="224" t="s">
        <v>82</v>
      </c>
      <c r="AY1110" s="223" t="s">
        <v>137</v>
      </c>
      <c r="BK1110" s="225">
        <f>SUM(BK1111:BK1213)</f>
        <v>0</v>
      </c>
    </row>
    <row r="1111" s="2" customFormat="1" ht="24.15" customHeight="1">
      <c r="A1111" s="39"/>
      <c r="B1111" s="40"/>
      <c r="C1111" s="228" t="s">
        <v>1355</v>
      </c>
      <c r="D1111" s="228" t="s">
        <v>140</v>
      </c>
      <c r="E1111" s="229" t="s">
        <v>1356</v>
      </c>
      <c r="F1111" s="230" t="s">
        <v>1357</v>
      </c>
      <c r="G1111" s="231" t="s">
        <v>190</v>
      </c>
      <c r="H1111" s="232">
        <v>73.469999999999999</v>
      </c>
      <c r="I1111" s="233"/>
      <c r="J1111" s="234">
        <f>ROUND(I1111*H1111,2)</f>
        <v>0</v>
      </c>
      <c r="K1111" s="235"/>
      <c r="L1111" s="45"/>
      <c r="M1111" s="236" t="s">
        <v>1</v>
      </c>
      <c r="N1111" s="237" t="s">
        <v>39</v>
      </c>
      <c r="O1111" s="92"/>
      <c r="P1111" s="238">
        <f>O1111*H1111</f>
        <v>0</v>
      </c>
      <c r="Q1111" s="238">
        <v>0.00027</v>
      </c>
      <c r="R1111" s="238">
        <f>Q1111*H1111</f>
        <v>0.019836900000000001</v>
      </c>
      <c r="S1111" s="238">
        <v>0</v>
      </c>
      <c r="T1111" s="239">
        <f>S1111*H1111</f>
        <v>0</v>
      </c>
      <c r="U1111" s="39"/>
      <c r="V1111" s="39"/>
      <c r="W1111" s="39"/>
      <c r="X1111" s="39"/>
      <c r="Y1111" s="39"/>
      <c r="Z1111" s="39"/>
      <c r="AA1111" s="39"/>
      <c r="AB1111" s="39"/>
      <c r="AC1111" s="39"/>
      <c r="AD1111" s="39"/>
      <c r="AE1111" s="39"/>
      <c r="AR1111" s="240" t="s">
        <v>266</v>
      </c>
      <c r="AT1111" s="240" t="s">
        <v>140</v>
      </c>
      <c r="AU1111" s="240" t="s">
        <v>84</v>
      </c>
      <c r="AY1111" s="18" t="s">
        <v>137</v>
      </c>
      <c r="BE1111" s="241">
        <f>IF(N1111="základní",J1111,0)</f>
        <v>0</v>
      </c>
      <c r="BF1111" s="241">
        <f>IF(N1111="snížená",J1111,0)</f>
        <v>0</v>
      </c>
      <c r="BG1111" s="241">
        <f>IF(N1111="zákl. přenesená",J1111,0)</f>
        <v>0</v>
      </c>
      <c r="BH1111" s="241">
        <f>IF(N1111="sníž. přenesená",J1111,0)</f>
        <v>0</v>
      </c>
      <c r="BI1111" s="241">
        <f>IF(N1111="nulová",J1111,0)</f>
        <v>0</v>
      </c>
      <c r="BJ1111" s="18" t="s">
        <v>82</v>
      </c>
      <c r="BK1111" s="241">
        <f>ROUND(I1111*H1111,2)</f>
        <v>0</v>
      </c>
      <c r="BL1111" s="18" t="s">
        <v>266</v>
      </c>
      <c r="BM1111" s="240" t="s">
        <v>1358</v>
      </c>
    </row>
    <row r="1112" s="15" customFormat="1">
      <c r="A1112" s="15"/>
      <c r="B1112" s="270"/>
      <c r="C1112" s="271"/>
      <c r="D1112" s="249" t="s">
        <v>192</v>
      </c>
      <c r="E1112" s="272" t="s">
        <v>1</v>
      </c>
      <c r="F1112" s="273" t="s">
        <v>1359</v>
      </c>
      <c r="G1112" s="271"/>
      <c r="H1112" s="272" t="s">
        <v>1</v>
      </c>
      <c r="I1112" s="274"/>
      <c r="J1112" s="271"/>
      <c r="K1112" s="271"/>
      <c r="L1112" s="275"/>
      <c r="M1112" s="276"/>
      <c r="N1112" s="277"/>
      <c r="O1112" s="277"/>
      <c r="P1112" s="277"/>
      <c r="Q1112" s="277"/>
      <c r="R1112" s="277"/>
      <c r="S1112" s="277"/>
      <c r="T1112" s="278"/>
      <c r="U1112" s="15"/>
      <c r="V1112" s="15"/>
      <c r="W1112" s="15"/>
      <c r="X1112" s="15"/>
      <c r="Y1112" s="15"/>
      <c r="Z1112" s="15"/>
      <c r="AA1112" s="15"/>
      <c r="AB1112" s="15"/>
      <c r="AC1112" s="15"/>
      <c r="AD1112" s="15"/>
      <c r="AE1112" s="15"/>
      <c r="AT1112" s="279" t="s">
        <v>192</v>
      </c>
      <c r="AU1112" s="279" t="s">
        <v>84</v>
      </c>
      <c r="AV1112" s="15" t="s">
        <v>82</v>
      </c>
      <c r="AW1112" s="15" t="s">
        <v>30</v>
      </c>
      <c r="AX1112" s="15" t="s">
        <v>74</v>
      </c>
      <c r="AY1112" s="279" t="s">
        <v>137</v>
      </c>
    </row>
    <row r="1113" s="13" customFormat="1">
      <c r="A1113" s="13"/>
      <c r="B1113" s="247"/>
      <c r="C1113" s="248"/>
      <c r="D1113" s="249" t="s">
        <v>192</v>
      </c>
      <c r="E1113" s="250" t="s">
        <v>1</v>
      </c>
      <c r="F1113" s="251" t="s">
        <v>1360</v>
      </c>
      <c r="G1113" s="248"/>
      <c r="H1113" s="252">
        <v>21.079999999999998</v>
      </c>
      <c r="I1113" s="253"/>
      <c r="J1113" s="248"/>
      <c r="K1113" s="248"/>
      <c r="L1113" s="254"/>
      <c r="M1113" s="255"/>
      <c r="N1113" s="256"/>
      <c r="O1113" s="256"/>
      <c r="P1113" s="256"/>
      <c r="Q1113" s="256"/>
      <c r="R1113" s="256"/>
      <c r="S1113" s="256"/>
      <c r="T1113" s="257"/>
      <c r="U1113" s="13"/>
      <c r="V1113" s="13"/>
      <c r="W1113" s="13"/>
      <c r="X1113" s="13"/>
      <c r="Y1113" s="13"/>
      <c r="Z1113" s="13"/>
      <c r="AA1113" s="13"/>
      <c r="AB1113" s="13"/>
      <c r="AC1113" s="13"/>
      <c r="AD1113" s="13"/>
      <c r="AE1113" s="13"/>
      <c r="AT1113" s="258" t="s">
        <v>192</v>
      </c>
      <c r="AU1113" s="258" t="s">
        <v>84</v>
      </c>
      <c r="AV1113" s="13" t="s">
        <v>84</v>
      </c>
      <c r="AW1113" s="13" t="s">
        <v>30</v>
      </c>
      <c r="AX1113" s="13" t="s">
        <v>74</v>
      </c>
      <c r="AY1113" s="258" t="s">
        <v>137</v>
      </c>
    </row>
    <row r="1114" s="13" customFormat="1">
      <c r="A1114" s="13"/>
      <c r="B1114" s="247"/>
      <c r="C1114" s="248"/>
      <c r="D1114" s="249" t="s">
        <v>192</v>
      </c>
      <c r="E1114" s="250" t="s">
        <v>1</v>
      </c>
      <c r="F1114" s="251" t="s">
        <v>1361</v>
      </c>
      <c r="G1114" s="248"/>
      <c r="H1114" s="252">
        <v>9.3000000000000007</v>
      </c>
      <c r="I1114" s="253"/>
      <c r="J1114" s="248"/>
      <c r="K1114" s="248"/>
      <c r="L1114" s="254"/>
      <c r="M1114" s="255"/>
      <c r="N1114" s="256"/>
      <c r="O1114" s="256"/>
      <c r="P1114" s="256"/>
      <c r="Q1114" s="256"/>
      <c r="R1114" s="256"/>
      <c r="S1114" s="256"/>
      <c r="T1114" s="257"/>
      <c r="U1114" s="13"/>
      <c r="V1114" s="13"/>
      <c r="W1114" s="13"/>
      <c r="X1114" s="13"/>
      <c r="Y1114" s="13"/>
      <c r="Z1114" s="13"/>
      <c r="AA1114" s="13"/>
      <c r="AB1114" s="13"/>
      <c r="AC1114" s="13"/>
      <c r="AD1114" s="13"/>
      <c r="AE1114" s="13"/>
      <c r="AT1114" s="258" t="s">
        <v>192</v>
      </c>
      <c r="AU1114" s="258" t="s">
        <v>84</v>
      </c>
      <c r="AV1114" s="13" t="s">
        <v>84</v>
      </c>
      <c r="AW1114" s="13" t="s">
        <v>30</v>
      </c>
      <c r="AX1114" s="13" t="s">
        <v>74</v>
      </c>
      <c r="AY1114" s="258" t="s">
        <v>137</v>
      </c>
    </row>
    <row r="1115" s="13" customFormat="1">
      <c r="A1115" s="13"/>
      <c r="B1115" s="247"/>
      <c r="C1115" s="248"/>
      <c r="D1115" s="249" t="s">
        <v>192</v>
      </c>
      <c r="E1115" s="250" t="s">
        <v>1</v>
      </c>
      <c r="F1115" s="251" t="s">
        <v>1362</v>
      </c>
      <c r="G1115" s="248"/>
      <c r="H1115" s="252">
        <v>24.489999999999998</v>
      </c>
      <c r="I1115" s="253"/>
      <c r="J1115" s="248"/>
      <c r="K1115" s="248"/>
      <c r="L1115" s="254"/>
      <c r="M1115" s="255"/>
      <c r="N1115" s="256"/>
      <c r="O1115" s="256"/>
      <c r="P1115" s="256"/>
      <c r="Q1115" s="256"/>
      <c r="R1115" s="256"/>
      <c r="S1115" s="256"/>
      <c r="T1115" s="257"/>
      <c r="U1115" s="13"/>
      <c r="V1115" s="13"/>
      <c r="W1115" s="13"/>
      <c r="X1115" s="13"/>
      <c r="Y1115" s="13"/>
      <c r="Z1115" s="13"/>
      <c r="AA1115" s="13"/>
      <c r="AB1115" s="13"/>
      <c r="AC1115" s="13"/>
      <c r="AD1115" s="13"/>
      <c r="AE1115" s="13"/>
      <c r="AT1115" s="258" t="s">
        <v>192</v>
      </c>
      <c r="AU1115" s="258" t="s">
        <v>84</v>
      </c>
      <c r="AV1115" s="13" t="s">
        <v>84</v>
      </c>
      <c r="AW1115" s="13" t="s">
        <v>30</v>
      </c>
      <c r="AX1115" s="13" t="s">
        <v>74</v>
      </c>
      <c r="AY1115" s="258" t="s">
        <v>137</v>
      </c>
    </row>
    <row r="1116" s="13" customFormat="1">
      <c r="A1116" s="13"/>
      <c r="B1116" s="247"/>
      <c r="C1116" s="248"/>
      <c r="D1116" s="249" t="s">
        <v>192</v>
      </c>
      <c r="E1116" s="250" t="s">
        <v>1</v>
      </c>
      <c r="F1116" s="251" t="s">
        <v>1363</v>
      </c>
      <c r="G1116" s="248"/>
      <c r="H1116" s="252">
        <v>18.600000000000001</v>
      </c>
      <c r="I1116" s="253"/>
      <c r="J1116" s="248"/>
      <c r="K1116" s="248"/>
      <c r="L1116" s="254"/>
      <c r="M1116" s="255"/>
      <c r="N1116" s="256"/>
      <c r="O1116" s="256"/>
      <c r="P1116" s="256"/>
      <c r="Q1116" s="256"/>
      <c r="R1116" s="256"/>
      <c r="S1116" s="256"/>
      <c r="T1116" s="257"/>
      <c r="U1116" s="13"/>
      <c r="V1116" s="13"/>
      <c r="W1116" s="13"/>
      <c r="X1116" s="13"/>
      <c r="Y1116" s="13"/>
      <c r="Z1116" s="13"/>
      <c r="AA1116" s="13"/>
      <c r="AB1116" s="13"/>
      <c r="AC1116" s="13"/>
      <c r="AD1116" s="13"/>
      <c r="AE1116" s="13"/>
      <c r="AT1116" s="258" t="s">
        <v>192</v>
      </c>
      <c r="AU1116" s="258" t="s">
        <v>84</v>
      </c>
      <c r="AV1116" s="13" t="s">
        <v>84</v>
      </c>
      <c r="AW1116" s="13" t="s">
        <v>30</v>
      </c>
      <c r="AX1116" s="13" t="s">
        <v>74</v>
      </c>
      <c r="AY1116" s="258" t="s">
        <v>137</v>
      </c>
    </row>
    <row r="1117" s="14" customFormat="1">
      <c r="A1117" s="14"/>
      <c r="B1117" s="259"/>
      <c r="C1117" s="260"/>
      <c r="D1117" s="249" t="s">
        <v>192</v>
      </c>
      <c r="E1117" s="261" t="s">
        <v>1</v>
      </c>
      <c r="F1117" s="262" t="s">
        <v>202</v>
      </c>
      <c r="G1117" s="260"/>
      <c r="H1117" s="263">
        <v>73.469999999999999</v>
      </c>
      <c r="I1117" s="264"/>
      <c r="J1117" s="260"/>
      <c r="K1117" s="260"/>
      <c r="L1117" s="265"/>
      <c r="M1117" s="266"/>
      <c r="N1117" s="267"/>
      <c r="O1117" s="267"/>
      <c r="P1117" s="267"/>
      <c r="Q1117" s="267"/>
      <c r="R1117" s="267"/>
      <c r="S1117" s="267"/>
      <c r="T1117" s="268"/>
      <c r="U1117" s="14"/>
      <c r="V1117" s="14"/>
      <c r="W1117" s="14"/>
      <c r="X1117" s="14"/>
      <c r="Y1117" s="14"/>
      <c r="Z1117" s="14"/>
      <c r="AA1117" s="14"/>
      <c r="AB1117" s="14"/>
      <c r="AC1117" s="14"/>
      <c r="AD1117" s="14"/>
      <c r="AE1117" s="14"/>
      <c r="AT1117" s="269" t="s">
        <v>192</v>
      </c>
      <c r="AU1117" s="269" t="s">
        <v>84</v>
      </c>
      <c r="AV1117" s="14" t="s">
        <v>155</v>
      </c>
      <c r="AW1117" s="14" t="s">
        <v>30</v>
      </c>
      <c r="AX1117" s="14" t="s">
        <v>82</v>
      </c>
      <c r="AY1117" s="269" t="s">
        <v>137</v>
      </c>
    </row>
    <row r="1118" s="2" customFormat="1" ht="21.75" customHeight="1">
      <c r="A1118" s="39"/>
      <c r="B1118" s="40"/>
      <c r="C1118" s="295" t="s">
        <v>1364</v>
      </c>
      <c r="D1118" s="295" t="s">
        <v>351</v>
      </c>
      <c r="E1118" s="296" t="s">
        <v>1365</v>
      </c>
      <c r="F1118" s="297" t="s">
        <v>1366</v>
      </c>
      <c r="G1118" s="298" t="s">
        <v>302</v>
      </c>
      <c r="H1118" s="299">
        <v>2</v>
      </c>
      <c r="I1118" s="300"/>
      <c r="J1118" s="301">
        <f>ROUND(I1118*H1118,2)</f>
        <v>0</v>
      </c>
      <c r="K1118" s="302"/>
      <c r="L1118" s="303"/>
      <c r="M1118" s="304" t="s">
        <v>1</v>
      </c>
      <c r="N1118" s="305" t="s">
        <v>39</v>
      </c>
      <c r="O1118" s="92"/>
      <c r="P1118" s="238">
        <f>O1118*H1118</f>
        <v>0</v>
      </c>
      <c r="Q1118" s="238">
        <v>0</v>
      </c>
      <c r="R1118" s="238">
        <f>Q1118*H1118</f>
        <v>0</v>
      </c>
      <c r="S1118" s="238">
        <v>0</v>
      </c>
      <c r="T1118" s="239">
        <f>S1118*H1118</f>
        <v>0</v>
      </c>
      <c r="U1118" s="39"/>
      <c r="V1118" s="39"/>
      <c r="W1118" s="39"/>
      <c r="X1118" s="39"/>
      <c r="Y1118" s="39"/>
      <c r="Z1118" s="39"/>
      <c r="AA1118" s="39"/>
      <c r="AB1118" s="39"/>
      <c r="AC1118" s="39"/>
      <c r="AD1118" s="39"/>
      <c r="AE1118" s="39"/>
      <c r="AR1118" s="240" t="s">
        <v>356</v>
      </c>
      <c r="AT1118" s="240" t="s">
        <v>351</v>
      </c>
      <c r="AU1118" s="240" t="s">
        <v>84</v>
      </c>
      <c r="AY1118" s="18" t="s">
        <v>137</v>
      </c>
      <c r="BE1118" s="241">
        <f>IF(N1118="základní",J1118,0)</f>
        <v>0</v>
      </c>
      <c r="BF1118" s="241">
        <f>IF(N1118="snížená",J1118,0)</f>
        <v>0</v>
      </c>
      <c r="BG1118" s="241">
        <f>IF(N1118="zákl. přenesená",J1118,0)</f>
        <v>0</v>
      </c>
      <c r="BH1118" s="241">
        <f>IF(N1118="sníž. přenesená",J1118,0)</f>
        <v>0</v>
      </c>
      <c r="BI1118" s="241">
        <f>IF(N1118="nulová",J1118,0)</f>
        <v>0</v>
      </c>
      <c r="BJ1118" s="18" t="s">
        <v>82</v>
      </c>
      <c r="BK1118" s="241">
        <f>ROUND(I1118*H1118,2)</f>
        <v>0</v>
      </c>
      <c r="BL1118" s="18" t="s">
        <v>266</v>
      </c>
      <c r="BM1118" s="240" t="s">
        <v>1367</v>
      </c>
    </row>
    <row r="1119" s="2" customFormat="1">
      <c r="A1119" s="39"/>
      <c r="B1119" s="40"/>
      <c r="C1119" s="41"/>
      <c r="D1119" s="249" t="s">
        <v>217</v>
      </c>
      <c r="E1119" s="41"/>
      <c r="F1119" s="280" t="s">
        <v>1368</v>
      </c>
      <c r="G1119" s="41"/>
      <c r="H1119" s="41"/>
      <c r="I1119" s="281"/>
      <c r="J1119" s="41"/>
      <c r="K1119" s="41"/>
      <c r="L1119" s="45"/>
      <c r="M1119" s="282"/>
      <c r="N1119" s="283"/>
      <c r="O1119" s="92"/>
      <c r="P1119" s="92"/>
      <c r="Q1119" s="92"/>
      <c r="R1119" s="92"/>
      <c r="S1119" s="92"/>
      <c r="T1119" s="93"/>
      <c r="U1119" s="39"/>
      <c r="V1119" s="39"/>
      <c r="W1119" s="39"/>
      <c r="X1119" s="39"/>
      <c r="Y1119" s="39"/>
      <c r="Z1119" s="39"/>
      <c r="AA1119" s="39"/>
      <c r="AB1119" s="39"/>
      <c r="AC1119" s="39"/>
      <c r="AD1119" s="39"/>
      <c r="AE1119" s="39"/>
      <c r="AT1119" s="18" t="s">
        <v>217</v>
      </c>
      <c r="AU1119" s="18" t="s">
        <v>84</v>
      </c>
    </row>
    <row r="1120" s="13" customFormat="1">
      <c r="A1120" s="13"/>
      <c r="B1120" s="247"/>
      <c r="C1120" s="248"/>
      <c r="D1120" s="249" t="s">
        <v>192</v>
      </c>
      <c r="E1120" s="250" t="s">
        <v>1</v>
      </c>
      <c r="F1120" s="251" t="s">
        <v>84</v>
      </c>
      <c r="G1120" s="248"/>
      <c r="H1120" s="252">
        <v>2</v>
      </c>
      <c r="I1120" s="253"/>
      <c r="J1120" s="248"/>
      <c r="K1120" s="248"/>
      <c r="L1120" s="254"/>
      <c r="M1120" s="255"/>
      <c r="N1120" s="256"/>
      <c r="O1120" s="256"/>
      <c r="P1120" s="256"/>
      <c r="Q1120" s="256"/>
      <c r="R1120" s="256"/>
      <c r="S1120" s="256"/>
      <c r="T1120" s="257"/>
      <c r="U1120" s="13"/>
      <c r="V1120" s="13"/>
      <c r="W1120" s="13"/>
      <c r="X1120" s="13"/>
      <c r="Y1120" s="13"/>
      <c r="Z1120" s="13"/>
      <c r="AA1120" s="13"/>
      <c r="AB1120" s="13"/>
      <c r="AC1120" s="13"/>
      <c r="AD1120" s="13"/>
      <c r="AE1120" s="13"/>
      <c r="AT1120" s="258" t="s">
        <v>192</v>
      </c>
      <c r="AU1120" s="258" t="s">
        <v>84</v>
      </c>
      <c r="AV1120" s="13" t="s">
        <v>84</v>
      </c>
      <c r="AW1120" s="13" t="s">
        <v>30</v>
      </c>
      <c r="AX1120" s="13" t="s">
        <v>74</v>
      </c>
      <c r="AY1120" s="258" t="s">
        <v>137</v>
      </c>
    </row>
    <row r="1121" s="14" customFormat="1">
      <c r="A1121" s="14"/>
      <c r="B1121" s="259"/>
      <c r="C1121" s="260"/>
      <c r="D1121" s="249" t="s">
        <v>192</v>
      </c>
      <c r="E1121" s="261" t="s">
        <v>1</v>
      </c>
      <c r="F1121" s="262" t="s">
        <v>202</v>
      </c>
      <c r="G1121" s="260"/>
      <c r="H1121" s="263">
        <v>2</v>
      </c>
      <c r="I1121" s="264"/>
      <c r="J1121" s="260"/>
      <c r="K1121" s="260"/>
      <c r="L1121" s="265"/>
      <c r="M1121" s="266"/>
      <c r="N1121" s="267"/>
      <c r="O1121" s="267"/>
      <c r="P1121" s="267"/>
      <c r="Q1121" s="267"/>
      <c r="R1121" s="267"/>
      <c r="S1121" s="267"/>
      <c r="T1121" s="268"/>
      <c r="U1121" s="14"/>
      <c r="V1121" s="14"/>
      <c r="W1121" s="14"/>
      <c r="X1121" s="14"/>
      <c r="Y1121" s="14"/>
      <c r="Z1121" s="14"/>
      <c r="AA1121" s="14"/>
      <c r="AB1121" s="14"/>
      <c r="AC1121" s="14"/>
      <c r="AD1121" s="14"/>
      <c r="AE1121" s="14"/>
      <c r="AT1121" s="269" t="s">
        <v>192</v>
      </c>
      <c r="AU1121" s="269" t="s">
        <v>84</v>
      </c>
      <c r="AV1121" s="14" t="s">
        <v>155</v>
      </c>
      <c r="AW1121" s="14" t="s">
        <v>30</v>
      </c>
      <c r="AX1121" s="14" t="s">
        <v>82</v>
      </c>
      <c r="AY1121" s="269" t="s">
        <v>137</v>
      </c>
    </row>
    <row r="1122" s="2" customFormat="1" ht="21.75" customHeight="1">
      <c r="A1122" s="39"/>
      <c r="B1122" s="40"/>
      <c r="C1122" s="295" t="s">
        <v>1369</v>
      </c>
      <c r="D1122" s="295" t="s">
        <v>351</v>
      </c>
      <c r="E1122" s="296" t="s">
        <v>1370</v>
      </c>
      <c r="F1122" s="297" t="s">
        <v>1371</v>
      </c>
      <c r="G1122" s="298" t="s">
        <v>302</v>
      </c>
      <c r="H1122" s="299">
        <v>1</v>
      </c>
      <c r="I1122" s="300"/>
      <c r="J1122" s="301">
        <f>ROUND(I1122*H1122,2)</f>
        <v>0</v>
      </c>
      <c r="K1122" s="302"/>
      <c r="L1122" s="303"/>
      <c r="M1122" s="304" t="s">
        <v>1</v>
      </c>
      <c r="N1122" s="305" t="s">
        <v>39</v>
      </c>
      <c r="O1122" s="92"/>
      <c r="P1122" s="238">
        <f>O1122*H1122</f>
        <v>0</v>
      </c>
      <c r="Q1122" s="238">
        <v>0</v>
      </c>
      <c r="R1122" s="238">
        <f>Q1122*H1122</f>
        <v>0</v>
      </c>
      <c r="S1122" s="238">
        <v>0</v>
      </c>
      <c r="T1122" s="239">
        <f>S1122*H1122</f>
        <v>0</v>
      </c>
      <c r="U1122" s="39"/>
      <c r="V1122" s="39"/>
      <c r="W1122" s="39"/>
      <c r="X1122" s="39"/>
      <c r="Y1122" s="39"/>
      <c r="Z1122" s="39"/>
      <c r="AA1122" s="39"/>
      <c r="AB1122" s="39"/>
      <c r="AC1122" s="39"/>
      <c r="AD1122" s="39"/>
      <c r="AE1122" s="39"/>
      <c r="AR1122" s="240" t="s">
        <v>356</v>
      </c>
      <c r="AT1122" s="240" t="s">
        <v>351</v>
      </c>
      <c r="AU1122" s="240" t="s">
        <v>84</v>
      </c>
      <c r="AY1122" s="18" t="s">
        <v>137</v>
      </c>
      <c r="BE1122" s="241">
        <f>IF(N1122="základní",J1122,0)</f>
        <v>0</v>
      </c>
      <c r="BF1122" s="241">
        <f>IF(N1122="snížená",J1122,0)</f>
        <v>0</v>
      </c>
      <c r="BG1122" s="241">
        <f>IF(N1122="zákl. přenesená",J1122,0)</f>
        <v>0</v>
      </c>
      <c r="BH1122" s="241">
        <f>IF(N1122="sníž. přenesená",J1122,0)</f>
        <v>0</v>
      </c>
      <c r="BI1122" s="241">
        <f>IF(N1122="nulová",J1122,0)</f>
        <v>0</v>
      </c>
      <c r="BJ1122" s="18" t="s">
        <v>82</v>
      </c>
      <c r="BK1122" s="241">
        <f>ROUND(I1122*H1122,2)</f>
        <v>0</v>
      </c>
      <c r="BL1122" s="18" t="s">
        <v>266</v>
      </c>
      <c r="BM1122" s="240" t="s">
        <v>1372</v>
      </c>
    </row>
    <row r="1123" s="2" customFormat="1">
      <c r="A1123" s="39"/>
      <c r="B1123" s="40"/>
      <c r="C1123" s="41"/>
      <c r="D1123" s="249" t="s">
        <v>217</v>
      </c>
      <c r="E1123" s="41"/>
      <c r="F1123" s="280" t="s">
        <v>1373</v>
      </c>
      <c r="G1123" s="41"/>
      <c r="H1123" s="41"/>
      <c r="I1123" s="281"/>
      <c r="J1123" s="41"/>
      <c r="K1123" s="41"/>
      <c r="L1123" s="45"/>
      <c r="M1123" s="282"/>
      <c r="N1123" s="283"/>
      <c r="O1123" s="92"/>
      <c r="P1123" s="92"/>
      <c r="Q1123" s="92"/>
      <c r="R1123" s="92"/>
      <c r="S1123" s="92"/>
      <c r="T1123" s="93"/>
      <c r="U1123" s="39"/>
      <c r="V1123" s="39"/>
      <c r="W1123" s="39"/>
      <c r="X1123" s="39"/>
      <c r="Y1123" s="39"/>
      <c r="Z1123" s="39"/>
      <c r="AA1123" s="39"/>
      <c r="AB1123" s="39"/>
      <c r="AC1123" s="39"/>
      <c r="AD1123" s="39"/>
      <c r="AE1123" s="39"/>
      <c r="AT1123" s="18" t="s">
        <v>217</v>
      </c>
      <c r="AU1123" s="18" t="s">
        <v>84</v>
      </c>
    </row>
    <row r="1124" s="13" customFormat="1">
      <c r="A1124" s="13"/>
      <c r="B1124" s="247"/>
      <c r="C1124" s="248"/>
      <c r="D1124" s="249" t="s">
        <v>192</v>
      </c>
      <c r="E1124" s="250" t="s">
        <v>1</v>
      </c>
      <c r="F1124" s="251" t="s">
        <v>82</v>
      </c>
      <c r="G1124" s="248"/>
      <c r="H1124" s="252">
        <v>1</v>
      </c>
      <c r="I1124" s="253"/>
      <c r="J1124" s="248"/>
      <c r="K1124" s="248"/>
      <c r="L1124" s="254"/>
      <c r="M1124" s="255"/>
      <c r="N1124" s="256"/>
      <c r="O1124" s="256"/>
      <c r="P1124" s="256"/>
      <c r="Q1124" s="256"/>
      <c r="R1124" s="256"/>
      <c r="S1124" s="256"/>
      <c r="T1124" s="257"/>
      <c r="U1124" s="13"/>
      <c r="V1124" s="13"/>
      <c r="W1124" s="13"/>
      <c r="X1124" s="13"/>
      <c r="Y1124" s="13"/>
      <c r="Z1124" s="13"/>
      <c r="AA1124" s="13"/>
      <c r="AB1124" s="13"/>
      <c r="AC1124" s="13"/>
      <c r="AD1124" s="13"/>
      <c r="AE1124" s="13"/>
      <c r="AT1124" s="258" t="s">
        <v>192</v>
      </c>
      <c r="AU1124" s="258" t="s">
        <v>84</v>
      </c>
      <c r="AV1124" s="13" t="s">
        <v>84</v>
      </c>
      <c r="AW1124" s="13" t="s">
        <v>30</v>
      </c>
      <c r="AX1124" s="13" t="s">
        <v>82</v>
      </c>
      <c r="AY1124" s="258" t="s">
        <v>137</v>
      </c>
    </row>
    <row r="1125" s="2" customFormat="1" ht="21.75" customHeight="1">
      <c r="A1125" s="39"/>
      <c r="B1125" s="40"/>
      <c r="C1125" s="295" t="s">
        <v>1374</v>
      </c>
      <c r="D1125" s="295" t="s">
        <v>351</v>
      </c>
      <c r="E1125" s="296" t="s">
        <v>1375</v>
      </c>
      <c r="F1125" s="297" t="s">
        <v>1376</v>
      </c>
      <c r="G1125" s="298" t="s">
        <v>302</v>
      </c>
      <c r="H1125" s="299">
        <v>1</v>
      </c>
      <c r="I1125" s="300"/>
      <c r="J1125" s="301">
        <f>ROUND(I1125*H1125,2)</f>
        <v>0</v>
      </c>
      <c r="K1125" s="302"/>
      <c r="L1125" s="303"/>
      <c r="M1125" s="304" t="s">
        <v>1</v>
      </c>
      <c r="N1125" s="305" t="s">
        <v>39</v>
      </c>
      <c r="O1125" s="92"/>
      <c r="P1125" s="238">
        <f>O1125*H1125</f>
        <v>0</v>
      </c>
      <c r="Q1125" s="238">
        <v>0</v>
      </c>
      <c r="R1125" s="238">
        <f>Q1125*H1125</f>
        <v>0</v>
      </c>
      <c r="S1125" s="238">
        <v>0</v>
      </c>
      <c r="T1125" s="239">
        <f>S1125*H1125</f>
        <v>0</v>
      </c>
      <c r="U1125" s="39"/>
      <c r="V1125" s="39"/>
      <c r="W1125" s="39"/>
      <c r="X1125" s="39"/>
      <c r="Y1125" s="39"/>
      <c r="Z1125" s="39"/>
      <c r="AA1125" s="39"/>
      <c r="AB1125" s="39"/>
      <c r="AC1125" s="39"/>
      <c r="AD1125" s="39"/>
      <c r="AE1125" s="39"/>
      <c r="AR1125" s="240" t="s">
        <v>356</v>
      </c>
      <c r="AT1125" s="240" t="s">
        <v>351</v>
      </c>
      <c r="AU1125" s="240" t="s">
        <v>84</v>
      </c>
      <c r="AY1125" s="18" t="s">
        <v>137</v>
      </c>
      <c r="BE1125" s="241">
        <f>IF(N1125="základní",J1125,0)</f>
        <v>0</v>
      </c>
      <c r="BF1125" s="241">
        <f>IF(N1125="snížená",J1125,0)</f>
        <v>0</v>
      </c>
      <c r="BG1125" s="241">
        <f>IF(N1125="zákl. přenesená",J1125,0)</f>
        <v>0</v>
      </c>
      <c r="BH1125" s="241">
        <f>IF(N1125="sníž. přenesená",J1125,0)</f>
        <v>0</v>
      </c>
      <c r="BI1125" s="241">
        <f>IF(N1125="nulová",J1125,0)</f>
        <v>0</v>
      </c>
      <c r="BJ1125" s="18" t="s">
        <v>82</v>
      </c>
      <c r="BK1125" s="241">
        <f>ROUND(I1125*H1125,2)</f>
        <v>0</v>
      </c>
      <c r="BL1125" s="18" t="s">
        <v>266</v>
      </c>
      <c r="BM1125" s="240" t="s">
        <v>1377</v>
      </c>
    </row>
    <row r="1126" s="2" customFormat="1">
      <c r="A1126" s="39"/>
      <c r="B1126" s="40"/>
      <c r="C1126" s="41"/>
      <c r="D1126" s="249" t="s">
        <v>217</v>
      </c>
      <c r="E1126" s="41"/>
      <c r="F1126" s="280" t="s">
        <v>1373</v>
      </c>
      <c r="G1126" s="41"/>
      <c r="H1126" s="41"/>
      <c r="I1126" s="281"/>
      <c r="J1126" s="41"/>
      <c r="K1126" s="41"/>
      <c r="L1126" s="45"/>
      <c r="M1126" s="282"/>
      <c r="N1126" s="283"/>
      <c r="O1126" s="92"/>
      <c r="P1126" s="92"/>
      <c r="Q1126" s="92"/>
      <c r="R1126" s="92"/>
      <c r="S1126" s="92"/>
      <c r="T1126" s="93"/>
      <c r="U1126" s="39"/>
      <c r="V1126" s="39"/>
      <c r="W1126" s="39"/>
      <c r="X1126" s="39"/>
      <c r="Y1126" s="39"/>
      <c r="Z1126" s="39"/>
      <c r="AA1126" s="39"/>
      <c r="AB1126" s="39"/>
      <c r="AC1126" s="39"/>
      <c r="AD1126" s="39"/>
      <c r="AE1126" s="39"/>
      <c r="AT1126" s="18" t="s">
        <v>217</v>
      </c>
      <c r="AU1126" s="18" t="s">
        <v>84</v>
      </c>
    </row>
    <row r="1127" s="13" customFormat="1">
      <c r="A1127" s="13"/>
      <c r="B1127" s="247"/>
      <c r="C1127" s="248"/>
      <c r="D1127" s="249" t="s">
        <v>192</v>
      </c>
      <c r="E1127" s="250" t="s">
        <v>1</v>
      </c>
      <c r="F1127" s="251" t="s">
        <v>82</v>
      </c>
      <c r="G1127" s="248"/>
      <c r="H1127" s="252">
        <v>1</v>
      </c>
      <c r="I1127" s="253"/>
      <c r="J1127" s="248"/>
      <c r="K1127" s="248"/>
      <c r="L1127" s="254"/>
      <c r="M1127" s="255"/>
      <c r="N1127" s="256"/>
      <c r="O1127" s="256"/>
      <c r="P1127" s="256"/>
      <c r="Q1127" s="256"/>
      <c r="R1127" s="256"/>
      <c r="S1127" s="256"/>
      <c r="T1127" s="257"/>
      <c r="U1127" s="13"/>
      <c r="V1127" s="13"/>
      <c r="W1127" s="13"/>
      <c r="X1127" s="13"/>
      <c r="Y1127" s="13"/>
      <c r="Z1127" s="13"/>
      <c r="AA1127" s="13"/>
      <c r="AB1127" s="13"/>
      <c r="AC1127" s="13"/>
      <c r="AD1127" s="13"/>
      <c r="AE1127" s="13"/>
      <c r="AT1127" s="258" t="s">
        <v>192</v>
      </c>
      <c r="AU1127" s="258" t="s">
        <v>84</v>
      </c>
      <c r="AV1127" s="13" t="s">
        <v>84</v>
      </c>
      <c r="AW1127" s="13" t="s">
        <v>30</v>
      </c>
      <c r="AX1127" s="13" t="s">
        <v>74</v>
      </c>
      <c r="AY1127" s="258" t="s">
        <v>137</v>
      </c>
    </row>
    <row r="1128" s="14" customFormat="1">
      <c r="A1128" s="14"/>
      <c r="B1128" s="259"/>
      <c r="C1128" s="260"/>
      <c r="D1128" s="249" t="s">
        <v>192</v>
      </c>
      <c r="E1128" s="261" t="s">
        <v>1</v>
      </c>
      <c r="F1128" s="262" t="s">
        <v>202</v>
      </c>
      <c r="G1128" s="260"/>
      <c r="H1128" s="263">
        <v>1</v>
      </c>
      <c r="I1128" s="264"/>
      <c r="J1128" s="260"/>
      <c r="K1128" s="260"/>
      <c r="L1128" s="265"/>
      <c r="M1128" s="266"/>
      <c r="N1128" s="267"/>
      <c r="O1128" s="267"/>
      <c r="P1128" s="267"/>
      <c r="Q1128" s="267"/>
      <c r="R1128" s="267"/>
      <c r="S1128" s="267"/>
      <c r="T1128" s="268"/>
      <c r="U1128" s="14"/>
      <c r="V1128" s="14"/>
      <c r="W1128" s="14"/>
      <c r="X1128" s="14"/>
      <c r="Y1128" s="14"/>
      <c r="Z1128" s="14"/>
      <c r="AA1128" s="14"/>
      <c r="AB1128" s="14"/>
      <c r="AC1128" s="14"/>
      <c r="AD1128" s="14"/>
      <c r="AE1128" s="14"/>
      <c r="AT1128" s="269" t="s">
        <v>192</v>
      </c>
      <c r="AU1128" s="269" t="s">
        <v>84</v>
      </c>
      <c r="AV1128" s="14" t="s">
        <v>155</v>
      </c>
      <c r="AW1128" s="14" t="s">
        <v>30</v>
      </c>
      <c r="AX1128" s="14" t="s">
        <v>82</v>
      </c>
      <c r="AY1128" s="269" t="s">
        <v>137</v>
      </c>
    </row>
    <row r="1129" s="2" customFormat="1" ht="21.75" customHeight="1">
      <c r="A1129" s="39"/>
      <c r="B1129" s="40"/>
      <c r="C1129" s="295" t="s">
        <v>1378</v>
      </c>
      <c r="D1129" s="295" t="s">
        <v>351</v>
      </c>
      <c r="E1129" s="296" t="s">
        <v>1379</v>
      </c>
      <c r="F1129" s="297" t="s">
        <v>1380</v>
      </c>
      <c r="G1129" s="298" t="s">
        <v>302</v>
      </c>
      <c r="H1129" s="299">
        <v>1</v>
      </c>
      <c r="I1129" s="300"/>
      <c r="J1129" s="301">
        <f>ROUND(I1129*H1129,2)</f>
        <v>0</v>
      </c>
      <c r="K1129" s="302"/>
      <c r="L1129" s="303"/>
      <c r="M1129" s="304" t="s">
        <v>1</v>
      </c>
      <c r="N1129" s="305" t="s">
        <v>39</v>
      </c>
      <c r="O1129" s="92"/>
      <c r="P1129" s="238">
        <f>O1129*H1129</f>
        <v>0</v>
      </c>
      <c r="Q1129" s="238">
        <v>0</v>
      </c>
      <c r="R1129" s="238">
        <f>Q1129*H1129</f>
        <v>0</v>
      </c>
      <c r="S1129" s="238">
        <v>0</v>
      </c>
      <c r="T1129" s="239">
        <f>S1129*H1129</f>
        <v>0</v>
      </c>
      <c r="U1129" s="39"/>
      <c r="V1129" s="39"/>
      <c r="W1129" s="39"/>
      <c r="X1129" s="39"/>
      <c r="Y1129" s="39"/>
      <c r="Z1129" s="39"/>
      <c r="AA1129" s="39"/>
      <c r="AB1129" s="39"/>
      <c r="AC1129" s="39"/>
      <c r="AD1129" s="39"/>
      <c r="AE1129" s="39"/>
      <c r="AR1129" s="240" t="s">
        <v>356</v>
      </c>
      <c r="AT1129" s="240" t="s">
        <v>351</v>
      </c>
      <c r="AU1129" s="240" t="s">
        <v>84</v>
      </c>
      <c r="AY1129" s="18" t="s">
        <v>137</v>
      </c>
      <c r="BE1129" s="241">
        <f>IF(N1129="základní",J1129,0)</f>
        <v>0</v>
      </c>
      <c r="BF1129" s="241">
        <f>IF(N1129="snížená",J1129,0)</f>
        <v>0</v>
      </c>
      <c r="BG1129" s="241">
        <f>IF(N1129="zákl. přenesená",J1129,0)</f>
        <v>0</v>
      </c>
      <c r="BH1129" s="241">
        <f>IF(N1129="sníž. přenesená",J1129,0)</f>
        <v>0</v>
      </c>
      <c r="BI1129" s="241">
        <f>IF(N1129="nulová",J1129,0)</f>
        <v>0</v>
      </c>
      <c r="BJ1129" s="18" t="s">
        <v>82</v>
      </c>
      <c r="BK1129" s="241">
        <f>ROUND(I1129*H1129,2)</f>
        <v>0</v>
      </c>
      <c r="BL1129" s="18" t="s">
        <v>266</v>
      </c>
      <c r="BM1129" s="240" t="s">
        <v>1381</v>
      </c>
    </row>
    <row r="1130" s="2" customFormat="1">
      <c r="A1130" s="39"/>
      <c r="B1130" s="40"/>
      <c r="C1130" s="41"/>
      <c r="D1130" s="249" t="s">
        <v>217</v>
      </c>
      <c r="E1130" s="41"/>
      <c r="F1130" s="280" t="s">
        <v>1373</v>
      </c>
      <c r="G1130" s="41"/>
      <c r="H1130" s="41"/>
      <c r="I1130" s="281"/>
      <c r="J1130" s="41"/>
      <c r="K1130" s="41"/>
      <c r="L1130" s="45"/>
      <c r="M1130" s="282"/>
      <c r="N1130" s="283"/>
      <c r="O1130" s="92"/>
      <c r="P1130" s="92"/>
      <c r="Q1130" s="92"/>
      <c r="R1130" s="92"/>
      <c r="S1130" s="92"/>
      <c r="T1130" s="93"/>
      <c r="U1130" s="39"/>
      <c r="V1130" s="39"/>
      <c r="W1130" s="39"/>
      <c r="X1130" s="39"/>
      <c r="Y1130" s="39"/>
      <c r="Z1130" s="39"/>
      <c r="AA1130" s="39"/>
      <c r="AB1130" s="39"/>
      <c r="AC1130" s="39"/>
      <c r="AD1130" s="39"/>
      <c r="AE1130" s="39"/>
      <c r="AT1130" s="18" t="s">
        <v>217</v>
      </c>
      <c r="AU1130" s="18" t="s">
        <v>84</v>
      </c>
    </row>
    <row r="1131" s="13" customFormat="1">
      <c r="A1131" s="13"/>
      <c r="B1131" s="247"/>
      <c r="C1131" s="248"/>
      <c r="D1131" s="249" t="s">
        <v>192</v>
      </c>
      <c r="E1131" s="250" t="s">
        <v>1</v>
      </c>
      <c r="F1131" s="251" t="s">
        <v>82</v>
      </c>
      <c r="G1131" s="248"/>
      <c r="H1131" s="252">
        <v>1</v>
      </c>
      <c r="I1131" s="253"/>
      <c r="J1131" s="248"/>
      <c r="K1131" s="248"/>
      <c r="L1131" s="254"/>
      <c r="M1131" s="255"/>
      <c r="N1131" s="256"/>
      <c r="O1131" s="256"/>
      <c r="P1131" s="256"/>
      <c r="Q1131" s="256"/>
      <c r="R1131" s="256"/>
      <c r="S1131" s="256"/>
      <c r="T1131" s="257"/>
      <c r="U1131" s="13"/>
      <c r="V1131" s="13"/>
      <c r="W1131" s="13"/>
      <c r="X1131" s="13"/>
      <c r="Y1131" s="13"/>
      <c r="Z1131" s="13"/>
      <c r="AA1131" s="13"/>
      <c r="AB1131" s="13"/>
      <c r="AC1131" s="13"/>
      <c r="AD1131" s="13"/>
      <c r="AE1131" s="13"/>
      <c r="AT1131" s="258" t="s">
        <v>192</v>
      </c>
      <c r="AU1131" s="258" t="s">
        <v>84</v>
      </c>
      <c r="AV1131" s="13" t="s">
        <v>84</v>
      </c>
      <c r="AW1131" s="13" t="s">
        <v>30</v>
      </c>
      <c r="AX1131" s="13" t="s">
        <v>74</v>
      </c>
      <c r="AY1131" s="258" t="s">
        <v>137</v>
      </c>
    </row>
    <row r="1132" s="14" customFormat="1">
      <c r="A1132" s="14"/>
      <c r="B1132" s="259"/>
      <c r="C1132" s="260"/>
      <c r="D1132" s="249" t="s">
        <v>192</v>
      </c>
      <c r="E1132" s="261" t="s">
        <v>1</v>
      </c>
      <c r="F1132" s="262" t="s">
        <v>202</v>
      </c>
      <c r="G1132" s="260"/>
      <c r="H1132" s="263">
        <v>1</v>
      </c>
      <c r="I1132" s="264"/>
      <c r="J1132" s="260"/>
      <c r="K1132" s="260"/>
      <c r="L1132" s="265"/>
      <c r="M1132" s="266"/>
      <c r="N1132" s="267"/>
      <c r="O1132" s="267"/>
      <c r="P1132" s="267"/>
      <c r="Q1132" s="267"/>
      <c r="R1132" s="267"/>
      <c r="S1132" s="267"/>
      <c r="T1132" s="268"/>
      <c r="U1132" s="14"/>
      <c r="V1132" s="14"/>
      <c r="W1132" s="14"/>
      <c r="X1132" s="14"/>
      <c r="Y1132" s="14"/>
      <c r="Z1132" s="14"/>
      <c r="AA1132" s="14"/>
      <c r="AB1132" s="14"/>
      <c r="AC1132" s="14"/>
      <c r="AD1132" s="14"/>
      <c r="AE1132" s="14"/>
      <c r="AT1132" s="269" t="s">
        <v>192</v>
      </c>
      <c r="AU1132" s="269" t="s">
        <v>84</v>
      </c>
      <c r="AV1132" s="14" t="s">
        <v>155</v>
      </c>
      <c r="AW1132" s="14" t="s">
        <v>30</v>
      </c>
      <c r="AX1132" s="14" t="s">
        <v>82</v>
      </c>
      <c r="AY1132" s="269" t="s">
        <v>137</v>
      </c>
    </row>
    <row r="1133" s="2" customFormat="1" ht="24.15" customHeight="1">
      <c r="A1133" s="39"/>
      <c r="B1133" s="40"/>
      <c r="C1133" s="228" t="s">
        <v>1382</v>
      </c>
      <c r="D1133" s="228" t="s">
        <v>140</v>
      </c>
      <c r="E1133" s="229" t="s">
        <v>1383</v>
      </c>
      <c r="F1133" s="230" t="s">
        <v>1384</v>
      </c>
      <c r="G1133" s="231" t="s">
        <v>302</v>
      </c>
      <c r="H1133" s="232">
        <v>3</v>
      </c>
      <c r="I1133" s="233"/>
      <c r="J1133" s="234">
        <f>ROUND(I1133*H1133,2)</f>
        <v>0</v>
      </c>
      <c r="K1133" s="235"/>
      <c r="L1133" s="45"/>
      <c r="M1133" s="236" t="s">
        <v>1</v>
      </c>
      <c r="N1133" s="237" t="s">
        <v>39</v>
      </c>
      <c r="O1133" s="92"/>
      <c r="P1133" s="238">
        <f>O1133*H1133</f>
        <v>0</v>
      </c>
      <c r="Q1133" s="238">
        <v>0</v>
      </c>
      <c r="R1133" s="238">
        <f>Q1133*H1133</f>
        <v>0</v>
      </c>
      <c r="S1133" s="238">
        <v>0</v>
      </c>
      <c r="T1133" s="239">
        <f>S1133*H1133</f>
        <v>0</v>
      </c>
      <c r="U1133" s="39"/>
      <c r="V1133" s="39"/>
      <c r="W1133" s="39"/>
      <c r="X1133" s="39"/>
      <c r="Y1133" s="39"/>
      <c r="Z1133" s="39"/>
      <c r="AA1133" s="39"/>
      <c r="AB1133" s="39"/>
      <c r="AC1133" s="39"/>
      <c r="AD1133" s="39"/>
      <c r="AE1133" s="39"/>
      <c r="AR1133" s="240" t="s">
        <v>266</v>
      </c>
      <c r="AT1133" s="240" t="s">
        <v>140</v>
      </c>
      <c r="AU1133" s="240" t="s">
        <v>84</v>
      </c>
      <c r="AY1133" s="18" t="s">
        <v>137</v>
      </c>
      <c r="BE1133" s="241">
        <f>IF(N1133="základní",J1133,0)</f>
        <v>0</v>
      </c>
      <c r="BF1133" s="241">
        <f>IF(N1133="snížená",J1133,0)</f>
        <v>0</v>
      </c>
      <c r="BG1133" s="241">
        <f>IF(N1133="zákl. přenesená",J1133,0)</f>
        <v>0</v>
      </c>
      <c r="BH1133" s="241">
        <f>IF(N1133="sníž. přenesená",J1133,0)</f>
        <v>0</v>
      </c>
      <c r="BI1133" s="241">
        <f>IF(N1133="nulová",J1133,0)</f>
        <v>0</v>
      </c>
      <c r="BJ1133" s="18" t="s">
        <v>82</v>
      </c>
      <c r="BK1133" s="241">
        <f>ROUND(I1133*H1133,2)</f>
        <v>0</v>
      </c>
      <c r="BL1133" s="18" t="s">
        <v>266</v>
      </c>
      <c r="BM1133" s="240" t="s">
        <v>1385</v>
      </c>
    </row>
    <row r="1134" s="13" customFormat="1">
      <c r="A1134" s="13"/>
      <c r="B1134" s="247"/>
      <c r="C1134" s="248"/>
      <c r="D1134" s="249" t="s">
        <v>192</v>
      </c>
      <c r="E1134" s="250" t="s">
        <v>1</v>
      </c>
      <c r="F1134" s="251" t="s">
        <v>1386</v>
      </c>
      <c r="G1134" s="248"/>
      <c r="H1134" s="252">
        <v>3</v>
      </c>
      <c r="I1134" s="253"/>
      <c r="J1134" s="248"/>
      <c r="K1134" s="248"/>
      <c r="L1134" s="254"/>
      <c r="M1134" s="255"/>
      <c r="N1134" s="256"/>
      <c r="O1134" s="256"/>
      <c r="P1134" s="256"/>
      <c r="Q1134" s="256"/>
      <c r="R1134" s="256"/>
      <c r="S1134" s="256"/>
      <c r="T1134" s="257"/>
      <c r="U1134" s="13"/>
      <c r="V1134" s="13"/>
      <c r="W1134" s="13"/>
      <c r="X1134" s="13"/>
      <c r="Y1134" s="13"/>
      <c r="Z1134" s="13"/>
      <c r="AA1134" s="13"/>
      <c r="AB1134" s="13"/>
      <c r="AC1134" s="13"/>
      <c r="AD1134" s="13"/>
      <c r="AE1134" s="13"/>
      <c r="AT1134" s="258" t="s">
        <v>192</v>
      </c>
      <c r="AU1134" s="258" t="s">
        <v>84</v>
      </c>
      <c r="AV1134" s="13" t="s">
        <v>84</v>
      </c>
      <c r="AW1134" s="13" t="s">
        <v>30</v>
      </c>
      <c r="AX1134" s="13" t="s">
        <v>74</v>
      </c>
      <c r="AY1134" s="258" t="s">
        <v>137</v>
      </c>
    </row>
    <row r="1135" s="14" customFormat="1">
      <c r="A1135" s="14"/>
      <c r="B1135" s="259"/>
      <c r="C1135" s="260"/>
      <c r="D1135" s="249" t="s">
        <v>192</v>
      </c>
      <c r="E1135" s="261" t="s">
        <v>1</v>
      </c>
      <c r="F1135" s="262" t="s">
        <v>202</v>
      </c>
      <c r="G1135" s="260"/>
      <c r="H1135" s="263">
        <v>3</v>
      </c>
      <c r="I1135" s="264"/>
      <c r="J1135" s="260"/>
      <c r="K1135" s="260"/>
      <c r="L1135" s="265"/>
      <c r="M1135" s="266"/>
      <c r="N1135" s="267"/>
      <c r="O1135" s="267"/>
      <c r="P1135" s="267"/>
      <c r="Q1135" s="267"/>
      <c r="R1135" s="267"/>
      <c r="S1135" s="267"/>
      <c r="T1135" s="268"/>
      <c r="U1135" s="14"/>
      <c r="V1135" s="14"/>
      <c r="W1135" s="14"/>
      <c r="X1135" s="14"/>
      <c r="Y1135" s="14"/>
      <c r="Z1135" s="14"/>
      <c r="AA1135" s="14"/>
      <c r="AB1135" s="14"/>
      <c r="AC1135" s="14"/>
      <c r="AD1135" s="14"/>
      <c r="AE1135" s="14"/>
      <c r="AT1135" s="269" t="s">
        <v>192</v>
      </c>
      <c r="AU1135" s="269" t="s">
        <v>84</v>
      </c>
      <c r="AV1135" s="14" t="s">
        <v>155</v>
      </c>
      <c r="AW1135" s="14" t="s">
        <v>30</v>
      </c>
      <c r="AX1135" s="14" t="s">
        <v>82</v>
      </c>
      <c r="AY1135" s="269" t="s">
        <v>137</v>
      </c>
    </row>
    <row r="1136" s="2" customFormat="1" ht="24.15" customHeight="1">
      <c r="A1136" s="39"/>
      <c r="B1136" s="40"/>
      <c r="C1136" s="295" t="s">
        <v>1387</v>
      </c>
      <c r="D1136" s="295" t="s">
        <v>351</v>
      </c>
      <c r="E1136" s="296" t="s">
        <v>1388</v>
      </c>
      <c r="F1136" s="297" t="s">
        <v>1389</v>
      </c>
      <c r="G1136" s="298" t="s">
        <v>302</v>
      </c>
      <c r="H1136" s="299">
        <v>3</v>
      </c>
      <c r="I1136" s="300"/>
      <c r="J1136" s="301">
        <f>ROUND(I1136*H1136,2)</f>
        <v>0</v>
      </c>
      <c r="K1136" s="302"/>
      <c r="L1136" s="303"/>
      <c r="M1136" s="304" t="s">
        <v>1</v>
      </c>
      <c r="N1136" s="305" t="s">
        <v>39</v>
      </c>
      <c r="O1136" s="92"/>
      <c r="P1136" s="238">
        <f>O1136*H1136</f>
        <v>0</v>
      </c>
      <c r="Q1136" s="238">
        <v>0.036999999999999998</v>
      </c>
      <c r="R1136" s="238">
        <f>Q1136*H1136</f>
        <v>0.11099999999999999</v>
      </c>
      <c r="S1136" s="238">
        <v>0</v>
      </c>
      <c r="T1136" s="239">
        <f>S1136*H1136</f>
        <v>0</v>
      </c>
      <c r="U1136" s="39"/>
      <c r="V1136" s="39"/>
      <c r="W1136" s="39"/>
      <c r="X1136" s="39"/>
      <c r="Y1136" s="39"/>
      <c r="Z1136" s="39"/>
      <c r="AA1136" s="39"/>
      <c r="AB1136" s="39"/>
      <c r="AC1136" s="39"/>
      <c r="AD1136" s="39"/>
      <c r="AE1136" s="39"/>
      <c r="AR1136" s="240" t="s">
        <v>356</v>
      </c>
      <c r="AT1136" s="240" t="s">
        <v>351</v>
      </c>
      <c r="AU1136" s="240" t="s">
        <v>84</v>
      </c>
      <c r="AY1136" s="18" t="s">
        <v>137</v>
      </c>
      <c r="BE1136" s="241">
        <f>IF(N1136="základní",J1136,0)</f>
        <v>0</v>
      </c>
      <c r="BF1136" s="241">
        <f>IF(N1136="snížená",J1136,0)</f>
        <v>0</v>
      </c>
      <c r="BG1136" s="241">
        <f>IF(N1136="zákl. přenesená",J1136,0)</f>
        <v>0</v>
      </c>
      <c r="BH1136" s="241">
        <f>IF(N1136="sníž. přenesená",J1136,0)</f>
        <v>0</v>
      </c>
      <c r="BI1136" s="241">
        <f>IF(N1136="nulová",J1136,0)</f>
        <v>0</v>
      </c>
      <c r="BJ1136" s="18" t="s">
        <v>82</v>
      </c>
      <c r="BK1136" s="241">
        <f>ROUND(I1136*H1136,2)</f>
        <v>0</v>
      </c>
      <c r="BL1136" s="18" t="s">
        <v>266</v>
      </c>
      <c r="BM1136" s="240" t="s">
        <v>1390</v>
      </c>
    </row>
    <row r="1137" s="13" customFormat="1">
      <c r="A1137" s="13"/>
      <c r="B1137" s="247"/>
      <c r="C1137" s="248"/>
      <c r="D1137" s="249" t="s">
        <v>192</v>
      </c>
      <c r="E1137" s="250" t="s">
        <v>1</v>
      </c>
      <c r="F1137" s="251" t="s">
        <v>149</v>
      </c>
      <c r="G1137" s="248"/>
      <c r="H1137" s="252">
        <v>3</v>
      </c>
      <c r="I1137" s="253"/>
      <c r="J1137" s="248"/>
      <c r="K1137" s="248"/>
      <c r="L1137" s="254"/>
      <c r="M1137" s="255"/>
      <c r="N1137" s="256"/>
      <c r="O1137" s="256"/>
      <c r="P1137" s="256"/>
      <c r="Q1137" s="256"/>
      <c r="R1137" s="256"/>
      <c r="S1137" s="256"/>
      <c r="T1137" s="257"/>
      <c r="U1137" s="13"/>
      <c r="V1137" s="13"/>
      <c r="W1137" s="13"/>
      <c r="X1137" s="13"/>
      <c r="Y1137" s="13"/>
      <c r="Z1137" s="13"/>
      <c r="AA1137" s="13"/>
      <c r="AB1137" s="13"/>
      <c r="AC1137" s="13"/>
      <c r="AD1137" s="13"/>
      <c r="AE1137" s="13"/>
      <c r="AT1137" s="258" t="s">
        <v>192</v>
      </c>
      <c r="AU1137" s="258" t="s">
        <v>84</v>
      </c>
      <c r="AV1137" s="13" t="s">
        <v>84</v>
      </c>
      <c r="AW1137" s="13" t="s">
        <v>30</v>
      </c>
      <c r="AX1137" s="13" t="s">
        <v>74</v>
      </c>
      <c r="AY1137" s="258" t="s">
        <v>137</v>
      </c>
    </row>
    <row r="1138" s="14" customFormat="1">
      <c r="A1138" s="14"/>
      <c r="B1138" s="259"/>
      <c r="C1138" s="260"/>
      <c r="D1138" s="249" t="s">
        <v>192</v>
      </c>
      <c r="E1138" s="261" t="s">
        <v>1</v>
      </c>
      <c r="F1138" s="262" t="s">
        <v>202</v>
      </c>
      <c r="G1138" s="260"/>
      <c r="H1138" s="263">
        <v>3</v>
      </c>
      <c r="I1138" s="264"/>
      <c r="J1138" s="260"/>
      <c r="K1138" s="260"/>
      <c r="L1138" s="265"/>
      <c r="M1138" s="266"/>
      <c r="N1138" s="267"/>
      <c r="O1138" s="267"/>
      <c r="P1138" s="267"/>
      <c r="Q1138" s="267"/>
      <c r="R1138" s="267"/>
      <c r="S1138" s="267"/>
      <c r="T1138" s="268"/>
      <c r="U1138" s="14"/>
      <c r="V1138" s="14"/>
      <c r="W1138" s="14"/>
      <c r="X1138" s="14"/>
      <c r="Y1138" s="14"/>
      <c r="Z1138" s="14"/>
      <c r="AA1138" s="14"/>
      <c r="AB1138" s="14"/>
      <c r="AC1138" s="14"/>
      <c r="AD1138" s="14"/>
      <c r="AE1138" s="14"/>
      <c r="AT1138" s="269" t="s">
        <v>192</v>
      </c>
      <c r="AU1138" s="269" t="s">
        <v>84</v>
      </c>
      <c r="AV1138" s="14" t="s">
        <v>155</v>
      </c>
      <c r="AW1138" s="14" t="s">
        <v>30</v>
      </c>
      <c r="AX1138" s="14" t="s">
        <v>82</v>
      </c>
      <c r="AY1138" s="269" t="s">
        <v>137</v>
      </c>
    </row>
    <row r="1139" s="2" customFormat="1" ht="24.15" customHeight="1">
      <c r="A1139" s="39"/>
      <c r="B1139" s="40"/>
      <c r="C1139" s="295" t="s">
        <v>1391</v>
      </c>
      <c r="D1139" s="295" t="s">
        <v>351</v>
      </c>
      <c r="E1139" s="296" t="s">
        <v>1392</v>
      </c>
      <c r="F1139" s="297" t="s">
        <v>1393</v>
      </c>
      <c r="G1139" s="298" t="s">
        <v>302</v>
      </c>
      <c r="H1139" s="299">
        <v>3</v>
      </c>
      <c r="I1139" s="300"/>
      <c r="J1139" s="301">
        <f>ROUND(I1139*H1139,2)</f>
        <v>0</v>
      </c>
      <c r="K1139" s="302"/>
      <c r="L1139" s="303"/>
      <c r="M1139" s="304" t="s">
        <v>1</v>
      </c>
      <c r="N1139" s="305" t="s">
        <v>39</v>
      </c>
      <c r="O1139" s="92"/>
      <c r="P1139" s="238">
        <f>O1139*H1139</f>
        <v>0</v>
      </c>
      <c r="Q1139" s="238">
        <v>0.017500000000000002</v>
      </c>
      <c r="R1139" s="238">
        <f>Q1139*H1139</f>
        <v>0.052500000000000005</v>
      </c>
      <c r="S1139" s="238">
        <v>0</v>
      </c>
      <c r="T1139" s="239">
        <f>S1139*H1139</f>
        <v>0</v>
      </c>
      <c r="U1139" s="39"/>
      <c r="V1139" s="39"/>
      <c r="W1139" s="39"/>
      <c r="X1139" s="39"/>
      <c r="Y1139" s="39"/>
      <c r="Z1139" s="39"/>
      <c r="AA1139" s="39"/>
      <c r="AB1139" s="39"/>
      <c r="AC1139" s="39"/>
      <c r="AD1139" s="39"/>
      <c r="AE1139" s="39"/>
      <c r="AR1139" s="240" t="s">
        <v>356</v>
      </c>
      <c r="AT1139" s="240" t="s">
        <v>351</v>
      </c>
      <c r="AU1139" s="240" t="s">
        <v>84</v>
      </c>
      <c r="AY1139" s="18" t="s">
        <v>137</v>
      </c>
      <c r="BE1139" s="241">
        <f>IF(N1139="základní",J1139,0)</f>
        <v>0</v>
      </c>
      <c r="BF1139" s="241">
        <f>IF(N1139="snížená",J1139,0)</f>
        <v>0</v>
      </c>
      <c r="BG1139" s="241">
        <f>IF(N1139="zákl. přenesená",J1139,0)</f>
        <v>0</v>
      </c>
      <c r="BH1139" s="241">
        <f>IF(N1139="sníž. přenesená",J1139,0)</f>
        <v>0</v>
      </c>
      <c r="BI1139" s="241">
        <f>IF(N1139="nulová",J1139,0)</f>
        <v>0</v>
      </c>
      <c r="BJ1139" s="18" t="s">
        <v>82</v>
      </c>
      <c r="BK1139" s="241">
        <f>ROUND(I1139*H1139,2)</f>
        <v>0</v>
      </c>
      <c r="BL1139" s="18" t="s">
        <v>266</v>
      </c>
      <c r="BM1139" s="240" t="s">
        <v>1394</v>
      </c>
    </row>
    <row r="1140" s="2" customFormat="1">
      <c r="A1140" s="39"/>
      <c r="B1140" s="40"/>
      <c r="C1140" s="41"/>
      <c r="D1140" s="249" t="s">
        <v>217</v>
      </c>
      <c r="E1140" s="41"/>
      <c r="F1140" s="280" t="s">
        <v>1395</v>
      </c>
      <c r="G1140" s="41"/>
      <c r="H1140" s="41"/>
      <c r="I1140" s="281"/>
      <c r="J1140" s="41"/>
      <c r="K1140" s="41"/>
      <c r="L1140" s="45"/>
      <c r="M1140" s="282"/>
      <c r="N1140" s="283"/>
      <c r="O1140" s="92"/>
      <c r="P1140" s="92"/>
      <c r="Q1140" s="92"/>
      <c r="R1140" s="92"/>
      <c r="S1140" s="92"/>
      <c r="T1140" s="93"/>
      <c r="U1140" s="39"/>
      <c r="V1140" s="39"/>
      <c r="W1140" s="39"/>
      <c r="X1140" s="39"/>
      <c r="Y1140" s="39"/>
      <c r="Z1140" s="39"/>
      <c r="AA1140" s="39"/>
      <c r="AB1140" s="39"/>
      <c r="AC1140" s="39"/>
      <c r="AD1140" s="39"/>
      <c r="AE1140" s="39"/>
      <c r="AT1140" s="18" t="s">
        <v>217</v>
      </c>
      <c r="AU1140" s="18" t="s">
        <v>84</v>
      </c>
    </row>
    <row r="1141" s="13" customFormat="1">
      <c r="A1141" s="13"/>
      <c r="B1141" s="247"/>
      <c r="C1141" s="248"/>
      <c r="D1141" s="249" t="s">
        <v>192</v>
      </c>
      <c r="E1141" s="250" t="s">
        <v>1</v>
      </c>
      <c r="F1141" s="251" t="s">
        <v>1386</v>
      </c>
      <c r="G1141" s="248"/>
      <c r="H1141" s="252">
        <v>3</v>
      </c>
      <c r="I1141" s="253"/>
      <c r="J1141" s="248"/>
      <c r="K1141" s="248"/>
      <c r="L1141" s="254"/>
      <c r="M1141" s="255"/>
      <c r="N1141" s="256"/>
      <c r="O1141" s="256"/>
      <c r="P1141" s="256"/>
      <c r="Q1141" s="256"/>
      <c r="R1141" s="256"/>
      <c r="S1141" s="256"/>
      <c r="T1141" s="257"/>
      <c r="U1141" s="13"/>
      <c r="V1141" s="13"/>
      <c r="W1141" s="13"/>
      <c r="X1141" s="13"/>
      <c r="Y1141" s="13"/>
      <c r="Z1141" s="13"/>
      <c r="AA1141" s="13"/>
      <c r="AB1141" s="13"/>
      <c r="AC1141" s="13"/>
      <c r="AD1141" s="13"/>
      <c r="AE1141" s="13"/>
      <c r="AT1141" s="258" t="s">
        <v>192</v>
      </c>
      <c r="AU1141" s="258" t="s">
        <v>84</v>
      </c>
      <c r="AV1141" s="13" t="s">
        <v>84</v>
      </c>
      <c r="AW1141" s="13" t="s">
        <v>30</v>
      </c>
      <c r="AX1141" s="13" t="s">
        <v>74</v>
      </c>
      <c r="AY1141" s="258" t="s">
        <v>137</v>
      </c>
    </row>
    <row r="1142" s="14" customFormat="1">
      <c r="A1142" s="14"/>
      <c r="B1142" s="259"/>
      <c r="C1142" s="260"/>
      <c r="D1142" s="249" t="s">
        <v>192</v>
      </c>
      <c r="E1142" s="261" t="s">
        <v>1</v>
      </c>
      <c r="F1142" s="262" t="s">
        <v>202</v>
      </c>
      <c r="G1142" s="260"/>
      <c r="H1142" s="263">
        <v>3</v>
      </c>
      <c r="I1142" s="264"/>
      <c r="J1142" s="260"/>
      <c r="K1142" s="260"/>
      <c r="L1142" s="265"/>
      <c r="M1142" s="266"/>
      <c r="N1142" s="267"/>
      <c r="O1142" s="267"/>
      <c r="P1142" s="267"/>
      <c r="Q1142" s="267"/>
      <c r="R1142" s="267"/>
      <c r="S1142" s="267"/>
      <c r="T1142" s="268"/>
      <c r="U1142" s="14"/>
      <c r="V1142" s="14"/>
      <c r="W1142" s="14"/>
      <c r="X1142" s="14"/>
      <c r="Y1142" s="14"/>
      <c r="Z1142" s="14"/>
      <c r="AA1142" s="14"/>
      <c r="AB1142" s="14"/>
      <c r="AC1142" s="14"/>
      <c r="AD1142" s="14"/>
      <c r="AE1142" s="14"/>
      <c r="AT1142" s="269" t="s">
        <v>192</v>
      </c>
      <c r="AU1142" s="269" t="s">
        <v>84</v>
      </c>
      <c r="AV1142" s="14" t="s">
        <v>155</v>
      </c>
      <c r="AW1142" s="14" t="s">
        <v>30</v>
      </c>
      <c r="AX1142" s="14" t="s">
        <v>82</v>
      </c>
      <c r="AY1142" s="269" t="s">
        <v>137</v>
      </c>
    </row>
    <row r="1143" s="2" customFormat="1" ht="24.15" customHeight="1">
      <c r="A1143" s="39"/>
      <c r="B1143" s="40"/>
      <c r="C1143" s="228" t="s">
        <v>1396</v>
      </c>
      <c r="D1143" s="228" t="s">
        <v>140</v>
      </c>
      <c r="E1143" s="229" t="s">
        <v>1397</v>
      </c>
      <c r="F1143" s="230" t="s">
        <v>1398</v>
      </c>
      <c r="G1143" s="231" t="s">
        <v>302</v>
      </c>
      <c r="H1143" s="232">
        <v>18</v>
      </c>
      <c r="I1143" s="233"/>
      <c r="J1143" s="234">
        <f>ROUND(I1143*H1143,2)</f>
        <v>0</v>
      </c>
      <c r="K1143" s="235"/>
      <c r="L1143" s="45"/>
      <c r="M1143" s="236" t="s">
        <v>1</v>
      </c>
      <c r="N1143" s="237" t="s">
        <v>39</v>
      </c>
      <c r="O1143" s="92"/>
      <c r="P1143" s="238">
        <f>O1143*H1143</f>
        <v>0</v>
      </c>
      <c r="Q1143" s="238">
        <v>0</v>
      </c>
      <c r="R1143" s="238">
        <f>Q1143*H1143</f>
        <v>0</v>
      </c>
      <c r="S1143" s="238">
        <v>0</v>
      </c>
      <c r="T1143" s="239">
        <f>S1143*H1143</f>
        <v>0</v>
      </c>
      <c r="U1143" s="39"/>
      <c r="V1143" s="39"/>
      <c r="W1143" s="39"/>
      <c r="X1143" s="39"/>
      <c r="Y1143" s="39"/>
      <c r="Z1143" s="39"/>
      <c r="AA1143" s="39"/>
      <c r="AB1143" s="39"/>
      <c r="AC1143" s="39"/>
      <c r="AD1143" s="39"/>
      <c r="AE1143" s="39"/>
      <c r="AR1143" s="240" t="s">
        <v>266</v>
      </c>
      <c r="AT1143" s="240" t="s">
        <v>140</v>
      </c>
      <c r="AU1143" s="240" t="s">
        <v>84</v>
      </c>
      <c r="AY1143" s="18" t="s">
        <v>137</v>
      </c>
      <c r="BE1143" s="241">
        <f>IF(N1143="základní",J1143,0)</f>
        <v>0</v>
      </c>
      <c r="BF1143" s="241">
        <f>IF(N1143="snížená",J1143,0)</f>
        <v>0</v>
      </c>
      <c r="BG1143" s="241">
        <f>IF(N1143="zákl. přenesená",J1143,0)</f>
        <v>0</v>
      </c>
      <c r="BH1143" s="241">
        <f>IF(N1143="sníž. přenesená",J1143,0)</f>
        <v>0</v>
      </c>
      <c r="BI1143" s="241">
        <f>IF(N1143="nulová",J1143,0)</f>
        <v>0</v>
      </c>
      <c r="BJ1143" s="18" t="s">
        <v>82</v>
      </c>
      <c r="BK1143" s="241">
        <f>ROUND(I1143*H1143,2)</f>
        <v>0</v>
      </c>
      <c r="BL1143" s="18" t="s">
        <v>266</v>
      </c>
      <c r="BM1143" s="240" t="s">
        <v>1399</v>
      </c>
    </row>
    <row r="1144" s="13" customFormat="1">
      <c r="A1144" s="13"/>
      <c r="B1144" s="247"/>
      <c r="C1144" s="248"/>
      <c r="D1144" s="249" t="s">
        <v>192</v>
      </c>
      <c r="E1144" s="250" t="s">
        <v>1</v>
      </c>
      <c r="F1144" s="251" t="s">
        <v>1400</v>
      </c>
      <c r="G1144" s="248"/>
      <c r="H1144" s="252">
        <v>8</v>
      </c>
      <c r="I1144" s="253"/>
      <c r="J1144" s="248"/>
      <c r="K1144" s="248"/>
      <c r="L1144" s="254"/>
      <c r="M1144" s="255"/>
      <c r="N1144" s="256"/>
      <c r="O1144" s="256"/>
      <c r="P1144" s="256"/>
      <c r="Q1144" s="256"/>
      <c r="R1144" s="256"/>
      <c r="S1144" s="256"/>
      <c r="T1144" s="257"/>
      <c r="U1144" s="13"/>
      <c r="V1144" s="13"/>
      <c r="W1144" s="13"/>
      <c r="X1144" s="13"/>
      <c r="Y1144" s="13"/>
      <c r="Z1144" s="13"/>
      <c r="AA1144" s="13"/>
      <c r="AB1144" s="13"/>
      <c r="AC1144" s="13"/>
      <c r="AD1144" s="13"/>
      <c r="AE1144" s="13"/>
      <c r="AT1144" s="258" t="s">
        <v>192</v>
      </c>
      <c r="AU1144" s="258" t="s">
        <v>84</v>
      </c>
      <c r="AV1144" s="13" t="s">
        <v>84</v>
      </c>
      <c r="AW1144" s="13" t="s">
        <v>30</v>
      </c>
      <c r="AX1144" s="13" t="s">
        <v>74</v>
      </c>
      <c r="AY1144" s="258" t="s">
        <v>137</v>
      </c>
    </row>
    <row r="1145" s="13" customFormat="1">
      <c r="A1145" s="13"/>
      <c r="B1145" s="247"/>
      <c r="C1145" s="248"/>
      <c r="D1145" s="249" t="s">
        <v>192</v>
      </c>
      <c r="E1145" s="250" t="s">
        <v>1</v>
      </c>
      <c r="F1145" s="251" t="s">
        <v>1401</v>
      </c>
      <c r="G1145" s="248"/>
      <c r="H1145" s="252">
        <v>6</v>
      </c>
      <c r="I1145" s="253"/>
      <c r="J1145" s="248"/>
      <c r="K1145" s="248"/>
      <c r="L1145" s="254"/>
      <c r="M1145" s="255"/>
      <c r="N1145" s="256"/>
      <c r="O1145" s="256"/>
      <c r="P1145" s="256"/>
      <c r="Q1145" s="256"/>
      <c r="R1145" s="256"/>
      <c r="S1145" s="256"/>
      <c r="T1145" s="257"/>
      <c r="U1145" s="13"/>
      <c r="V1145" s="13"/>
      <c r="W1145" s="13"/>
      <c r="X1145" s="13"/>
      <c r="Y1145" s="13"/>
      <c r="Z1145" s="13"/>
      <c r="AA1145" s="13"/>
      <c r="AB1145" s="13"/>
      <c r="AC1145" s="13"/>
      <c r="AD1145" s="13"/>
      <c r="AE1145" s="13"/>
      <c r="AT1145" s="258" t="s">
        <v>192</v>
      </c>
      <c r="AU1145" s="258" t="s">
        <v>84</v>
      </c>
      <c r="AV1145" s="13" t="s">
        <v>84</v>
      </c>
      <c r="AW1145" s="13" t="s">
        <v>30</v>
      </c>
      <c r="AX1145" s="13" t="s">
        <v>74</v>
      </c>
      <c r="AY1145" s="258" t="s">
        <v>137</v>
      </c>
    </row>
    <row r="1146" s="13" customFormat="1">
      <c r="A1146" s="13"/>
      <c r="B1146" s="247"/>
      <c r="C1146" s="248"/>
      <c r="D1146" s="249" t="s">
        <v>192</v>
      </c>
      <c r="E1146" s="250" t="s">
        <v>1</v>
      </c>
      <c r="F1146" s="251" t="s">
        <v>1402</v>
      </c>
      <c r="G1146" s="248"/>
      <c r="H1146" s="252">
        <v>2</v>
      </c>
      <c r="I1146" s="253"/>
      <c r="J1146" s="248"/>
      <c r="K1146" s="248"/>
      <c r="L1146" s="254"/>
      <c r="M1146" s="255"/>
      <c r="N1146" s="256"/>
      <c r="O1146" s="256"/>
      <c r="P1146" s="256"/>
      <c r="Q1146" s="256"/>
      <c r="R1146" s="256"/>
      <c r="S1146" s="256"/>
      <c r="T1146" s="257"/>
      <c r="U1146" s="13"/>
      <c r="V1146" s="13"/>
      <c r="W1146" s="13"/>
      <c r="X1146" s="13"/>
      <c r="Y1146" s="13"/>
      <c r="Z1146" s="13"/>
      <c r="AA1146" s="13"/>
      <c r="AB1146" s="13"/>
      <c r="AC1146" s="13"/>
      <c r="AD1146" s="13"/>
      <c r="AE1146" s="13"/>
      <c r="AT1146" s="258" t="s">
        <v>192</v>
      </c>
      <c r="AU1146" s="258" t="s">
        <v>84</v>
      </c>
      <c r="AV1146" s="13" t="s">
        <v>84</v>
      </c>
      <c r="AW1146" s="13" t="s">
        <v>30</v>
      </c>
      <c r="AX1146" s="13" t="s">
        <v>74</v>
      </c>
      <c r="AY1146" s="258" t="s">
        <v>137</v>
      </c>
    </row>
    <row r="1147" s="13" customFormat="1">
      <c r="A1147" s="13"/>
      <c r="B1147" s="247"/>
      <c r="C1147" s="248"/>
      <c r="D1147" s="249" t="s">
        <v>192</v>
      </c>
      <c r="E1147" s="250" t="s">
        <v>1</v>
      </c>
      <c r="F1147" s="251" t="s">
        <v>1403</v>
      </c>
      <c r="G1147" s="248"/>
      <c r="H1147" s="252">
        <v>1</v>
      </c>
      <c r="I1147" s="253"/>
      <c r="J1147" s="248"/>
      <c r="K1147" s="248"/>
      <c r="L1147" s="254"/>
      <c r="M1147" s="255"/>
      <c r="N1147" s="256"/>
      <c r="O1147" s="256"/>
      <c r="P1147" s="256"/>
      <c r="Q1147" s="256"/>
      <c r="R1147" s="256"/>
      <c r="S1147" s="256"/>
      <c r="T1147" s="257"/>
      <c r="U1147" s="13"/>
      <c r="V1147" s="13"/>
      <c r="W1147" s="13"/>
      <c r="X1147" s="13"/>
      <c r="Y1147" s="13"/>
      <c r="Z1147" s="13"/>
      <c r="AA1147" s="13"/>
      <c r="AB1147" s="13"/>
      <c r="AC1147" s="13"/>
      <c r="AD1147" s="13"/>
      <c r="AE1147" s="13"/>
      <c r="AT1147" s="258" t="s">
        <v>192</v>
      </c>
      <c r="AU1147" s="258" t="s">
        <v>84</v>
      </c>
      <c r="AV1147" s="13" t="s">
        <v>84</v>
      </c>
      <c r="AW1147" s="13" t="s">
        <v>30</v>
      </c>
      <c r="AX1147" s="13" t="s">
        <v>74</v>
      </c>
      <c r="AY1147" s="258" t="s">
        <v>137</v>
      </c>
    </row>
    <row r="1148" s="13" customFormat="1">
      <c r="A1148" s="13"/>
      <c r="B1148" s="247"/>
      <c r="C1148" s="248"/>
      <c r="D1148" s="249" t="s">
        <v>192</v>
      </c>
      <c r="E1148" s="250" t="s">
        <v>1</v>
      </c>
      <c r="F1148" s="251" t="s">
        <v>1404</v>
      </c>
      <c r="G1148" s="248"/>
      <c r="H1148" s="252">
        <v>1</v>
      </c>
      <c r="I1148" s="253"/>
      <c r="J1148" s="248"/>
      <c r="K1148" s="248"/>
      <c r="L1148" s="254"/>
      <c r="M1148" s="255"/>
      <c r="N1148" s="256"/>
      <c r="O1148" s="256"/>
      <c r="P1148" s="256"/>
      <c r="Q1148" s="256"/>
      <c r="R1148" s="256"/>
      <c r="S1148" s="256"/>
      <c r="T1148" s="257"/>
      <c r="U1148" s="13"/>
      <c r="V1148" s="13"/>
      <c r="W1148" s="13"/>
      <c r="X1148" s="13"/>
      <c r="Y1148" s="13"/>
      <c r="Z1148" s="13"/>
      <c r="AA1148" s="13"/>
      <c r="AB1148" s="13"/>
      <c r="AC1148" s="13"/>
      <c r="AD1148" s="13"/>
      <c r="AE1148" s="13"/>
      <c r="AT1148" s="258" t="s">
        <v>192</v>
      </c>
      <c r="AU1148" s="258" t="s">
        <v>84</v>
      </c>
      <c r="AV1148" s="13" t="s">
        <v>84</v>
      </c>
      <c r="AW1148" s="13" t="s">
        <v>30</v>
      </c>
      <c r="AX1148" s="13" t="s">
        <v>74</v>
      </c>
      <c r="AY1148" s="258" t="s">
        <v>137</v>
      </c>
    </row>
    <row r="1149" s="14" customFormat="1">
      <c r="A1149" s="14"/>
      <c r="B1149" s="259"/>
      <c r="C1149" s="260"/>
      <c r="D1149" s="249" t="s">
        <v>192</v>
      </c>
      <c r="E1149" s="261" t="s">
        <v>1</v>
      </c>
      <c r="F1149" s="262" t="s">
        <v>202</v>
      </c>
      <c r="G1149" s="260"/>
      <c r="H1149" s="263">
        <v>18</v>
      </c>
      <c r="I1149" s="264"/>
      <c r="J1149" s="260"/>
      <c r="K1149" s="260"/>
      <c r="L1149" s="265"/>
      <c r="M1149" s="266"/>
      <c r="N1149" s="267"/>
      <c r="O1149" s="267"/>
      <c r="P1149" s="267"/>
      <c r="Q1149" s="267"/>
      <c r="R1149" s="267"/>
      <c r="S1149" s="267"/>
      <c r="T1149" s="268"/>
      <c r="U1149" s="14"/>
      <c r="V1149" s="14"/>
      <c r="W1149" s="14"/>
      <c r="X1149" s="14"/>
      <c r="Y1149" s="14"/>
      <c r="Z1149" s="14"/>
      <c r="AA1149" s="14"/>
      <c r="AB1149" s="14"/>
      <c r="AC1149" s="14"/>
      <c r="AD1149" s="14"/>
      <c r="AE1149" s="14"/>
      <c r="AT1149" s="269" t="s">
        <v>192</v>
      </c>
      <c r="AU1149" s="269" t="s">
        <v>84</v>
      </c>
      <c r="AV1149" s="14" t="s">
        <v>155</v>
      </c>
      <c r="AW1149" s="14" t="s">
        <v>30</v>
      </c>
      <c r="AX1149" s="14" t="s">
        <v>82</v>
      </c>
      <c r="AY1149" s="269" t="s">
        <v>137</v>
      </c>
    </row>
    <row r="1150" s="2" customFormat="1" ht="24.15" customHeight="1">
      <c r="A1150" s="39"/>
      <c r="B1150" s="40"/>
      <c r="C1150" s="295" t="s">
        <v>1405</v>
      </c>
      <c r="D1150" s="295" t="s">
        <v>351</v>
      </c>
      <c r="E1150" s="296" t="s">
        <v>1406</v>
      </c>
      <c r="F1150" s="297" t="s">
        <v>1407</v>
      </c>
      <c r="G1150" s="298" t="s">
        <v>302</v>
      </c>
      <c r="H1150" s="299">
        <v>8</v>
      </c>
      <c r="I1150" s="300"/>
      <c r="J1150" s="301">
        <f>ROUND(I1150*H1150,2)</f>
        <v>0</v>
      </c>
      <c r="K1150" s="302"/>
      <c r="L1150" s="303"/>
      <c r="M1150" s="304" t="s">
        <v>1</v>
      </c>
      <c r="N1150" s="305" t="s">
        <v>39</v>
      </c>
      <c r="O1150" s="92"/>
      <c r="P1150" s="238">
        <f>O1150*H1150</f>
        <v>0</v>
      </c>
      <c r="Q1150" s="238">
        <v>0.020500000000000001</v>
      </c>
      <c r="R1150" s="238">
        <f>Q1150*H1150</f>
        <v>0.16400000000000001</v>
      </c>
      <c r="S1150" s="238">
        <v>0</v>
      </c>
      <c r="T1150" s="239">
        <f>S1150*H1150</f>
        <v>0</v>
      </c>
      <c r="U1150" s="39"/>
      <c r="V1150" s="39"/>
      <c r="W1150" s="39"/>
      <c r="X1150" s="39"/>
      <c r="Y1150" s="39"/>
      <c r="Z1150" s="39"/>
      <c r="AA1150" s="39"/>
      <c r="AB1150" s="39"/>
      <c r="AC1150" s="39"/>
      <c r="AD1150" s="39"/>
      <c r="AE1150" s="39"/>
      <c r="AR1150" s="240" t="s">
        <v>356</v>
      </c>
      <c r="AT1150" s="240" t="s">
        <v>351</v>
      </c>
      <c r="AU1150" s="240" t="s">
        <v>84</v>
      </c>
      <c r="AY1150" s="18" t="s">
        <v>137</v>
      </c>
      <c r="BE1150" s="241">
        <f>IF(N1150="základní",J1150,0)</f>
        <v>0</v>
      </c>
      <c r="BF1150" s="241">
        <f>IF(N1150="snížená",J1150,0)</f>
        <v>0</v>
      </c>
      <c r="BG1150" s="241">
        <f>IF(N1150="zákl. přenesená",J1150,0)</f>
        <v>0</v>
      </c>
      <c r="BH1150" s="241">
        <f>IF(N1150="sníž. přenesená",J1150,0)</f>
        <v>0</v>
      </c>
      <c r="BI1150" s="241">
        <f>IF(N1150="nulová",J1150,0)</f>
        <v>0</v>
      </c>
      <c r="BJ1150" s="18" t="s">
        <v>82</v>
      </c>
      <c r="BK1150" s="241">
        <f>ROUND(I1150*H1150,2)</f>
        <v>0</v>
      </c>
      <c r="BL1150" s="18" t="s">
        <v>266</v>
      </c>
      <c r="BM1150" s="240" t="s">
        <v>1408</v>
      </c>
    </row>
    <row r="1151" s="13" customFormat="1">
      <c r="A1151" s="13"/>
      <c r="B1151" s="247"/>
      <c r="C1151" s="248"/>
      <c r="D1151" s="249" t="s">
        <v>192</v>
      </c>
      <c r="E1151" s="250" t="s">
        <v>1</v>
      </c>
      <c r="F1151" s="251" t="s">
        <v>224</v>
      </c>
      <c r="G1151" s="248"/>
      <c r="H1151" s="252">
        <v>8</v>
      </c>
      <c r="I1151" s="253"/>
      <c r="J1151" s="248"/>
      <c r="K1151" s="248"/>
      <c r="L1151" s="254"/>
      <c r="M1151" s="255"/>
      <c r="N1151" s="256"/>
      <c r="O1151" s="256"/>
      <c r="P1151" s="256"/>
      <c r="Q1151" s="256"/>
      <c r="R1151" s="256"/>
      <c r="S1151" s="256"/>
      <c r="T1151" s="257"/>
      <c r="U1151" s="13"/>
      <c r="V1151" s="13"/>
      <c r="W1151" s="13"/>
      <c r="X1151" s="13"/>
      <c r="Y1151" s="13"/>
      <c r="Z1151" s="13"/>
      <c r="AA1151" s="13"/>
      <c r="AB1151" s="13"/>
      <c r="AC1151" s="13"/>
      <c r="AD1151" s="13"/>
      <c r="AE1151" s="13"/>
      <c r="AT1151" s="258" t="s">
        <v>192</v>
      </c>
      <c r="AU1151" s="258" t="s">
        <v>84</v>
      </c>
      <c r="AV1151" s="13" t="s">
        <v>84</v>
      </c>
      <c r="AW1151" s="13" t="s">
        <v>30</v>
      </c>
      <c r="AX1151" s="13" t="s">
        <v>74</v>
      </c>
      <c r="AY1151" s="258" t="s">
        <v>137</v>
      </c>
    </row>
    <row r="1152" s="14" customFormat="1">
      <c r="A1152" s="14"/>
      <c r="B1152" s="259"/>
      <c r="C1152" s="260"/>
      <c r="D1152" s="249" t="s">
        <v>192</v>
      </c>
      <c r="E1152" s="261" t="s">
        <v>1</v>
      </c>
      <c r="F1152" s="262" t="s">
        <v>202</v>
      </c>
      <c r="G1152" s="260"/>
      <c r="H1152" s="263">
        <v>8</v>
      </c>
      <c r="I1152" s="264"/>
      <c r="J1152" s="260"/>
      <c r="K1152" s="260"/>
      <c r="L1152" s="265"/>
      <c r="M1152" s="266"/>
      <c r="N1152" s="267"/>
      <c r="O1152" s="267"/>
      <c r="P1152" s="267"/>
      <c r="Q1152" s="267"/>
      <c r="R1152" s="267"/>
      <c r="S1152" s="267"/>
      <c r="T1152" s="268"/>
      <c r="U1152" s="14"/>
      <c r="V1152" s="14"/>
      <c r="W1152" s="14"/>
      <c r="X1152" s="14"/>
      <c r="Y1152" s="14"/>
      <c r="Z1152" s="14"/>
      <c r="AA1152" s="14"/>
      <c r="AB1152" s="14"/>
      <c r="AC1152" s="14"/>
      <c r="AD1152" s="14"/>
      <c r="AE1152" s="14"/>
      <c r="AT1152" s="269" t="s">
        <v>192</v>
      </c>
      <c r="AU1152" s="269" t="s">
        <v>84</v>
      </c>
      <c r="AV1152" s="14" t="s">
        <v>155</v>
      </c>
      <c r="AW1152" s="14" t="s">
        <v>30</v>
      </c>
      <c r="AX1152" s="14" t="s">
        <v>82</v>
      </c>
      <c r="AY1152" s="269" t="s">
        <v>137</v>
      </c>
    </row>
    <row r="1153" s="2" customFormat="1" ht="24.15" customHeight="1">
      <c r="A1153" s="39"/>
      <c r="B1153" s="40"/>
      <c r="C1153" s="295" t="s">
        <v>1409</v>
      </c>
      <c r="D1153" s="295" t="s">
        <v>351</v>
      </c>
      <c r="E1153" s="296" t="s">
        <v>1410</v>
      </c>
      <c r="F1153" s="297" t="s">
        <v>1411</v>
      </c>
      <c r="G1153" s="298" t="s">
        <v>302</v>
      </c>
      <c r="H1153" s="299">
        <v>6</v>
      </c>
      <c r="I1153" s="300"/>
      <c r="J1153" s="301">
        <f>ROUND(I1153*H1153,2)</f>
        <v>0</v>
      </c>
      <c r="K1153" s="302"/>
      <c r="L1153" s="303"/>
      <c r="M1153" s="304" t="s">
        <v>1</v>
      </c>
      <c r="N1153" s="305" t="s">
        <v>39</v>
      </c>
      <c r="O1153" s="92"/>
      <c r="P1153" s="238">
        <f>O1153*H1153</f>
        <v>0</v>
      </c>
      <c r="Q1153" s="238">
        <v>0.0195</v>
      </c>
      <c r="R1153" s="238">
        <f>Q1153*H1153</f>
        <v>0.11699999999999999</v>
      </c>
      <c r="S1153" s="238">
        <v>0</v>
      </c>
      <c r="T1153" s="239">
        <f>S1153*H1153</f>
        <v>0</v>
      </c>
      <c r="U1153" s="39"/>
      <c r="V1153" s="39"/>
      <c r="W1153" s="39"/>
      <c r="X1153" s="39"/>
      <c r="Y1153" s="39"/>
      <c r="Z1153" s="39"/>
      <c r="AA1153" s="39"/>
      <c r="AB1153" s="39"/>
      <c r="AC1153" s="39"/>
      <c r="AD1153" s="39"/>
      <c r="AE1153" s="39"/>
      <c r="AR1153" s="240" t="s">
        <v>356</v>
      </c>
      <c r="AT1153" s="240" t="s">
        <v>351</v>
      </c>
      <c r="AU1153" s="240" t="s">
        <v>84</v>
      </c>
      <c r="AY1153" s="18" t="s">
        <v>137</v>
      </c>
      <c r="BE1153" s="241">
        <f>IF(N1153="základní",J1153,0)</f>
        <v>0</v>
      </c>
      <c r="BF1153" s="241">
        <f>IF(N1153="snížená",J1153,0)</f>
        <v>0</v>
      </c>
      <c r="BG1153" s="241">
        <f>IF(N1153="zákl. přenesená",J1153,0)</f>
        <v>0</v>
      </c>
      <c r="BH1153" s="241">
        <f>IF(N1153="sníž. přenesená",J1153,0)</f>
        <v>0</v>
      </c>
      <c r="BI1153" s="241">
        <f>IF(N1153="nulová",J1153,0)</f>
        <v>0</v>
      </c>
      <c r="BJ1153" s="18" t="s">
        <v>82</v>
      </c>
      <c r="BK1153" s="241">
        <f>ROUND(I1153*H1153,2)</f>
        <v>0</v>
      </c>
      <c r="BL1153" s="18" t="s">
        <v>266</v>
      </c>
      <c r="BM1153" s="240" t="s">
        <v>1412</v>
      </c>
    </row>
    <row r="1154" s="13" customFormat="1">
      <c r="A1154" s="13"/>
      <c r="B1154" s="247"/>
      <c r="C1154" s="248"/>
      <c r="D1154" s="249" t="s">
        <v>192</v>
      </c>
      <c r="E1154" s="250" t="s">
        <v>1</v>
      </c>
      <c r="F1154" s="251" t="s">
        <v>213</v>
      </c>
      <c r="G1154" s="248"/>
      <c r="H1154" s="252">
        <v>6</v>
      </c>
      <c r="I1154" s="253"/>
      <c r="J1154" s="248"/>
      <c r="K1154" s="248"/>
      <c r="L1154" s="254"/>
      <c r="M1154" s="255"/>
      <c r="N1154" s="256"/>
      <c r="O1154" s="256"/>
      <c r="P1154" s="256"/>
      <c r="Q1154" s="256"/>
      <c r="R1154" s="256"/>
      <c r="S1154" s="256"/>
      <c r="T1154" s="257"/>
      <c r="U1154" s="13"/>
      <c r="V1154" s="13"/>
      <c r="W1154" s="13"/>
      <c r="X1154" s="13"/>
      <c r="Y1154" s="13"/>
      <c r="Z1154" s="13"/>
      <c r="AA1154" s="13"/>
      <c r="AB1154" s="13"/>
      <c r="AC1154" s="13"/>
      <c r="AD1154" s="13"/>
      <c r="AE1154" s="13"/>
      <c r="AT1154" s="258" t="s">
        <v>192</v>
      </c>
      <c r="AU1154" s="258" t="s">
        <v>84</v>
      </c>
      <c r="AV1154" s="13" t="s">
        <v>84</v>
      </c>
      <c r="AW1154" s="13" t="s">
        <v>30</v>
      </c>
      <c r="AX1154" s="13" t="s">
        <v>74</v>
      </c>
      <c r="AY1154" s="258" t="s">
        <v>137</v>
      </c>
    </row>
    <row r="1155" s="14" customFormat="1">
      <c r="A1155" s="14"/>
      <c r="B1155" s="259"/>
      <c r="C1155" s="260"/>
      <c r="D1155" s="249" t="s">
        <v>192</v>
      </c>
      <c r="E1155" s="261" t="s">
        <v>1</v>
      </c>
      <c r="F1155" s="262" t="s">
        <v>202</v>
      </c>
      <c r="G1155" s="260"/>
      <c r="H1155" s="263">
        <v>6</v>
      </c>
      <c r="I1155" s="264"/>
      <c r="J1155" s="260"/>
      <c r="K1155" s="260"/>
      <c r="L1155" s="265"/>
      <c r="M1155" s="266"/>
      <c r="N1155" s="267"/>
      <c r="O1155" s="267"/>
      <c r="P1155" s="267"/>
      <c r="Q1155" s="267"/>
      <c r="R1155" s="267"/>
      <c r="S1155" s="267"/>
      <c r="T1155" s="268"/>
      <c r="U1155" s="14"/>
      <c r="V1155" s="14"/>
      <c r="W1155" s="14"/>
      <c r="X1155" s="14"/>
      <c r="Y1155" s="14"/>
      <c r="Z1155" s="14"/>
      <c r="AA1155" s="14"/>
      <c r="AB1155" s="14"/>
      <c r="AC1155" s="14"/>
      <c r="AD1155" s="14"/>
      <c r="AE1155" s="14"/>
      <c r="AT1155" s="269" t="s">
        <v>192</v>
      </c>
      <c r="AU1155" s="269" t="s">
        <v>84</v>
      </c>
      <c r="AV1155" s="14" t="s">
        <v>155</v>
      </c>
      <c r="AW1155" s="14" t="s">
        <v>30</v>
      </c>
      <c r="AX1155" s="14" t="s">
        <v>82</v>
      </c>
      <c r="AY1155" s="269" t="s">
        <v>137</v>
      </c>
    </row>
    <row r="1156" s="2" customFormat="1" ht="24.15" customHeight="1">
      <c r="A1156" s="39"/>
      <c r="B1156" s="40"/>
      <c r="C1156" s="295" t="s">
        <v>1413</v>
      </c>
      <c r="D1156" s="295" t="s">
        <v>351</v>
      </c>
      <c r="E1156" s="296" t="s">
        <v>1414</v>
      </c>
      <c r="F1156" s="297" t="s">
        <v>1415</v>
      </c>
      <c r="G1156" s="298" t="s">
        <v>302</v>
      </c>
      <c r="H1156" s="299">
        <v>2</v>
      </c>
      <c r="I1156" s="300"/>
      <c r="J1156" s="301">
        <f>ROUND(I1156*H1156,2)</f>
        <v>0</v>
      </c>
      <c r="K1156" s="302"/>
      <c r="L1156" s="303"/>
      <c r="M1156" s="304" t="s">
        <v>1</v>
      </c>
      <c r="N1156" s="305" t="s">
        <v>39</v>
      </c>
      <c r="O1156" s="92"/>
      <c r="P1156" s="238">
        <f>O1156*H1156</f>
        <v>0</v>
      </c>
      <c r="Q1156" s="238">
        <v>0.0195</v>
      </c>
      <c r="R1156" s="238">
        <f>Q1156*H1156</f>
        <v>0.039</v>
      </c>
      <c r="S1156" s="238">
        <v>0</v>
      </c>
      <c r="T1156" s="239">
        <f>S1156*H1156</f>
        <v>0</v>
      </c>
      <c r="U1156" s="39"/>
      <c r="V1156" s="39"/>
      <c r="W1156" s="39"/>
      <c r="X1156" s="39"/>
      <c r="Y1156" s="39"/>
      <c r="Z1156" s="39"/>
      <c r="AA1156" s="39"/>
      <c r="AB1156" s="39"/>
      <c r="AC1156" s="39"/>
      <c r="AD1156" s="39"/>
      <c r="AE1156" s="39"/>
      <c r="AR1156" s="240" t="s">
        <v>356</v>
      </c>
      <c r="AT1156" s="240" t="s">
        <v>351</v>
      </c>
      <c r="AU1156" s="240" t="s">
        <v>84</v>
      </c>
      <c r="AY1156" s="18" t="s">
        <v>137</v>
      </c>
      <c r="BE1156" s="241">
        <f>IF(N1156="základní",J1156,0)</f>
        <v>0</v>
      </c>
      <c r="BF1156" s="241">
        <f>IF(N1156="snížená",J1156,0)</f>
        <v>0</v>
      </c>
      <c r="BG1156" s="241">
        <f>IF(N1156="zákl. přenesená",J1156,0)</f>
        <v>0</v>
      </c>
      <c r="BH1156" s="241">
        <f>IF(N1156="sníž. přenesená",J1156,0)</f>
        <v>0</v>
      </c>
      <c r="BI1156" s="241">
        <f>IF(N1156="nulová",J1156,0)</f>
        <v>0</v>
      </c>
      <c r="BJ1156" s="18" t="s">
        <v>82</v>
      </c>
      <c r="BK1156" s="241">
        <f>ROUND(I1156*H1156,2)</f>
        <v>0</v>
      </c>
      <c r="BL1156" s="18" t="s">
        <v>266</v>
      </c>
      <c r="BM1156" s="240" t="s">
        <v>1416</v>
      </c>
    </row>
    <row r="1157" s="13" customFormat="1">
      <c r="A1157" s="13"/>
      <c r="B1157" s="247"/>
      <c r="C1157" s="248"/>
      <c r="D1157" s="249" t="s">
        <v>192</v>
      </c>
      <c r="E1157" s="250" t="s">
        <v>1</v>
      </c>
      <c r="F1157" s="251" t="s">
        <v>84</v>
      </c>
      <c r="G1157" s="248"/>
      <c r="H1157" s="252">
        <v>2</v>
      </c>
      <c r="I1157" s="253"/>
      <c r="J1157" s="248"/>
      <c r="K1157" s="248"/>
      <c r="L1157" s="254"/>
      <c r="M1157" s="255"/>
      <c r="N1157" s="256"/>
      <c r="O1157" s="256"/>
      <c r="P1157" s="256"/>
      <c r="Q1157" s="256"/>
      <c r="R1157" s="256"/>
      <c r="S1157" s="256"/>
      <c r="T1157" s="257"/>
      <c r="U1157" s="13"/>
      <c r="V1157" s="13"/>
      <c r="W1157" s="13"/>
      <c r="X1157" s="13"/>
      <c r="Y1157" s="13"/>
      <c r="Z1157" s="13"/>
      <c r="AA1157" s="13"/>
      <c r="AB1157" s="13"/>
      <c r="AC1157" s="13"/>
      <c r="AD1157" s="13"/>
      <c r="AE1157" s="13"/>
      <c r="AT1157" s="258" t="s">
        <v>192</v>
      </c>
      <c r="AU1157" s="258" t="s">
        <v>84</v>
      </c>
      <c r="AV1157" s="13" t="s">
        <v>84</v>
      </c>
      <c r="AW1157" s="13" t="s">
        <v>30</v>
      </c>
      <c r="AX1157" s="13" t="s">
        <v>74</v>
      </c>
      <c r="AY1157" s="258" t="s">
        <v>137</v>
      </c>
    </row>
    <row r="1158" s="14" customFormat="1">
      <c r="A1158" s="14"/>
      <c r="B1158" s="259"/>
      <c r="C1158" s="260"/>
      <c r="D1158" s="249" t="s">
        <v>192</v>
      </c>
      <c r="E1158" s="261" t="s">
        <v>1</v>
      </c>
      <c r="F1158" s="262" t="s">
        <v>202</v>
      </c>
      <c r="G1158" s="260"/>
      <c r="H1158" s="263">
        <v>2</v>
      </c>
      <c r="I1158" s="264"/>
      <c r="J1158" s="260"/>
      <c r="K1158" s="260"/>
      <c r="L1158" s="265"/>
      <c r="M1158" s="266"/>
      <c r="N1158" s="267"/>
      <c r="O1158" s="267"/>
      <c r="P1158" s="267"/>
      <c r="Q1158" s="267"/>
      <c r="R1158" s="267"/>
      <c r="S1158" s="267"/>
      <c r="T1158" s="268"/>
      <c r="U1158" s="14"/>
      <c r="V1158" s="14"/>
      <c r="W1158" s="14"/>
      <c r="X1158" s="14"/>
      <c r="Y1158" s="14"/>
      <c r="Z1158" s="14"/>
      <c r="AA1158" s="14"/>
      <c r="AB1158" s="14"/>
      <c r="AC1158" s="14"/>
      <c r="AD1158" s="14"/>
      <c r="AE1158" s="14"/>
      <c r="AT1158" s="269" t="s">
        <v>192</v>
      </c>
      <c r="AU1158" s="269" t="s">
        <v>84</v>
      </c>
      <c r="AV1158" s="14" t="s">
        <v>155</v>
      </c>
      <c r="AW1158" s="14" t="s">
        <v>30</v>
      </c>
      <c r="AX1158" s="14" t="s">
        <v>82</v>
      </c>
      <c r="AY1158" s="269" t="s">
        <v>137</v>
      </c>
    </row>
    <row r="1159" s="2" customFormat="1" ht="24.15" customHeight="1">
      <c r="A1159" s="39"/>
      <c r="B1159" s="40"/>
      <c r="C1159" s="295" t="s">
        <v>1417</v>
      </c>
      <c r="D1159" s="295" t="s">
        <v>351</v>
      </c>
      <c r="E1159" s="296" t="s">
        <v>1418</v>
      </c>
      <c r="F1159" s="297" t="s">
        <v>1419</v>
      </c>
      <c r="G1159" s="298" t="s">
        <v>302</v>
      </c>
      <c r="H1159" s="299">
        <v>1</v>
      </c>
      <c r="I1159" s="300"/>
      <c r="J1159" s="301">
        <f>ROUND(I1159*H1159,2)</f>
        <v>0</v>
      </c>
      <c r="K1159" s="302"/>
      <c r="L1159" s="303"/>
      <c r="M1159" s="304" t="s">
        <v>1</v>
      </c>
      <c r="N1159" s="305" t="s">
        <v>39</v>
      </c>
      <c r="O1159" s="92"/>
      <c r="P1159" s="238">
        <f>O1159*H1159</f>
        <v>0</v>
      </c>
      <c r="Q1159" s="238">
        <v>0.021499999999999998</v>
      </c>
      <c r="R1159" s="238">
        <f>Q1159*H1159</f>
        <v>0.021499999999999998</v>
      </c>
      <c r="S1159" s="238">
        <v>0</v>
      </c>
      <c r="T1159" s="239">
        <f>S1159*H1159</f>
        <v>0</v>
      </c>
      <c r="U1159" s="39"/>
      <c r="V1159" s="39"/>
      <c r="W1159" s="39"/>
      <c r="X1159" s="39"/>
      <c r="Y1159" s="39"/>
      <c r="Z1159" s="39"/>
      <c r="AA1159" s="39"/>
      <c r="AB1159" s="39"/>
      <c r="AC1159" s="39"/>
      <c r="AD1159" s="39"/>
      <c r="AE1159" s="39"/>
      <c r="AR1159" s="240" t="s">
        <v>356</v>
      </c>
      <c r="AT1159" s="240" t="s">
        <v>351</v>
      </c>
      <c r="AU1159" s="240" t="s">
        <v>84</v>
      </c>
      <c r="AY1159" s="18" t="s">
        <v>137</v>
      </c>
      <c r="BE1159" s="241">
        <f>IF(N1159="základní",J1159,0)</f>
        <v>0</v>
      </c>
      <c r="BF1159" s="241">
        <f>IF(N1159="snížená",J1159,0)</f>
        <v>0</v>
      </c>
      <c r="BG1159" s="241">
        <f>IF(N1159="zákl. přenesená",J1159,0)</f>
        <v>0</v>
      </c>
      <c r="BH1159" s="241">
        <f>IF(N1159="sníž. přenesená",J1159,0)</f>
        <v>0</v>
      </c>
      <c r="BI1159" s="241">
        <f>IF(N1159="nulová",J1159,0)</f>
        <v>0</v>
      </c>
      <c r="BJ1159" s="18" t="s">
        <v>82</v>
      </c>
      <c r="BK1159" s="241">
        <f>ROUND(I1159*H1159,2)</f>
        <v>0</v>
      </c>
      <c r="BL1159" s="18" t="s">
        <v>266</v>
      </c>
      <c r="BM1159" s="240" t="s">
        <v>1420</v>
      </c>
    </row>
    <row r="1160" s="2" customFormat="1">
      <c r="A1160" s="39"/>
      <c r="B1160" s="40"/>
      <c r="C1160" s="41"/>
      <c r="D1160" s="249" t="s">
        <v>217</v>
      </c>
      <c r="E1160" s="41"/>
      <c r="F1160" s="280" t="s">
        <v>1421</v>
      </c>
      <c r="G1160" s="41"/>
      <c r="H1160" s="41"/>
      <c r="I1160" s="281"/>
      <c r="J1160" s="41"/>
      <c r="K1160" s="41"/>
      <c r="L1160" s="45"/>
      <c r="M1160" s="282"/>
      <c r="N1160" s="283"/>
      <c r="O1160" s="92"/>
      <c r="P1160" s="92"/>
      <c r="Q1160" s="92"/>
      <c r="R1160" s="92"/>
      <c r="S1160" s="92"/>
      <c r="T1160" s="93"/>
      <c r="U1160" s="39"/>
      <c r="V1160" s="39"/>
      <c r="W1160" s="39"/>
      <c r="X1160" s="39"/>
      <c r="Y1160" s="39"/>
      <c r="Z1160" s="39"/>
      <c r="AA1160" s="39"/>
      <c r="AB1160" s="39"/>
      <c r="AC1160" s="39"/>
      <c r="AD1160" s="39"/>
      <c r="AE1160" s="39"/>
      <c r="AT1160" s="18" t="s">
        <v>217</v>
      </c>
      <c r="AU1160" s="18" t="s">
        <v>84</v>
      </c>
    </row>
    <row r="1161" s="13" customFormat="1">
      <c r="A1161" s="13"/>
      <c r="B1161" s="247"/>
      <c r="C1161" s="248"/>
      <c r="D1161" s="249" t="s">
        <v>192</v>
      </c>
      <c r="E1161" s="250" t="s">
        <v>1</v>
      </c>
      <c r="F1161" s="251" t="s">
        <v>1403</v>
      </c>
      <c r="G1161" s="248"/>
      <c r="H1161" s="252">
        <v>1</v>
      </c>
      <c r="I1161" s="253"/>
      <c r="J1161" s="248"/>
      <c r="K1161" s="248"/>
      <c r="L1161" s="254"/>
      <c r="M1161" s="255"/>
      <c r="N1161" s="256"/>
      <c r="O1161" s="256"/>
      <c r="P1161" s="256"/>
      <c r="Q1161" s="256"/>
      <c r="R1161" s="256"/>
      <c r="S1161" s="256"/>
      <c r="T1161" s="257"/>
      <c r="U1161" s="13"/>
      <c r="V1161" s="13"/>
      <c r="W1161" s="13"/>
      <c r="X1161" s="13"/>
      <c r="Y1161" s="13"/>
      <c r="Z1161" s="13"/>
      <c r="AA1161" s="13"/>
      <c r="AB1161" s="13"/>
      <c r="AC1161" s="13"/>
      <c r="AD1161" s="13"/>
      <c r="AE1161" s="13"/>
      <c r="AT1161" s="258" t="s">
        <v>192</v>
      </c>
      <c r="AU1161" s="258" t="s">
        <v>84</v>
      </c>
      <c r="AV1161" s="13" t="s">
        <v>84</v>
      </c>
      <c r="AW1161" s="13" t="s">
        <v>30</v>
      </c>
      <c r="AX1161" s="13" t="s">
        <v>74</v>
      </c>
      <c r="AY1161" s="258" t="s">
        <v>137</v>
      </c>
    </row>
    <row r="1162" s="14" customFormat="1">
      <c r="A1162" s="14"/>
      <c r="B1162" s="259"/>
      <c r="C1162" s="260"/>
      <c r="D1162" s="249" t="s">
        <v>192</v>
      </c>
      <c r="E1162" s="261" t="s">
        <v>1</v>
      </c>
      <c r="F1162" s="262" t="s">
        <v>202</v>
      </c>
      <c r="G1162" s="260"/>
      <c r="H1162" s="263">
        <v>1</v>
      </c>
      <c r="I1162" s="264"/>
      <c r="J1162" s="260"/>
      <c r="K1162" s="260"/>
      <c r="L1162" s="265"/>
      <c r="M1162" s="266"/>
      <c r="N1162" s="267"/>
      <c r="O1162" s="267"/>
      <c r="P1162" s="267"/>
      <c r="Q1162" s="267"/>
      <c r="R1162" s="267"/>
      <c r="S1162" s="267"/>
      <c r="T1162" s="268"/>
      <c r="U1162" s="14"/>
      <c r="V1162" s="14"/>
      <c r="W1162" s="14"/>
      <c r="X1162" s="14"/>
      <c r="Y1162" s="14"/>
      <c r="Z1162" s="14"/>
      <c r="AA1162" s="14"/>
      <c r="AB1162" s="14"/>
      <c r="AC1162" s="14"/>
      <c r="AD1162" s="14"/>
      <c r="AE1162" s="14"/>
      <c r="AT1162" s="269" t="s">
        <v>192</v>
      </c>
      <c r="AU1162" s="269" t="s">
        <v>84</v>
      </c>
      <c r="AV1162" s="14" t="s">
        <v>155</v>
      </c>
      <c r="AW1162" s="14" t="s">
        <v>30</v>
      </c>
      <c r="AX1162" s="14" t="s">
        <v>82</v>
      </c>
      <c r="AY1162" s="269" t="s">
        <v>137</v>
      </c>
    </row>
    <row r="1163" s="2" customFormat="1" ht="24.15" customHeight="1">
      <c r="A1163" s="39"/>
      <c r="B1163" s="40"/>
      <c r="C1163" s="295" t="s">
        <v>1422</v>
      </c>
      <c r="D1163" s="295" t="s">
        <v>351</v>
      </c>
      <c r="E1163" s="296" t="s">
        <v>1423</v>
      </c>
      <c r="F1163" s="297" t="s">
        <v>1424</v>
      </c>
      <c r="G1163" s="298" t="s">
        <v>302</v>
      </c>
      <c r="H1163" s="299">
        <v>1</v>
      </c>
      <c r="I1163" s="300"/>
      <c r="J1163" s="301">
        <f>ROUND(I1163*H1163,2)</f>
        <v>0</v>
      </c>
      <c r="K1163" s="302"/>
      <c r="L1163" s="303"/>
      <c r="M1163" s="304" t="s">
        <v>1</v>
      </c>
      <c r="N1163" s="305" t="s">
        <v>39</v>
      </c>
      <c r="O1163" s="92"/>
      <c r="P1163" s="238">
        <f>O1163*H1163</f>
        <v>0</v>
      </c>
      <c r="Q1163" s="238">
        <v>0.021499999999999998</v>
      </c>
      <c r="R1163" s="238">
        <f>Q1163*H1163</f>
        <v>0.021499999999999998</v>
      </c>
      <c r="S1163" s="238">
        <v>0</v>
      </c>
      <c r="T1163" s="239">
        <f>S1163*H1163</f>
        <v>0</v>
      </c>
      <c r="U1163" s="39"/>
      <c r="V1163" s="39"/>
      <c r="W1163" s="39"/>
      <c r="X1163" s="39"/>
      <c r="Y1163" s="39"/>
      <c r="Z1163" s="39"/>
      <c r="AA1163" s="39"/>
      <c r="AB1163" s="39"/>
      <c r="AC1163" s="39"/>
      <c r="AD1163" s="39"/>
      <c r="AE1163" s="39"/>
      <c r="AR1163" s="240" t="s">
        <v>356</v>
      </c>
      <c r="AT1163" s="240" t="s">
        <v>351</v>
      </c>
      <c r="AU1163" s="240" t="s">
        <v>84</v>
      </c>
      <c r="AY1163" s="18" t="s">
        <v>137</v>
      </c>
      <c r="BE1163" s="241">
        <f>IF(N1163="základní",J1163,0)</f>
        <v>0</v>
      </c>
      <c r="BF1163" s="241">
        <f>IF(N1163="snížená",J1163,0)</f>
        <v>0</v>
      </c>
      <c r="BG1163" s="241">
        <f>IF(N1163="zákl. přenesená",J1163,0)</f>
        <v>0</v>
      </c>
      <c r="BH1163" s="241">
        <f>IF(N1163="sníž. přenesená",J1163,0)</f>
        <v>0</v>
      </c>
      <c r="BI1163" s="241">
        <f>IF(N1163="nulová",J1163,0)</f>
        <v>0</v>
      </c>
      <c r="BJ1163" s="18" t="s">
        <v>82</v>
      </c>
      <c r="BK1163" s="241">
        <f>ROUND(I1163*H1163,2)</f>
        <v>0</v>
      </c>
      <c r="BL1163" s="18" t="s">
        <v>266</v>
      </c>
      <c r="BM1163" s="240" t="s">
        <v>1425</v>
      </c>
    </row>
    <row r="1164" s="2" customFormat="1">
      <c r="A1164" s="39"/>
      <c r="B1164" s="40"/>
      <c r="C1164" s="41"/>
      <c r="D1164" s="249" t="s">
        <v>217</v>
      </c>
      <c r="E1164" s="41"/>
      <c r="F1164" s="280" t="s">
        <v>1421</v>
      </c>
      <c r="G1164" s="41"/>
      <c r="H1164" s="41"/>
      <c r="I1164" s="281"/>
      <c r="J1164" s="41"/>
      <c r="K1164" s="41"/>
      <c r="L1164" s="45"/>
      <c r="M1164" s="282"/>
      <c r="N1164" s="283"/>
      <c r="O1164" s="92"/>
      <c r="P1164" s="92"/>
      <c r="Q1164" s="92"/>
      <c r="R1164" s="92"/>
      <c r="S1164" s="92"/>
      <c r="T1164" s="93"/>
      <c r="U1164" s="39"/>
      <c r="V1164" s="39"/>
      <c r="W1164" s="39"/>
      <c r="X1164" s="39"/>
      <c r="Y1164" s="39"/>
      <c r="Z1164" s="39"/>
      <c r="AA1164" s="39"/>
      <c r="AB1164" s="39"/>
      <c r="AC1164" s="39"/>
      <c r="AD1164" s="39"/>
      <c r="AE1164" s="39"/>
      <c r="AT1164" s="18" t="s">
        <v>217</v>
      </c>
      <c r="AU1164" s="18" t="s">
        <v>84</v>
      </c>
    </row>
    <row r="1165" s="13" customFormat="1">
      <c r="A1165" s="13"/>
      <c r="B1165" s="247"/>
      <c r="C1165" s="248"/>
      <c r="D1165" s="249" t="s">
        <v>192</v>
      </c>
      <c r="E1165" s="250" t="s">
        <v>1</v>
      </c>
      <c r="F1165" s="251" t="s">
        <v>82</v>
      </c>
      <c r="G1165" s="248"/>
      <c r="H1165" s="252">
        <v>1</v>
      </c>
      <c r="I1165" s="253"/>
      <c r="J1165" s="248"/>
      <c r="K1165" s="248"/>
      <c r="L1165" s="254"/>
      <c r="M1165" s="255"/>
      <c r="N1165" s="256"/>
      <c r="O1165" s="256"/>
      <c r="P1165" s="256"/>
      <c r="Q1165" s="256"/>
      <c r="R1165" s="256"/>
      <c r="S1165" s="256"/>
      <c r="T1165" s="257"/>
      <c r="U1165" s="13"/>
      <c r="V1165" s="13"/>
      <c r="W1165" s="13"/>
      <c r="X1165" s="13"/>
      <c r="Y1165" s="13"/>
      <c r="Z1165" s="13"/>
      <c r="AA1165" s="13"/>
      <c r="AB1165" s="13"/>
      <c r="AC1165" s="13"/>
      <c r="AD1165" s="13"/>
      <c r="AE1165" s="13"/>
      <c r="AT1165" s="258" t="s">
        <v>192</v>
      </c>
      <c r="AU1165" s="258" t="s">
        <v>84</v>
      </c>
      <c r="AV1165" s="13" t="s">
        <v>84</v>
      </c>
      <c r="AW1165" s="13" t="s">
        <v>30</v>
      </c>
      <c r="AX1165" s="13" t="s">
        <v>74</v>
      </c>
      <c r="AY1165" s="258" t="s">
        <v>137</v>
      </c>
    </row>
    <row r="1166" s="14" customFormat="1">
      <c r="A1166" s="14"/>
      <c r="B1166" s="259"/>
      <c r="C1166" s="260"/>
      <c r="D1166" s="249" t="s">
        <v>192</v>
      </c>
      <c r="E1166" s="261" t="s">
        <v>1</v>
      </c>
      <c r="F1166" s="262" t="s">
        <v>202</v>
      </c>
      <c r="G1166" s="260"/>
      <c r="H1166" s="263">
        <v>1</v>
      </c>
      <c r="I1166" s="264"/>
      <c r="J1166" s="260"/>
      <c r="K1166" s="260"/>
      <c r="L1166" s="265"/>
      <c r="M1166" s="266"/>
      <c r="N1166" s="267"/>
      <c r="O1166" s="267"/>
      <c r="P1166" s="267"/>
      <c r="Q1166" s="267"/>
      <c r="R1166" s="267"/>
      <c r="S1166" s="267"/>
      <c r="T1166" s="268"/>
      <c r="U1166" s="14"/>
      <c r="V1166" s="14"/>
      <c r="W1166" s="14"/>
      <c r="X1166" s="14"/>
      <c r="Y1166" s="14"/>
      <c r="Z1166" s="14"/>
      <c r="AA1166" s="14"/>
      <c r="AB1166" s="14"/>
      <c r="AC1166" s="14"/>
      <c r="AD1166" s="14"/>
      <c r="AE1166" s="14"/>
      <c r="AT1166" s="269" t="s">
        <v>192</v>
      </c>
      <c r="AU1166" s="269" t="s">
        <v>84</v>
      </c>
      <c r="AV1166" s="14" t="s">
        <v>155</v>
      </c>
      <c r="AW1166" s="14" t="s">
        <v>30</v>
      </c>
      <c r="AX1166" s="14" t="s">
        <v>82</v>
      </c>
      <c r="AY1166" s="269" t="s">
        <v>137</v>
      </c>
    </row>
    <row r="1167" s="2" customFormat="1" ht="24.15" customHeight="1">
      <c r="A1167" s="39"/>
      <c r="B1167" s="40"/>
      <c r="C1167" s="228" t="s">
        <v>1426</v>
      </c>
      <c r="D1167" s="228" t="s">
        <v>140</v>
      </c>
      <c r="E1167" s="229" t="s">
        <v>1427</v>
      </c>
      <c r="F1167" s="230" t="s">
        <v>1428</v>
      </c>
      <c r="G1167" s="231" t="s">
        <v>302</v>
      </c>
      <c r="H1167" s="232">
        <v>5</v>
      </c>
      <c r="I1167" s="233"/>
      <c r="J1167" s="234">
        <f>ROUND(I1167*H1167,2)</f>
        <v>0</v>
      </c>
      <c r="K1167" s="235"/>
      <c r="L1167" s="45"/>
      <c r="M1167" s="236" t="s">
        <v>1</v>
      </c>
      <c r="N1167" s="237" t="s">
        <v>39</v>
      </c>
      <c r="O1167" s="92"/>
      <c r="P1167" s="238">
        <f>O1167*H1167</f>
        <v>0</v>
      </c>
      <c r="Q1167" s="238">
        <v>0.00027</v>
      </c>
      <c r="R1167" s="238">
        <f>Q1167*H1167</f>
        <v>0.0013500000000000001</v>
      </c>
      <c r="S1167" s="238">
        <v>0</v>
      </c>
      <c r="T1167" s="239">
        <f>S1167*H1167</f>
        <v>0</v>
      </c>
      <c r="U1167" s="39"/>
      <c r="V1167" s="39"/>
      <c r="W1167" s="39"/>
      <c r="X1167" s="39"/>
      <c r="Y1167" s="39"/>
      <c r="Z1167" s="39"/>
      <c r="AA1167" s="39"/>
      <c r="AB1167" s="39"/>
      <c r="AC1167" s="39"/>
      <c r="AD1167" s="39"/>
      <c r="AE1167" s="39"/>
      <c r="AR1167" s="240" t="s">
        <v>266</v>
      </c>
      <c r="AT1167" s="240" t="s">
        <v>140</v>
      </c>
      <c r="AU1167" s="240" t="s">
        <v>84</v>
      </c>
      <c r="AY1167" s="18" t="s">
        <v>137</v>
      </c>
      <c r="BE1167" s="241">
        <f>IF(N1167="základní",J1167,0)</f>
        <v>0</v>
      </c>
      <c r="BF1167" s="241">
        <f>IF(N1167="snížená",J1167,0)</f>
        <v>0</v>
      </c>
      <c r="BG1167" s="241">
        <f>IF(N1167="zákl. přenesená",J1167,0)</f>
        <v>0</v>
      </c>
      <c r="BH1167" s="241">
        <f>IF(N1167="sníž. přenesená",J1167,0)</f>
        <v>0</v>
      </c>
      <c r="BI1167" s="241">
        <f>IF(N1167="nulová",J1167,0)</f>
        <v>0</v>
      </c>
      <c r="BJ1167" s="18" t="s">
        <v>82</v>
      </c>
      <c r="BK1167" s="241">
        <f>ROUND(I1167*H1167,2)</f>
        <v>0</v>
      </c>
      <c r="BL1167" s="18" t="s">
        <v>266</v>
      </c>
      <c r="BM1167" s="240" t="s">
        <v>1429</v>
      </c>
    </row>
    <row r="1168" s="13" customFormat="1">
      <c r="A1168" s="13"/>
      <c r="B1168" s="247"/>
      <c r="C1168" s="248"/>
      <c r="D1168" s="249" t="s">
        <v>192</v>
      </c>
      <c r="E1168" s="250" t="s">
        <v>1</v>
      </c>
      <c r="F1168" s="251" t="s">
        <v>136</v>
      </c>
      <c r="G1168" s="248"/>
      <c r="H1168" s="252">
        <v>5</v>
      </c>
      <c r="I1168" s="253"/>
      <c r="J1168" s="248"/>
      <c r="K1168" s="248"/>
      <c r="L1168" s="254"/>
      <c r="M1168" s="255"/>
      <c r="N1168" s="256"/>
      <c r="O1168" s="256"/>
      <c r="P1168" s="256"/>
      <c r="Q1168" s="256"/>
      <c r="R1168" s="256"/>
      <c r="S1168" s="256"/>
      <c r="T1168" s="257"/>
      <c r="U1168" s="13"/>
      <c r="V1168" s="13"/>
      <c r="W1168" s="13"/>
      <c r="X1168" s="13"/>
      <c r="Y1168" s="13"/>
      <c r="Z1168" s="13"/>
      <c r="AA1168" s="13"/>
      <c r="AB1168" s="13"/>
      <c r="AC1168" s="13"/>
      <c r="AD1168" s="13"/>
      <c r="AE1168" s="13"/>
      <c r="AT1168" s="258" t="s">
        <v>192</v>
      </c>
      <c r="AU1168" s="258" t="s">
        <v>84</v>
      </c>
      <c r="AV1168" s="13" t="s">
        <v>84</v>
      </c>
      <c r="AW1168" s="13" t="s">
        <v>30</v>
      </c>
      <c r="AX1168" s="13" t="s">
        <v>74</v>
      </c>
      <c r="AY1168" s="258" t="s">
        <v>137</v>
      </c>
    </row>
    <row r="1169" s="14" customFormat="1">
      <c r="A1169" s="14"/>
      <c r="B1169" s="259"/>
      <c r="C1169" s="260"/>
      <c r="D1169" s="249" t="s">
        <v>192</v>
      </c>
      <c r="E1169" s="261" t="s">
        <v>1</v>
      </c>
      <c r="F1169" s="262" t="s">
        <v>202</v>
      </c>
      <c r="G1169" s="260"/>
      <c r="H1169" s="263">
        <v>5</v>
      </c>
      <c r="I1169" s="264"/>
      <c r="J1169" s="260"/>
      <c r="K1169" s="260"/>
      <c r="L1169" s="265"/>
      <c r="M1169" s="266"/>
      <c r="N1169" s="267"/>
      <c r="O1169" s="267"/>
      <c r="P1169" s="267"/>
      <c r="Q1169" s="267"/>
      <c r="R1169" s="267"/>
      <c r="S1169" s="267"/>
      <c r="T1169" s="268"/>
      <c r="U1169" s="14"/>
      <c r="V1169" s="14"/>
      <c r="W1169" s="14"/>
      <c r="X1169" s="14"/>
      <c r="Y1169" s="14"/>
      <c r="Z1169" s="14"/>
      <c r="AA1169" s="14"/>
      <c r="AB1169" s="14"/>
      <c r="AC1169" s="14"/>
      <c r="AD1169" s="14"/>
      <c r="AE1169" s="14"/>
      <c r="AT1169" s="269" t="s">
        <v>192</v>
      </c>
      <c r="AU1169" s="269" t="s">
        <v>84</v>
      </c>
      <c r="AV1169" s="14" t="s">
        <v>155</v>
      </c>
      <c r="AW1169" s="14" t="s">
        <v>30</v>
      </c>
      <c r="AX1169" s="14" t="s">
        <v>82</v>
      </c>
      <c r="AY1169" s="269" t="s">
        <v>137</v>
      </c>
    </row>
    <row r="1170" s="2" customFormat="1" ht="33" customHeight="1">
      <c r="A1170" s="39"/>
      <c r="B1170" s="40"/>
      <c r="C1170" s="295" t="s">
        <v>1430</v>
      </c>
      <c r="D1170" s="295" t="s">
        <v>351</v>
      </c>
      <c r="E1170" s="296" t="s">
        <v>1431</v>
      </c>
      <c r="F1170" s="297" t="s">
        <v>1432</v>
      </c>
      <c r="G1170" s="298" t="s">
        <v>302</v>
      </c>
      <c r="H1170" s="299">
        <v>5</v>
      </c>
      <c r="I1170" s="300"/>
      <c r="J1170" s="301">
        <f>ROUND(I1170*H1170,2)</f>
        <v>0</v>
      </c>
      <c r="K1170" s="302"/>
      <c r="L1170" s="303"/>
      <c r="M1170" s="304" t="s">
        <v>1</v>
      </c>
      <c r="N1170" s="305" t="s">
        <v>39</v>
      </c>
      <c r="O1170" s="92"/>
      <c r="P1170" s="238">
        <f>O1170*H1170</f>
        <v>0</v>
      </c>
      <c r="Q1170" s="238">
        <v>0</v>
      </c>
      <c r="R1170" s="238">
        <f>Q1170*H1170</f>
        <v>0</v>
      </c>
      <c r="S1170" s="238">
        <v>0</v>
      </c>
      <c r="T1170" s="239">
        <f>S1170*H1170</f>
        <v>0</v>
      </c>
      <c r="U1170" s="39"/>
      <c r="V1170" s="39"/>
      <c r="W1170" s="39"/>
      <c r="X1170" s="39"/>
      <c r="Y1170" s="39"/>
      <c r="Z1170" s="39"/>
      <c r="AA1170" s="39"/>
      <c r="AB1170" s="39"/>
      <c r="AC1170" s="39"/>
      <c r="AD1170" s="39"/>
      <c r="AE1170" s="39"/>
      <c r="AR1170" s="240" t="s">
        <v>356</v>
      </c>
      <c r="AT1170" s="240" t="s">
        <v>351</v>
      </c>
      <c r="AU1170" s="240" t="s">
        <v>84</v>
      </c>
      <c r="AY1170" s="18" t="s">
        <v>137</v>
      </c>
      <c r="BE1170" s="241">
        <f>IF(N1170="základní",J1170,0)</f>
        <v>0</v>
      </c>
      <c r="BF1170" s="241">
        <f>IF(N1170="snížená",J1170,0)</f>
        <v>0</v>
      </c>
      <c r="BG1170" s="241">
        <f>IF(N1170="zákl. přenesená",J1170,0)</f>
        <v>0</v>
      </c>
      <c r="BH1170" s="241">
        <f>IF(N1170="sníž. přenesená",J1170,0)</f>
        <v>0</v>
      </c>
      <c r="BI1170" s="241">
        <f>IF(N1170="nulová",J1170,0)</f>
        <v>0</v>
      </c>
      <c r="BJ1170" s="18" t="s">
        <v>82</v>
      </c>
      <c r="BK1170" s="241">
        <f>ROUND(I1170*H1170,2)</f>
        <v>0</v>
      </c>
      <c r="BL1170" s="18" t="s">
        <v>266</v>
      </c>
      <c r="BM1170" s="240" t="s">
        <v>1433</v>
      </c>
    </row>
    <row r="1171" s="13" customFormat="1">
      <c r="A1171" s="13"/>
      <c r="B1171" s="247"/>
      <c r="C1171" s="248"/>
      <c r="D1171" s="249" t="s">
        <v>192</v>
      </c>
      <c r="E1171" s="250" t="s">
        <v>1</v>
      </c>
      <c r="F1171" s="251" t="s">
        <v>136</v>
      </c>
      <c r="G1171" s="248"/>
      <c r="H1171" s="252">
        <v>5</v>
      </c>
      <c r="I1171" s="253"/>
      <c r="J1171" s="248"/>
      <c r="K1171" s="248"/>
      <c r="L1171" s="254"/>
      <c r="M1171" s="255"/>
      <c r="N1171" s="256"/>
      <c r="O1171" s="256"/>
      <c r="P1171" s="256"/>
      <c r="Q1171" s="256"/>
      <c r="R1171" s="256"/>
      <c r="S1171" s="256"/>
      <c r="T1171" s="257"/>
      <c r="U1171" s="13"/>
      <c r="V1171" s="13"/>
      <c r="W1171" s="13"/>
      <c r="X1171" s="13"/>
      <c r="Y1171" s="13"/>
      <c r="Z1171" s="13"/>
      <c r="AA1171" s="13"/>
      <c r="AB1171" s="13"/>
      <c r="AC1171" s="13"/>
      <c r="AD1171" s="13"/>
      <c r="AE1171" s="13"/>
      <c r="AT1171" s="258" t="s">
        <v>192</v>
      </c>
      <c r="AU1171" s="258" t="s">
        <v>84</v>
      </c>
      <c r="AV1171" s="13" t="s">
        <v>84</v>
      </c>
      <c r="AW1171" s="13" t="s">
        <v>30</v>
      </c>
      <c r="AX1171" s="13" t="s">
        <v>74</v>
      </c>
      <c r="AY1171" s="258" t="s">
        <v>137</v>
      </c>
    </row>
    <row r="1172" s="14" customFormat="1">
      <c r="A1172" s="14"/>
      <c r="B1172" s="259"/>
      <c r="C1172" s="260"/>
      <c r="D1172" s="249" t="s">
        <v>192</v>
      </c>
      <c r="E1172" s="261" t="s">
        <v>1</v>
      </c>
      <c r="F1172" s="262" t="s">
        <v>202</v>
      </c>
      <c r="G1172" s="260"/>
      <c r="H1172" s="263">
        <v>5</v>
      </c>
      <c r="I1172" s="264"/>
      <c r="J1172" s="260"/>
      <c r="K1172" s="260"/>
      <c r="L1172" s="265"/>
      <c r="M1172" s="266"/>
      <c r="N1172" s="267"/>
      <c r="O1172" s="267"/>
      <c r="P1172" s="267"/>
      <c r="Q1172" s="267"/>
      <c r="R1172" s="267"/>
      <c r="S1172" s="267"/>
      <c r="T1172" s="268"/>
      <c r="U1172" s="14"/>
      <c r="V1172" s="14"/>
      <c r="W1172" s="14"/>
      <c r="X1172" s="14"/>
      <c r="Y1172" s="14"/>
      <c r="Z1172" s="14"/>
      <c r="AA1172" s="14"/>
      <c r="AB1172" s="14"/>
      <c r="AC1172" s="14"/>
      <c r="AD1172" s="14"/>
      <c r="AE1172" s="14"/>
      <c r="AT1172" s="269" t="s">
        <v>192</v>
      </c>
      <c r="AU1172" s="269" t="s">
        <v>84</v>
      </c>
      <c r="AV1172" s="14" t="s">
        <v>155</v>
      </c>
      <c r="AW1172" s="14" t="s">
        <v>30</v>
      </c>
      <c r="AX1172" s="14" t="s">
        <v>82</v>
      </c>
      <c r="AY1172" s="269" t="s">
        <v>137</v>
      </c>
    </row>
    <row r="1173" s="2" customFormat="1" ht="24.15" customHeight="1">
      <c r="A1173" s="39"/>
      <c r="B1173" s="40"/>
      <c r="C1173" s="228" t="s">
        <v>1434</v>
      </c>
      <c r="D1173" s="228" t="s">
        <v>140</v>
      </c>
      <c r="E1173" s="229" t="s">
        <v>1435</v>
      </c>
      <c r="F1173" s="230" t="s">
        <v>1436</v>
      </c>
      <c r="G1173" s="231" t="s">
        <v>302</v>
      </c>
      <c r="H1173" s="232">
        <v>21</v>
      </c>
      <c r="I1173" s="233"/>
      <c r="J1173" s="234">
        <f>ROUND(I1173*H1173,2)</f>
        <v>0</v>
      </c>
      <c r="K1173" s="235"/>
      <c r="L1173" s="45"/>
      <c r="M1173" s="236" t="s">
        <v>1</v>
      </c>
      <c r="N1173" s="237" t="s">
        <v>39</v>
      </c>
      <c r="O1173" s="92"/>
      <c r="P1173" s="238">
        <f>O1173*H1173</f>
        <v>0</v>
      </c>
      <c r="Q1173" s="238">
        <v>0.00046999999999999999</v>
      </c>
      <c r="R1173" s="238">
        <f>Q1173*H1173</f>
        <v>0.0098700000000000003</v>
      </c>
      <c r="S1173" s="238">
        <v>0</v>
      </c>
      <c r="T1173" s="239">
        <f>S1173*H1173</f>
        <v>0</v>
      </c>
      <c r="U1173" s="39"/>
      <c r="V1173" s="39"/>
      <c r="W1173" s="39"/>
      <c r="X1173" s="39"/>
      <c r="Y1173" s="39"/>
      <c r="Z1173" s="39"/>
      <c r="AA1173" s="39"/>
      <c r="AB1173" s="39"/>
      <c r="AC1173" s="39"/>
      <c r="AD1173" s="39"/>
      <c r="AE1173" s="39"/>
      <c r="AR1173" s="240" t="s">
        <v>266</v>
      </c>
      <c r="AT1173" s="240" t="s">
        <v>140</v>
      </c>
      <c r="AU1173" s="240" t="s">
        <v>84</v>
      </c>
      <c r="AY1173" s="18" t="s">
        <v>137</v>
      </c>
      <c r="BE1173" s="241">
        <f>IF(N1173="základní",J1173,0)</f>
        <v>0</v>
      </c>
      <c r="BF1173" s="241">
        <f>IF(N1173="snížená",J1173,0)</f>
        <v>0</v>
      </c>
      <c r="BG1173" s="241">
        <f>IF(N1173="zákl. přenesená",J1173,0)</f>
        <v>0</v>
      </c>
      <c r="BH1173" s="241">
        <f>IF(N1173="sníž. přenesená",J1173,0)</f>
        <v>0</v>
      </c>
      <c r="BI1173" s="241">
        <f>IF(N1173="nulová",J1173,0)</f>
        <v>0</v>
      </c>
      <c r="BJ1173" s="18" t="s">
        <v>82</v>
      </c>
      <c r="BK1173" s="241">
        <f>ROUND(I1173*H1173,2)</f>
        <v>0</v>
      </c>
      <c r="BL1173" s="18" t="s">
        <v>266</v>
      </c>
      <c r="BM1173" s="240" t="s">
        <v>1437</v>
      </c>
    </row>
    <row r="1174" s="13" customFormat="1">
      <c r="A1174" s="13"/>
      <c r="B1174" s="247"/>
      <c r="C1174" s="248"/>
      <c r="D1174" s="249" t="s">
        <v>192</v>
      </c>
      <c r="E1174" s="250" t="s">
        <v>1</v>
      </c>
      <c r="F1174" s="251" t="s">
        <v>1400</v>
      </c>
      <c r="G1174" s="248"/>
      <c r="H1174" s="252">
        <v>8</v>
      </c>
      <c r="I1174" s="253"/>
      <c r="J1174" s="248"/>
      <c r="K1174" s="248"/>
      <c r="L1174" s="254"/>
      <c r="M1174" s="255"/>
      <c r="N1174" s="256"/>
      <c r="O1174" s="256"/>
      <c r="P1174" s="256"/>
      <c r="Q1174" s="256"/>
      <c r="R1174" s="256"/>
      <c r="S1174" s="256"/>
      <c r="T1174" s="257"/>
      <c r="U1174" s="13"/>
      <c r="V1174" s="13"/>
      <c r="W1174" s="13"/>
      <c r="X1174" s="13"/>
      <c r="Y1174" s="13"/>
      <c r="Z1174" s="13"/>
      <c r="AA1174" s="13"/>
      <c r="AB1174" s="13"/>
      <c r="AC1174" s="13"/>
      <c r="AD1174" s="13"/>
      <c r="AE1174" s="13"/>
      <c r="AT1174" s="258" t="s">
        <v>192</v>
      </c>
      <c r="AU1174" s="258" t="s">
        <v>84</v>
      </c>
      <c r="AV1174" s="13" t="s">
        <v>84</v>
      </c>
      <c r="AW1174" s="13" t="s">
        <v>30</v>
      </c>
      <c r="AX1174" s="13" t="s">
        <v>74</v>
      </c>
      <c r="AY1174" s="258" t="s">
        <v>137</v>
      </c>
    </row>
    <row r="1175" s="13" customFormat="1">
      <c r="A1175" s="13"/>
      <c r="B1175" s="247"/>
      <c r="C1175" s="248"/>
      <c r="D1175" s="249" t="s">
        <v>192</v>
      </c>
      <c r="E1175" s="250" t="s">
        <v>1</v>
      </c>
      <c r="F1175" s="251" t="s">
        <v>1401</v>
      </c>
      <c r="G1175" s="248"/>
      <c r="H1175" s="252">
        <v>6</v>
      </c>
      <c r="I1175" s="253"/>
      <c r="J1175" s="248"/>
      <c r="K1175" s="248"/>
      <c r="L1175" s="254"/>
      <c r="M1175" s="255"/>
      <c r="N1175" s="256"/>
      <c r="O1175" s="256"/>
      <c r="P1175" s="256"/>
      <c r="Q1175" s="256"/>
      <c r="R1175" s="256"/>
      <c r="S1175" s="256"/>
      <c r="T1175" s="257"/>
      <c r="U1175" s="13"/>
      <c r="V1175" s="13"/>
      <c r="W1175" s="13"/>
      <c r="X1175" s="13"/>
      <c r="Y1175" s="13"/>
      <c r="Z1175" s="13"/>
      <c r="AA1175" s="13"/>
      <c r="AB1175" s="13"/>
      <c r="AC1175" s="13"/>
      <c r="AD1175" s="13"/>
      <c r="AE1175" s="13"/>
      <c r="AT1175" s="258" t="s">
        <v>192</v>
      </c>
      <c r="AU1175" s="258" t="s">
        <v>84</v>
      </c>
      <c r="AV1175" s="13" t="s">
        <v>84</v>
      </c>
      <c r="AW1175" s="13" t="s">
        <v>30</v>
      </c>
      <c r="AX1175" s="13" t="s">
        <v>74</v>
      </c>
      <c r="AY1175" s="258" t="s">
        <v>137</v>
      </c>
    </row>
    <row r="1176" s="13" customFormat="1">
      <c r="A1176" s="13"/>
      <c r="B1176" s="247"/>
      <c r="C1176" s="248"/>
      <c r="D1176" s="249" t="s">
        <v>192</v>
      </c>
      <c r="E1176" s="250" t="s">
        <v>1</v>
      </c>
      <c r="F1176" s="251" t="s">
        <v>1386</v>
      </c>
      <c r="G1176" s="248"/>
      <c r="H1176" s="252">
        <v>3</v>
      </c>
      <c r="I1176" s="253"/>
      <c r="J1176" s="248"/>
      <c r="K1176" s="248"/>
      <c r="L1176" s="254"/>
      <c r="M1176" s="255"/>
      <c r="N1176" s="256"/>
      <c r="O1176" s="256"/>
      <c r="P1176" s="256"/>
      <c r="Q1176" s="256"/>
      <c r="R1176" s="256"/>
      <c r="S1176" s="256"/>
      <c r="T1176" s="257"/>
      <c r="U1176" s="13"/>
      <c r="V1176" s="13"/>
      <c r="W1176" s="13"/>
      <c r="X1176" s="13"/>
      <c r="Y1176" s="13"/>
      <c r="Z1176" s="13"/>
      <c r="AA1176" s="13"/>
      <c r="AB1176" s="13"/>
      <c r="AC1176" s="13"/>
      <c r="AD1176" s="13"/>
      <c r="AE1176" s="13"/>
      <c r="AT1176" s="258" t="s">
        <v>192</v>
      </c>
      <c r="AU1176" s="258" t="s">
        <v>84</v>
      </c>
      <c r="AV1176" s="13" t="s">
        <v>84</v>
      </c>
      <c r="AW1176" s="13" t="s">
        <v>30</v>
      </c>
      <c r="AX1176" s="13" t="s">
        <v>74</v>
      </c>
      <c r="AY1176" s="258" t="s">
        <v>137</v>
      </c>
    </row>
    <row r="1177" s="13" customFormat="1">
      <c r="A1177" s="13"/>
      <c r="B1177" s="247"/>
      <c r="C1177" s="248"/>
      <c r="D1177" s="249" t="s">
        <v>192</v>
      </c>
      <c r="E1177" s="250" t="s">
        <v>1</v>
      </c>
      <c r="F1177" s="251" t="s">
        <v>1402</v>
      </c>
      <c r="G1177" s="248"/>
      <c r="H1177" s="252">
        <v>2</v>
      </c>
      <c r="I1177" s="253"/>
      <c r="J1177" s="248"/>
      <c r="K1177" s="248"/>
      <c r="L1177" s="254"/>
      <c r="M1177" s="255"/>
      <c r="N1177" s="256"/>
      <c r="O1177" s="256"/>
      <c r="P1177" s="256"/>
      <c r="Q1177" s="256"/>
      <c r="R1177" s="256"/>
      <c r="S1177" s="256"/>
      <c r="T1177" s="257"/>
      <c r="U1177" s="13"/>
      <c r="V1177" s="13"/>
      <c r="W1177" s="13"/>
      <c r="X1177" s="13"/>
      <c r="Y1177" s="13"/>
      <c r="Z1177" s="13"/>
      <c r="AA1177" s="13"/>
      <c r="AB1177" s="13"/>
      <c r="AC1177" s="13"/>
      <c r="AD1177" s="13"/>
      <c r="AE1177" s="13"/>
      <c r="AT1177" s="258" t="s">
        <v>192</v>
      </c>
      <c r="AU1177" s="258" t="s">
        <v>84</v>
      </c>
      <c r="AV1177" s="13" t="s">
        <v>84</v>
      </c>
      <c r="AW1177" s="13" t="s">
        <v>30</v>
      </c>
      <c r="AX1177" s="13" t="s">
        <v>74</v>
      </c>
      <c r="AY1177" s="258" t="s">
        <v>137</v>
      </c>
    </row>
    <row r="1178" s="13" customFormat="1">
      <c r="A1178" s="13"/>
      <c r="B1178" s="247"/>
      <c r="C1178" s="248"/>
      <c r="D1178" s="249" t="s">
        <v>192</v>
      </c>
      <c r="E1178" s="250" t="s">
        <v>1</v>
      </c>
      <c r="F1178" s="251" t="s">
        <v>1403</v>
      </c>
      <c r="G1178" s="248"/>
      <c r="H1178" s="252">
        <v>1</v>
      </c>
      <c r="I1178" s="253"/>
      <c r="J1178" s="248"/>
      <c r="K1178" s="248"/>
      <c r="L1178" s="254"/>
      <c r="M1178" s="255"/>
      <c r="N1178" s="256"/>
      <c r="O1178" s="256"/>
      <c r="P1178" s="256"/>
      <c r="Q1178" s="256"/>
      <c r="R1178" s="256"/>
      <c r="S1178" s="256"/>
      <c r="T1178" s="257"/>
      <c r="U1178" s="13"/>
      <c r="V1178" s="13"/>
      <c r="W1178" s="13"/>
      <c r="X1178" s="13"/>
      <c r="Y1178" s="13"/>
      <c r="Z1178" s="13"/>
      <c r="AA1178" s="13"/>
      <c r="AB1178" s="13"/>
      <c r="AC1178" s="13"/>
      <c r="AD1178" s="13"/>
      <c r="AE1178" s="13"/>
      <c r="AT1178" s="258" t="s">
        <v>192</v>
      </c>
      <c r="AU1178" s="258" t="s">
        <v>84</v>
      </c>
      <c r="AV1178" s="13" t="s">
        <v>84</v>
      </c>
      <c r="AW1178" s="13" t="s">
        <v>30</v>
      </c>
      <c r="AX1178" s="13" t="s">
        <v>74</v>
      </c>
      <c r="AY1178" s="258" t="s">
        <v>137</v>
      </c>
    </row>
    <row r="1179" s="13" customFormat="1">
      <c r="A1179" s="13"/>
      <c r="B1179" s="247"/>
      <c r="C1179" s="248"/>
      <c r="D1179" s="249" t="s">
        <v>192</v>
      </c>
      <c r="E1179" s="250" t="s">
        <v>1</v>
      </c>
      <c r="F1179" s="251" t="s">
        <v>1404</v>
      </c>
      <c r="G1179" s="248"/>
      <c r="H1179" s="252">
        <v>1</v>
      </c>
      <c r="I1179" s="253"/>
      <c r="J1179" s="248"/>
      <c r="K1179" s="248"/>
      <c r="L1179" s="254"/>
      <c r="M1179" s="255"/>
      <c r="N1179" s="256"/>
      <c r="O1179" s="256"/>
      <c r="P1179" s="256"/>
      <c r="Q1179" s="256"/>
      <c r="R1179" s="256"/>
      <c r="S1179" s="256"/>
      <c r="T1179" s="257"/>
      <c r="U1179" s="13"/>
      <c r="V1179" s="13"/>
      <c r="W1179" s="13"/>
      <c r="X1179" s="13"/>
      <c r="Y1179" s="13"/>
      <c r="Z1179" s="13"/>
      <c r="AA1179" s="13"/>
      <c r="AB1179" s="13"/>
      <c r="AC1179" s="13"/>
      <c r="AD1179" s="13"/>
      <c r="AE1179" s="13"/>
      <c r="AT1179" s="258" t="s">
        <v>192</v>
      </c>
      <c r="AU1179" s="258" t="s">
        <v>84</v>
      </c>
      <c r="AV1179" s="13" t="s">
        <v>84</v>
      </c>
      <c r="AW1179" s="13" t="s">
        <v>30</v>
      </c>
      <c r="AX1179" s="13" t="s">
        <v>74</v>
      </c>
      <c r="AY1179" s="258" t="s">
        <v>137</v>
      </c>
    </row>
    <row r="1180" s="14" customFormat="1">
      <c r="A1180" s="14"/>
      <c r="B1180" s="259"/>
      <c r="C1180" s="260"/>
      <c r="D1180" s="249" t="s">
        <v>192</v>
      </c>
      <c r="E1180" s="261" t="s">
        <v>1</v>
      </c>
      <c r="F1180" s="262" t="s">
        <v>202</v>
      </c>
      <c r="G1180" s="260"/>
      <c r="H1180" s="263">
        <v>21</v>
      </c>
      <c r="I1180" s="264"/>
      <c r="J1180" s="260"/>
      <c r="K1180" s="260"/>
      <c r="L1180" s="265"/>
      <c r="M1180" s="266"/>
      <c r="N1180" s="267"/>
      <c r="O1180" s="267"/>
      <c r="P1180" s="267"/>
      <c r="Q1180" s="267"/>
      <c r="R1180" s="267"/>
      <c r="S1180" s="267"/>
      <c r="T1180" s="268"/>
      <c r="U1180" s="14"/>
      <c r="V1180" s="14"/>
      <c r="W1180" s="14"/>
      <c r="X1180" s="14"/>
      <c r="Y1180" s="14"/>
      <c r="Z1180" s="14"/>
      <c r="AA1180" s="14"/>
      <c r="AB1180" s="14"/>
      <c r="AC1180" s="14"/>
      <c r="AD1180" s="14"/>
      <c r="AE1180" s="14"/>
      <c r="AT1180" s="269" t="s">
        <v>192</v>
      </c>
      <c r="AU1180" s="269" t="s">
        <v>84</v>
      </c>
      <c r="AV1180" s="14" t="s">
        <v>155</v>
      </c>
      <c r="AW1180" s="14" t="s">
        <v>30</v>
      </c>
      <c r="AX1180" s="14" t="s">
        <v>82</v>
      </c>
      <c r="AY1180" s="269" t="s">
        <v>137</v>
      </c>
    </row>
    <row r="1181" s="2" customFormat="1" ht="37.8" customHeight="1">
      <c r="A1181" s="39"/>
      <c r="B1181" s="40"/>
      <c r="C1181" s="295" t="s">
        <v>1438</v>
      </c>
      <c r="D1181" s="295" t="s">
        <v>351</v>
      </c>
      <c r="E1181" s="296" t="s">
        <v>1439</v>
      </c>
      <c r="F1181" s="297" t="s">
        <v>1440</v>
      </c>
      <c r="G1181" s="298" t="s">
        <v>302</v>
      </c>
      <c r="H1181" s="299">
        <v>21</v>
      </c>
      <c r="I1181" s="300"/>
      <c r="J1181" s="301">
        <f>ROUND(I1181*H1181,2)</f>
        <v>0</v>
      </c>
      <c r="K1181" s="302"/>
      <c r="L1181" s="303"/>
      <c r="M1181" s="304" t="s">
        <v>1</v>
      </c>
      <c r="N1181" s="305" t="s">
        <v>39</v>
      </c>
      <c r="O1181" s="92"/>
      <c r="P1181" s="238">
        <f>O1181*H1181</f>
        <v>0</v>
      </c>
      <c r="Q1181" s="238">
        <v>0.025999999999999999</v>
      </c>
      <c r="R1181" s="238">
        <f>Q1181*H1181</f>
        <v>0.54599999999999993</v>
      </c>
      <c r="S1181" s="238">
        <v>0</v>
      </c>
      <c r="T1181" s="239">
        <f>S1181*H1181</f>
        <v>0</v>
      </c>
      <c r="U1181" s="39"/>
      <c r="V1181" s="39"/>
      <c r="W1181" s="39"/>
      <c r="X1181" s="39"/>
      <c r="Y1181" s="39"/>
      <c r="Z1181" s="39"/>
      <c r="AA1181" s="39"/>
      <c r="AB1181" s="39"/>
      <c r="AC1181" s="39"/>
      <c r="AD1181" s="39"/>
      <c r="AE1181" s="39"/>
      <c r="AR1181" s="240" t="s">
        <v>356</v>
      </c>
      <c r="AT1181" s="240" t="s">
        <v>351</v>
      </c>
      <c r="AU1181" s="240" t="s">
        <v>84</v>
      </c>
      <c r="AY1181" s="18" t="s">
        <v>137</v>
      </c>
      <c r="BE1181" s="241">
        <f>IF(N1181="základní",J1181,0)</f>
        <v>0</v>
      </c>
      <c r="BF1181" s="241">
        <f>IF(N1181="snížená",J1181,0)</f>
        <v>0</v>
      </c>
      <c r="BG1181" s="241">
        <f>IF(N1181="zákl. přenesená",J1181,0)</f>
        <v>0</v>
      </c>
      <c r="BH1181" s="241">
        <f>IF(N1181="sníž. přenesená",J1181,0)</f>
        <v>0</v>
      </c>
      <c r="BI1181" s="241">
        <f>IF(N1181="nulová",J1181,0)</f>
        <v>0</v>
      </c>
      <c r="BJ1181" s="18" t="s">
        <v>82</v>
      </c>
      <c r="BK1181" s="241">
        <f>ROUND(I1181*H1181,2)</f>
        <v>0</v>
      </c>
      <c r="BL1181" s="18" t="s">
        <v>266</v>
      </c>
      <c r="BM1181" s="240" t="s">
        <v>1441</v>
      </c>
    </row>
    <row r="1182" s="13" customFormat="1">
      <c r="A1182" s="13"/>
      <c r="B1182" s="247"/>
      <c r="C1182" s="248"/>
      <c r="D1182" s="249" t="s">
        <v>192</v>
      </c>
      <c r="E1182" s="250" t="s">
        <v>1</v>
      </c>
      <c r="F1182" s="251" t="s">
        <v>1400</v>
      </c>
      <c r="G1182" s="248"/>
      <c r="H1182" s="252">
        <v>8</v>
      </c>
      <c r="I1182" s="253"/>
      <c r="J1182" s="248"/>
      <c r="K1182" s="248"/>
      <c r="L1182" s="254"/>
      <c r="M1182" s="255"/>
      <c r="N1182" s="256"/>
      <c r="O1182" s="256"/>
      <c r="P1182" s="256"/>
      <c r="Q1182" s="256"/>
      <c r="R1182" s="256"/>
      <c r="S1182" s="256"/>
      <c r="T1182" s="257"/>
      <c r="U1182" s="13"/>
      <c r="V1182" s="13"/>
      <c r="W1182" s="13"/>
      <c r="X1182" s="13"/>
      <c r="Y1182" s="13"/>
      <c r="Z1182" s="13"/>
      <c r="AA1182" s="13"/>
      <c r="AB1182" s="13"/>
      <c r="AC1182" s="13"/>
      <c r="AD1182" s="13"/>
      <c r="AE1182" s="13"/>
      <c r="AT1182" s="258" t="s">
        <v>192</v>
      </c>
      <c r="AU1182" s="258" t="s">
        <v>84</v>
      </c>
      <c r="AV1182" s="13" t="s">
        <v>84</v>
      </c>
      <c r="AW1182" s="13" t="s">
        <v>30</v>
      </c>
      <c r="AX1182" s="13" t="s">
        <v>74</v>
      </c>
      <c r="AY1182" s="258" t="s">
        <v>137</v>
      </c>
    </row>
    <row r="1183" s="13" customFormat="1">
      <c r="A1183" s="13"/>
      <c r="B1183" s="247"/>
      <c r="C1183" s="248"/>
      <c r="D1183" s="249" t="s">
        <v>192</v>
      </c>
      <c r="E1183" s="250" t="s">
        <v>1</v>
      </c>
      <c r="F1183" s="251" t="s">
        <v>1401</v>
      </c>
      <c r="G1183" s="248"/>
      <c r="H1183" s="252">
        <v>6</v>
      </c>
      <c r="I1183" s="253"/>
      <c r="J1183" s="248"/>
      <c r="K1183" s="248"/>
      <c r="L1183" s="254"/>
      <c r="M1183" s="255"/>
      <c r="N1183" s="256"/>
      <c r="O1183" s="256"/>
      <c r="P1183" s="256"/>
      <c r="Q1183" s="256"/>
      <c r="R1183" s="256"/>
      <c r="S1183" s="256"/>
      <c r="T1183" s="257"/>
      <c r="U1183" s="13"/>
      <c r="V1183" s="13"/>
      <c r="W1183" s="13"/>
      <c r="X1183" s="13"/>
      <c r="Y1183" s="13"/>
      <c r="Z1183" s="13"/>
      <c r="AA1183" s="13"/>
      <c r="AB1183" s="13"/>
      <c r="AC1183" s="13"/>
      <c r="AD1183" s="13"/>
      <c r="AE1183" s="13"/>
      <c r="AT1183" s="258" t="s">
        <v>192</v>
      </c>
      <c r="AU1183" s="258" t="s">
        <v>84</v>
      </c>
      <c r="AV1183" s="13" t="s">
        <v>84</v>
      </c>
      <c r="AW1183" s="13" t="s">
        <v>30</v>
      </c>
      <c r="AX1183" s="13" t="s">
        <v>74</v>
      </c>
      <c r="AY1183" s="258" t="s">
        <v>137</v>
      </c>
    </row>
    <row r="1184" s="13" customFormat="1">
      <c r="A1184" s="13"/>
      <c r="B1184" s="247"/>
      <c r="C1184" s="248"/>
      <c r="D1184" s="249" t="s">
        <v>192</v>
      </c>
      <c r="E1184" s="250" t="s">
        <v>1</v>
      </c>
      <c r="F1184" s="251" t="s">
        <v>1386</v>
      </c>
      <c r="G1184" s="248"/>
      <c r="H1184" s="252">
        <v>3</v>
      </c>
      <c r="I1184" s="253"/>
      <c r="J1184" s="248"/>
      <c r="K1184" s="248"/>
      <c r="L1184" s="254"/>
      <c r="M1184" s="255"/>
      <c r="N1184" s="256"/>
      <c r="O1184" s="256"/>
      <c r="P1184" s="256"/>
      <c r="Q1184" s="256"/>
      <c r="R1184" s="256"/>
      <c r="S1184" s="256"/>
      <c r="T1184" s="257"/>
      <c r="U1184" s="13"/>
      <c r="V1184" s="13"/>
      <c r="W1184" s="13"/>
      <c r="X1184" s="13"/>
      <c r="Y1184" s="13"/>
      <c r="Z1184" s="13"/>
      <c r="AA1184" s="13"/>
      <c r="AB1184" s="13"/>
      <c r="AC1184" s="13"/>
      <c r="AD1184" s="13"/>
      <c r="AE1184" s="13"/>
      <c r="AT1184" s="258" t="s">
        <v>192</v>
      </c>
      <c r="AU1184" s="258" t="s">
        <v>84</v>
      </c>
      <c r="AV1184" s="13" t="s">
        <v>84</v>
      </c>
      <c r="AW1184" s="13" t="s">
        <v>30</v>
      </c>
      <c r="AX1184" s="13" t="s">
        <v>74</v>
      </c>
      <c r="AY1184" s="258" t="s">
        <v>137</v>
      </c>
    </row>
    <row r="1185" s="13" customFormat="1">
      <c r="A1185" s="13"/>
      <c r="B1185" s="247"/>
      <c r="C1185" s="248"/>
      <c r="D1185" s="249" t="s">
        <v>192</v>
      </c>
      <c r="E1185" s="250" t="s">
        <v>1</v>
      </c>
      <c r="F1185" s="251" t="s">
        <v>1402</v>
      </c>
      <c r="G1185" s="248"/>
      <c r="H1185" s="252">
        <v>2</v>
      </c>
      <c r="I1185" s="253"/>
      <c r="J1185" s="248"/>
      <c r="K1185" s="248"/>
      <c r="L1185" s="254"/>
      <c r="M1185" s="255"/>
      <c r="N1185" s="256"/>
      <c r="O1185" s="256"/>
      <c r="P1185" s="256"/>
      <c r="Q1185" s="256"/>
      <c r="R1185" s="256"/>
      <c r="S1185" s="256"/>
      <c r="T1185" s="257"/>
      <c r="U1185" s="13"/>
      <c r="V1185" s="13"/>
      <c r="W1185" s="13"/>
      <c r="X1185" s="13"/>
      <c r="Y1185" s="13"/>
      <c r="Z1185" s="13"/>
      <c r="AA1185" s="13"/>
      <c r="AB1185" s="13"/>
      <c r="AC1185" s="13"/>
      <c r="AD1185" s="13"/>
      <c r="AE1185" s="13"/>
      <c r="AT1185" s="258" t="s">
        <v>192</v>
      </c>
      <c r="AU1185" s="258" t="s">
        <v>84</v>
      </c>
      <c r="AV1185" s="13" t="s">
        <v>84</v>
      </c>
      <c r="AW1185" s="13" t="s">
        <v>30</v>
      </c>
      <c r="AX1185" s="13" t="s">
        <v>74</v>
      </c>
      <c r="AY1185" s="258" t="s">
        <v>137</v>
      </c>
    </row>
    <row r="1186" s="13" customFormat="1">
      <c r="A1186" s="13"/>
      <c r="B1186" s="247"/>
      <c r="C1186" s="248"/>
      <c r="D1186" s="249" t="s">
        <v>192</v>
      </c>
      <c r="E1186" s="250" t="s">
        <v>1</v>
      </c>
      <c r="F1186" s="251" t="s">
        <v>1403</v>
      </c>
      <c r="G1186" s="248"/>
      <c r="H1186" s="252">
        <v>1</v>
      </c>
      <c r="I1186" s="253"/>
      <c r="J1186" s="248"/>
      <c r="K1186" s="248"/>
      <c r="L1186" s="254"/>
      <c r="M1186" s="255"/>
      <c r="N1186" s="256"/>
      <c r="O1186" s="256"/>
      <c r="P1186" s="256"/>
      <c r="Q1186" s="256"/>
      <c r="R1186" s="256"/>
      <c r="S1186" s="256"/>
      <c r="T1186" s="257"/>
      <c r="U1186" s="13"/>
      <c r="V1186" s="13"/>
      <c r="W1186" s="13"/>
      <c r="X1186" s="13"/>
      <c r="Y1186" s="13"/>
      <c r="Z1186" s="13"/>
      <c r="AA1186" s="13"/>
      <c r="AB1186" s="13"/>
      <c r="AC1186" s="13"/>
      <c r="AD1186" s="13"/>
      <c r="AE1186" s="13"/>
      <c r="AT1186" s="258" t="s">
        <v>192</v>
      </c>
      <c r="AU1186" s="258" t="s">
        <v>84</v>
      </c>
      <c r="AV1186" s="13" t="s">
        <v>84</v>
      </c>
      <c r="AW1186" s="13" t="s">
        <v>30</v>
      </c>
      <c r="AX1186" s="13" t="s">
        <v>74</v>
      </c>
      <c r="AY1186" s="258" t="s">
        <v>137</v>
      </c>
    </row>
    <row r="1187" s="13" customFormat="1">
      <c r="A1187" s="13"/>
      <c r="B1187" s="247"/>
      <c r="C1187" s="248"/>
      <c r="D1187" s="249" t="s">
        <v>192</v>
      </c>
      <c r="E1187" s="250" t="s">
        <v>1</v>
      </c>
      <c r="F1187" s="251" t="s">
        <v>1404</v>
      </c>
      <c r="G1187" s="248"/>
      <c r="H1187" s="252">
        <v>1</v>
      </c>
      <c r="I1187" s="253"/>
      <c r="J1187" s="248"/>
      <c r="K1187" s="248"/>
      <c r="L1187" s="254"/>
      <c r="M1187" s="255"/>
      <c r="N1187" s="256"/>
      <c r="O1187" s="256"/>
      <c r="P1187" s="256"/>
      <c r="Q1187" s="256"/>
      <c r="R1187" s="256"/>
      <c r="S1187" s="256"/>
      <c r="T1187" s="257"/>
      <c r="U1187" s="13"/>
      <c r="V1187" s="13"/>
      <c r="W1187" s="13"/>
      <c r="X1187" s="13"/>
      <c r="Y1187" s="13"/>
      <c r="Z1187" s="13"/>
      <c r="AA1187" s="13"/>
      <c r="AB1187" s="13"/>
      <c r="AC1187" s="13"/>
      <c r="AD1187" s="13"/>
      <c r="AE1187" s="13"/>
      <c r="AT1187" s="258" t="s">
        <v>192</v>
      </c>
      <c r="AU1187" s="258" t="s">
        <v>84</v>
      </c>
      <c r="AV1187" s="13" t="s">
        <v>84</v>
      </c>
      <c r="AW1187" s="13" t="s">
        <v>30</v>
      </c>
      <c r="AX1187" s="13" t="s">
        <v>74</v>
      </c>
      <c r="AY1187" s="258" t="s">
        <v>137</v>
      </c>
    </row>
    <row r="1188" s="14" customFormat="1">
      <c r="A1188" s="14"/>
      <c r="B1188" s="259"/>
      <c r="C1188" s="260"/>
      <c r="D1188" s="249" t="s">
        <v>192</v>
      </c>
      <c r="E1188" s="261" t="s">
        <v>1</v>
      </c>
      <c r="F1188" s="262" t="s">
        <v>202</v>
      </c>
      <c r="G1188" s="260"/>
      <c r="H1188" s="263">
        <v>21</v>
      </c>
      <c r="I1188" s="264"/>
      <c r="J1188" s="260"/>
      <c r="K1188" s="260"/>
      <c r="L1188" s="265"/>
      <c r="M1188" s="266"/>
      <c r="N1188" s="267"/>
      <c r="O1188" s="267"/>
      <c r="P1188" s="267"/>
      <c r="Q1188" s="267"/>
      <c r="R1188" s="267"/>
      <c r="S1188" s="267"/>
      <c r="T1188" s="268"/>
      <c r="U1188" s="14"/>
      <c r="V1188" s="14"/>
      <c r="W1188" s="14"/>
      <c r="X1188" s="14"/>
      <c r="Y1188" s="14"/>
      <c r="Z1188" s="14"/>
      <c r="AA1188" s="14"/>
      <c r="AB1188" s="14"/>
      <c r="AC1188" s="14"/>
      <c r="AD1188" s="14"/>
      <c r="AE1188" s="14"/>
      <c r="AT1188" s="269" t="s">
        <v>192</v>
      </c>
      <c r="AU1188" s="269" t="s">
        <v>84</v>
      </c>
      <c r="AV1188" s="14" t="s">
        <v>155</v>
      </c>
      <c r="AW1188" s="14" t="s">
        <v>30</v>
      </c>
      <c r="AX1188" s="14" t="s">
        <v>82</v>
      </c>
      <c r="AY1188" s="269" t="s">
        <v>137</v>
      </c>
    </row>
    <row r="1189" s="2" customFormat="1" ht="24.15" customHeight="1">
      <c r="A1189" s="39"/>
      <c r="B1189" s="40"/>
      <c r="C1189" s="228" t="s">
        <v>1442</v>
      </c>
      <c r="D1189" s="228" t="s">
        <v>140</v>
      </c>
      <c r="E1189" s="229" t="s">
        <v>1443</v>
      </c>
      <c r="F1189" s="230" t="s">
        <v>1444</v>
      </c>
      <c r="G1189" s="231" t="s">
        <v>302</v>
      </c>
      <c r="H1189" s="232">
        <v>24</v>
      </c>
      <c r="I1189" s="233"/>
      <c r="J1189" s="234">
        <f>ROUND(I1189*H1189,2)</f>
        <v>0</v>
      </c>
      <c r="K1189" s="235"/>
      <c r="L1189" s="45"/>
      <c r="M1189" s="236" t="s">
        <v>1</v>
      </c>
      <c r="N1189" s="237" t="s">
        <v>39</v>
      </c>
      <c r="O1189" s="92"/>
      <c r="P1189" s="238">
        <f>O1189*H1189</f>
        <v>0</v>
      </c>
      <c r="Q1189" s="238">
        <v>0</v>
      </c>
      <c r="R1189" s="238">
        <f>Q1189*H1189</f>
        <v>0</v>
      </c>
      <c r="S1189" s="238">
        <v>0.024</v>
      </c>
      <c r="T1189" s="239">
        <f>S1189*H1189</f>
        <v>0.57600000000000007</v>
      </c>
      <c r="U1189" s="39"/>
      <c r="V1189" s="39"/>
      <c r="W1189" s="39"/>
      <c r="X1189" s="39"/>
      <c r="Y1189" s="39"/>
      <c r="Z1189" s="39"/>
      <c r="AA1189" s="39"/>
      <c r="AB1189" s="39"/>
      <c r="AC1189" s="39"/>
      <c r="AD1189" s="39"/>
      <c r="AE1189" s="39"/>
      <c r="AR1189" s="240" t="s">
        <v>266</v>
      </c>
      <c r="AT1189" s="240" t="s">
        <v>140</v>
      </c>
      <c r="AU1189" s="240" t="s">
        <v>84</v>
      </c>
      <c r="AY1189" s="18" t="s">
        <v>137</v>
      </c>
      <c r="BE1189" s="241">
        <f>IF(N1189="základní",J1189,0)</f>
        <v>0</v>
      </c>
      <c r="BF1189" s="241">
        <f>IF(N1189="snížená",J1189,0)</f>
        <v>0</v>
      </c>
      <c r="BG1189" s="241">
        <f>IF(N1189="zákl. přenesená",J1189,0)</f>
        <v>0</v>
      </c>
      <c r="BH1189" s="241">
        <f>IF(N1189="sníž. přenesená",J1189,0)</f>
        <v>0</v>
      </c>
      <c r="BI1189" s="241">
        <f>IF(N1189="nulová",J1189,0)</f>
        <v>0</v>
      </c>
      <c r="BJ1189" s="18" t="s">
        <v>82</v>
      </c>
      <c r="BK1189" s="241">
        <f>ROUND(I1189*H1189,2)</f>
        <v>0</v>
      </c>
      <c r="BL1189" s="18" t="s">
        <v>266</v>
      </c>
      <c r="BM1189" s="240" t="s">
        <v>1445</v>
      </c>
    </row>
    <row r="1190" s="15" customFormat="1">
      <c r="A1190" s="15"/>
      <c r="B1190" s="270"/>
      <c r="C1190" s="271"/>
      <c r="D1190" s="249" t="s">
        <v>192</v>
      </c>
      <c r="E1190" s="272" t="s">
        <v>1</v>
      </c>
      <c r="F1190" s="273" t="s">
        <v>687</v>
      </c>
      <c r="G1190" s="271"/>
      <c r="H1190" s="272" t="s">
        <v>1</v>
      </c>
      <c r="I1190" s="274"/>
      <c r="J1190" s="271"/>
      <c r="K1190" s="271"/>
      <c r="L1190" s="275"/>
      <c r="M1190" s="276"/>
      <c r="N1190" s="277"/>
      <c r="O1190" s="277"/>
      <c r="P1190" s="277"/>
      <c r="Q1190" s="277"/>
      <c r="R1190" s="277"/>
      <c r="S1190" s="277"/>
      <c r="T1190" s="278"/>
      <c r="U1190" s="15"/>
      <c r="V1190" s="15"/>
      <c r="W1190" s="15"/>
      <c r="X1190" s="15"/>
      <c r="Y1190" s="15"/>
      <c r="Z1190" s="15"/>
      <c r="AA1190" s="15"/>
      <c r="AB1190" s="15"/>
      <c r="AC1190" s="15"/>
      <c r="AD1190" s="15"/>
      <c r="AE1190" s="15"/>
      <c r="AT1190" s="279" t="s">
        <v>192</v>
      </c>
      <c r="AU1190" s="279" t="s">
        <v>84</v>
      </c>
      <c r="AV1190" s="15" t="s">
        <v>82</v>
      </c>
      <c r="AW1190" s="15" t="s">
        <v>30</v>
      </c>
      <c r="AX1190" s="15" t="s">
        <v>74</v>
      </c>
      <c r="AY1190" s="279" t="s">
        <v>137</v>
      </c>
    </row>
    <row r="1191" s="13" customFormat="1">
      <c r="A1191" s="13"/>
      <c r="B1191" s="247"/>
      <c r="C1191" s="248"/>
      <c r="D1191" s="249" t="s">
        <v>192</v>
      </c>
      <c r="E1191" s="250" t="s">
        <v>1</v>
      </c>
      <c r="F1191" s="251" t="s">
        <v>1446</v>
      </c>
      <c r="G1191" s="248"/>
      <c r="H1191" s="252">
        <v>24</v>
      </c>
      <c r="I1191" s="253"/>
      <c r="J1191" s="248"/>
      <c r="K1191" s="248"/>
      <c r="L1191" s="254"/>
      <c r="M1191" s="255"/>
      <c r="N1191" s="256"/>
      <c r="O1191" s="256"/>
      <c r="P1191" s="256"/>
      <c r="Q1191" s="256"/>
      <c r="R1191" s="256"/>
      <c r="S1191" s="256"/>
      <c r="T1191" s="257"/>
      <c r="U1191" s="13"/>
      <c r="V1191" s="13"/>
      <c r="W1191" s="13"/>
      <c r="X1191" s="13"/>
      <c r="Y1191" s="13"/>
      <c r="Z1191" s="13"/>
      <c r="AA1191" s="13"/>
      <c r="AB1191" s="13"/>
      <c r="AC1191" s="13"/>
      <c r="AD1191" s="13"/>
      <c r="AE1191" s="13"/>
      <c r="AT1191" s="258" t="s">
        <v>192</v>
      </c>
      <c r="AU1191" s="258" t="s">
        <v>84</v>
      </c>
      <c r="AV1191" s="13" t="s">
        <v>84</v>
      </c>
      <c r="AW1191" s="13" t="s">
        <v>30</v>
      </c>
      <c r="AX1191" s="13" t="s">
        <v>74</v>
      </c>
      <c r="AY1191" s="258" t="s">
        <v>137</v>
      </c>
    </row>
    <row r="1192" s="14" customFormat="1">
      <c r="A1192" s="14"/>
      <c r="B1192" s="259"/>
      <c r="C1192" s="260"/>
      <c r="D1192" s="249" t="s">
        <v>192</v>
      </c>
      <c r="E1192" s="261" t="s">
        <v>1</v>
      </c>
      <c r="F1192" s="262" t="s">
        <v>202</v>
      </c>
      <c r="G1192" s="260"/>
      <c r="H1192" s="263">
        <v>24</v>
      </c>
      <c r="I1192" s="264"/>
      <c r="J1192" s="260"/>
      <c r="K1192" s="260"/>
      <c r="L1192" s="265"/>
      <c r="M1192" s="266"/>
      <c r="N1192" s="267"/>
      <c r="O1192" s="267"/>
      <c r="P1192" s="267"/>
      <c r="Q1192" s="267"/>
      <c r="R1192" s="267"/>
      <c r="S1192" s="267"/>
      <c r="T1192" s="268"/>
      <c r="U1192" s="14"/>
      <c r="V1192" s="14"/>
      <c r="W1192" s="14"/>
      <c r="X1192" s="14"/>
      <c r="Y1192" s="14"/>
      <c r="Z1192" s="14"/>
      <c r="AA1192" s="14"/>
      <c r="AB1192" s="14"/>
      <c r="AC1192" s="14"/>
      <c r="AD1192" s="14"/>
      <c r="AE1192" s="14"/>
      <c r="AT1192" s="269" t="s">
        <v>192</v>
      </c>
      <c r="AU1192" s="269" t="s">
        <v>84</v>
      </c>
      <c r="AV1192" s="14" t="s">
        <v>155</v>
      </c>
      <c r="AW1192" s="14" t="s">
        <v>30</v>
      </c>
      <c r="AX1192" s="14" t="s">
        <v>82</v>
      </c>
      <c r="AY1192" s="269" t="s">
        <v>137</v>
      </c>
    </row>
    <row r="1193" s="2" customFormat="1" ht="24.15" customHeight="1">
      <c r="A1193" s="39"/>
      <c r="B1193" s="40"/>
      <c r="C1193" s="228" t="s">
        <v>1447</v>
      </c>
      <c r="D1193" s="228" t="s">
        <v>140</v>
      </c>
      <c r="E1193" s="229" t="s">
        <v>1448</v>
      </c>
      <c r="F1193" s="230" t="s">
        <v>1449</v>
      </c>
      <c r="G1193" s="231" t="s">
        <v>302</v>
      </c>
      <c r="H1193" s="232">
        <v>4</v>
      </c>
      <c r="I1193" s="233"/>
      <c r="J1193" s="234">
        <f>ROUND(I1193*H1193,2)</f>
        <v>0</v>
      </c>
      <c r="K1193" s="235"/>
      <c r="L1193" s="45"/>
      <c r="M1193" s="236" t="s">
        <v>1</v>
      </c>
      <c r="N1193" s="237" t="s">
        <v>39</v>
      </c>
      <c r="O1193" s="92"/>
      <c r="P1193" s="238">
        <f>O1193*H1193</f>
        <v>0</v>
      </c>
      <c r="Q1193" s="238">
        <v>0</v>
      </c>
      <c r="R1193" s="238">
        <f>Q1193*H1193</f>
        <v>0</v>
      </c>
      <c r="S1193" s="238">
        <v>0</v>
      </c>
      <c r="T1193" s="239">
        <f>S1193*H1193</f>
        <v>0</v>
      </c>
      <c r="U1193" s="39"/>
      <c r="V1193" s="39"/>
      <c r="W1193" s="39"/>
      <c r="X1193" s="39"/>
      <c r="Y1193" s="39"/>
      <c r="Z1193" s="39"/>
      <c r="AA1193" s="39"/>
      <c r="AB1193" s="39"/>
      <c r="AC1193" s="39"/>
      <c r="AD1193" s="39"/>
      <c r="AE1193" s="39"/>
      <c r="AR1193" s="240" t="s">
        <v>266</v>
      </c>
      <c r="AT1193" s="240" t="s">
        <v>140</v>
      </c>
      <c r="AU1193" s="240" t="s">
        <v>84</v>
      </c>
      <c r="AY1193" s="18" t="s">
        <v>137</v>
      </c>
      <c r="BE1193" s="241">
        <f>IF(N1193="základní",J1193,0)</f>
        <v>0</v>
      </c>
      <c r="BF1193" s="241">
        <f>IF(N1193="snížená",J1193,0)</f>
        <v>0</v>
      </c>
      <c r="BG1193" s="241">
        <f>IF(N1193="zákl. přenesená",J1193,0)</f>
        <v>0</v>
      </c>
      <c r="BH1193" s="241">
        <f>IF(N1193="sníž. přenesená",J1193,0)</f>
        <v>0</v>
      </c>
      <c r="BI1193" s="241">
        <f>IF(N1193="nulová",J1193,0)</f>
        <v>0</v>
      </c>
      <c r="BJ1193" s="18" t="s">
        <v>82</v>
      </c>
      <c r="BK1193" s="241">
        <f>ROUND(I1193*H1193,2)</f>
        <v>0</v>
      </c>
      <c r="BL1193" s="18" t="s">
        <v>266</v>
      </c>
      <c r="BM1193" s="240" t="s">
        <v>1450</v>
      </c>
    </row>
    <row r="1194" s="13" customFormat="1">
      <c r="A1194" s="13"/>
      <c r="B1194" s="247"/>
      <c r="C1194" s="248"/>
      <c r="D1194" s="249" t="s">
        <v>192</v>
      </c>
      <c r="E1194" s="250" t="s">
        <v>1</v>
      </c>
      <c r="F1194" s="251" t="s">
        <v>1451</v>
      </c>
      <c r="G1194" s="248"/>
      <c r="H1194" s="252">
        <v>4</v>
      </c>
      <c r="I1194" s="253"/>
      <c r="J1194" s="248"/>
      <c r="K1194" s="248"/>
      <c r="L1194" s="254"/>
      <c r="M1194" s="255"/>
      <c r="N1194" s="256"/>
      <c r="O1194" s="256"/>
      <c r="P1194" s="256"/>
      <c r="Q1194" s="256"/>
      <c r="R1194" s="256"/>
      <c r="S1194" s="256"/>
      <c r="T1194" s="257"/>
      <c r="U1194" s="13"/>
      <c r="V1194" s="13"/>
      <c r="W1194" s="13"/>
      <c r="X1194" s="13"/>
      <c r="Y1194" s="13"/>
      <c r="Z1194" s="13"/>
      <c r="AA1194" s="13"/>
      <c r="AB1194" s="13"/>
      <c r="AC1194" s="13"/>
      <c r="AD1194" s="13"/>
      <c r="AE1194" s="13"/>
      <c r="AT1194" s="258" t="s">
        <v>192</v>
      </c>
      <c r="AU1194" s="258" t="s">
        <v>84</v>
      </c>
      <c r="AV1194" s="13" t="s">
        <v>84</v>
      </c>
      <c r="AW1194" s="13" t="s">
        <v>30</v>
      </c>
      <c r="AX1194" s="13" t="s">
        <v>74</v>
      </c>
      <c r="AY1194" s="258" t="s">
        <v>137</v>
      </c>
    </row>
    <row r="1195" s="14" customFormat="1">
      <c r="A1195" s="14"/>
      <c r="B1195" s="259"/>
      <c r="C1195" s="260"/>
      <c r="D1195" s="249" t="s">
        <v>192</v>
      </c>
      <c r="E1195" s="261" t="s">
        <v>1</v>
      </c>
      <c r="F1195" s="262" t="s">
        <v>202</v>
      </c>
      <c r="G1195" s="260"/>
      <c r="H1195" s="263">
        <v>4</v>
      </c>
      <c r="I1195" s="264"/>
      <c r="J1195" s="260"/>
      <c r="K1195" s="260"/>
      <c r="L1195" s="265"/>
      <c r="M1195" s="266"/>
      <c r="N1195" s="267"/>
      <c r="O1195" s="267"/>
      <c r="P1195" s="267"/>
      <c r="Q1195" s="267"/>
      <c r="R1195" s="267"/>
      <c r="S1195" s="267"/>
      <c r="T1195" s="268"/>
      <c r="U1195" s="14"/>
      <c r="V1195" s="14"/>
      <c r="W1195" s="14"/>
      <c r="X1195" s="14"/>
      <c r="Y1195" s="14"/>
      <c r="Z1195" s="14"/>
      <c r="AA1195" s="14"/>
      <c r="AB1195" s="14"/>
      <c r="AC1195" s="14"/>
      <c r="AD1195" s="14"/>
      <c r="AE1195" s="14"/>
      <c r="AT1195" s="269" t="s">
        <v>192</v>
      </c>
      <c r="AU1195" s="269" t="s">
        <v>84</v>
      </c>
      <c r="AV1195" s="14" t="s">
        <v>155</v>
      </c>
      <c r="AW1195" s="14" t="s">
        <v>30</v>
      </c>
      <c r="AX1195" s="14" t="s">
        <v>82</v>
      </c>
      <c r="AY1195" s="269" t="s">
        <v>137</v>
      </c>
    </row>
    <row r="1196" s="2" customFormat="1" ht="24.15" customHeight="1">
      <c r="A1196" s="39"/>
      <c r="B1196" s="40"/>
      <c r="C1196" s="295" t="s">
        <v>1452</v>
      </c>
      <c r="D1196" s="295" t="s">
        <v>351</v>
      </c>
      <c r="E1196" s="296" t="s">
        <v>1453</v>
      </c>
      <c r="F1196" s="297" t="s">
        <v>1454</v>
      </c>
      <c r="G1196" s="298" t="s">
        <v>553</v>
      </c>
      <c r="H1196" s="299">
        <v>3.2000000000000002</v>
      </c>
      <c r="I1196" s="300"/>
      <c r="J1196" s="301">
        <f>ROUND(I1196*H1196,2)</f>
        <v>0</v>
      </c>
      <c r="K1196" s="302"/>
      <c r="L1196" s="303"/>
      <c r="M1196" s="304" t="s">
        <v>1</v>
      </c>
      <c r="N1196" s="305" t="s">
        <v>39</v>
      </c>
      <c r="O1196" s="92"/>
      <c r="P1196" s="238">
        <f>O1196*H1196</f>
        <v>0</v>
      </c>
      <c r="Q1196" s="238">
        <v>0.0040000000000000001</v>
      </c>
      <c r="R1196" s="238">
        <f>Q1196*H1196</f>
        <v>0.012800000000000001</v>
      </c>
      <c r="S1196" s="238">
        <v>0</v>
      </c>
      <c r="T1196" s="239">
        <f>S1196*H1196</f>
        <v>0</v>
      </c>
      <c r="U1196" s="39"/>
      <c r="V1196" s="39"/>
      <c r="W1196" s="39"/>
      <c r="X1196" s="39"/>
      <c r="Y1196" s="39"/>
      <c r="Z1196" s="39"/>
      <c r="AA1196" s="39"/>
      <c r="AB1196" s="39"/>
      <c r="AC1196" s="39"/>
      <c r="AD1196" s="39"/>
      <c r="AE1196" s="39"/>
      <c r="AR1196" s="240" t="s">
        <v>356</v>
      </c>
      <c r="AT1196" s="240" t="s">
        <v>351</v>
      </c>
      <c r="AU1196" s="240" t="s">
        <v>84</v>
      </c>
      <c r="AY1196" s="18" t="s">
        <v>137</v>
      </c>
      <c r="BE1196" s="241">
        <f>IF(N1196="základní",J1196,0)</f>
        <v>0</v>
      </c>
      <c r="BF1196" s="241">
        <f>IF(N1196="snížená",J1196,0)</f>
        <v>0</v>
      </c>
      <c r="BG1196" s="241">
        <f>IF(N1196="zákl. přenesená",J1196,0)</f>
        <v>0</v>
      </c>
      <c r="BH1196" s="241">
        <f>IF(N1196="sníž. přenesená",J1196,0)</f>
        <v>0</v>
      </c>
      <c r="BI1196" s="241">
        <f>IF(N1196="nulová",J1196,0)</f>
        <v>0</v>
      </c>
      <c r="BJ1196" s="18" t="s">
        <v>82</v>
      </c>
      <c r="BK1196" s="241">
        <f>ROUND(I1196*H1196,2)</f>
        <v>0</v>
      </c>
      <c r="BL1196" s="18" t="s">
        <v>266</v>
      </c>
      <c r="BM1196" s="240" t="s">
        <v>1455</v>
      </c>
    </row>
    <row r="1197" s="13" customFormat="1">
      <c r="A1197" s="13"/>
      <c r="B1197" s="247"/>
      <c r="C1197" s="248"/>
      <c r="D1197" s="249" t="s">
        <v>192</v>
      </c>
      <c r="E1197" s="250" t="s">
        <v>1</v>
      </c>
      <c r="F1197" s="251" t="s">
        <v>1456</v>
      </c>
      <c r="G1197" s="248"/>
      <c r="H1197" s="252">
        <v>3.2000000000000002</v>
      </c>
      <c r="I1197" s="253"/>
      <c r="J1197" s="248"/>
      <c r="K1197" s="248"/>
      <c r="L1197" s="254"/>
      <c r="M1197" s="255"/>
      <c r="N1197" s="256"/>
      <c r="O1197" s="256"/>
      <c r="P1197" s="256"/>
      <c r="Q1197" s="256"/>
      <c r="R1197" s="256"/>
      <c r="S1197" s="256"/>
      <c r="T1197" s="257"/>
      <c r="U1197" s="13"/>
      <c r="V1197" s="13"/>
      <c r="W1197" s="13"/>
      <c r="X1197" s="13"/>
      <c r="Y1197" s="13"/>
      <c r="Z1197" s="13"/>
      <c r="AA1197" s="13"/>
      <c r="AB1197" s="13"/>
      <c r="AC1197" s="13"/>
      <c r="AD1197" s="13"/>
      <c r="AE1197" s="13"/>
      <c r="AT1197" s="258" t="s">
        <v>192</v>
      </c>
      <c r="AU1197" s="258" t="s">
        <v>84</v>
      </c>
      <c r="AV1197" s="13" t="s">
        <v>84</v>
      </c>
      <c r="AW1197" s="13" t="s">
        <v>30</v>
      </c>
      <c r="AX1197" s="13" t="s">
        <v>74</v>
      </c>
      <c r="AY1197" s="258" t="s">
        <v>137</v>
      </c>
    </row>
    <row r="1198" s="14" customFormat="1">
      <c r="A1198" s="14"/>
      <c r="B1198" s="259"/>
      <c r="C1198" s="260"/>
      <c r="D1198" s="249" t="s">
        <v>192</v>
      </c>
      <c r="E1198" s="261" t="s">
        <v>1</v>
      </c>
      <c r="F1198" s="262" t="s">
        <v>202</v>
      </c>
      <c r="G1198" s="260"/>
      <c r="H1198" s="263">
        <v>3.2000000000000002</v>
      </c>
      <c r="I1198" s="264"/>
      <c r="J1198" s="260"/>
      <c r="K1198" s="260"/>
      <c r="L1198" s="265"/>
      <c r="M1198" s="266"/>
      <c r="N1198" s="267"/>
      <c r="O1198" s="267"/>
      <c r="P1198" s="267"/>
      <c r="Q1198" s="267"/>
      <c r="R1198" s="267"/>
      <c r="S1198" s="267"/>
      <c r="T1198" s="268"/>
      <c r="U1198" s="14"/>
      <c r="V1198" s="14"/>
      <c r="W1198" s="14"/>
      <c r="X1198" s="14"/>
      <c r="Y1198" s="14"/>
      <c r="Z1198" s="14"/>
      <c r="AA1198" s="14"/>
      <c r="AB1198" s="14"/>
      <c r="AC1198" s="14"/>
      <c r="AD1198" s="14"/>
      <c r="AE1198" s="14"/>
      <c r="AT1198" s="269" t="s">
        <v>192</v>
      </c>
      <c r="AU1198" s="269" t="s">
        <v>84</v>
      </c>
      <c r="AV1198" s="14" t="s">
        <v>155</v>
      </c>
      <c r="AW1198" s="14" t="s">
        <v>30</v>
      </c>
      <c r="AX1198" s="14" t="s">
        <v>82</v>
      </c>
      <c r="AY1198" s="269" t="s">
        <v>137</v>
      </c>
    </row>
    <row r="1199" s="2" customFormat="1" ht="24.15" customHeight="1">
      <c r="A1199" s="39"/>
      <c r="B1199" s="40"/>
      <c r="C1199" s="228" t="s">
        <v>1457</v>
      </c>
      <c r="D1199" s="228" t="s">
        <v>140</v>
      </c>
      <c r="E1199" s="229" t="s">
        <v>1458</v>
      </c>
      <c r="F1199" s="230" t="s">
        <v>1459</v>
      </c>
      <c r="G1199" s="231" t="s">
        <v>302</v>
      </c>
      <c r="H1199" s="232">
        <v>2</v>
      </c>
      <c r="I1199" s="233"/>
      <c r="J1199" s="234">
        <f>ROUND(I1199*H1199,2)</f>
        <v>0</v>
      </c>
      <c r="K1199" s="235"/>
      <c r="L1199" s="45"/>
      <c r="M1199" s="236" t="s">
        <v>1</v>
      </c>
      <c r="N1199" s="237" t="s">
        <v>39</v>
      </c>
      <c r="O1199" s="92"/>
      <c r="P1199" s="238">
        <f>O1199*H1199</f>
        <v>0</v>
      </c>
      <c r="Q1199" s="238">
        <v>0</v>
      </c>
      <c r="R1199" s="238">
        <f>Q1199*H1199</f>
        <v>0</v>
      </c>
      <c r="S1199" s="238">
        <v>0</v>
      </c>
      <c r="T1199" s="239">
        <f>S1199*H1199</f>
        <v>0</v>
      </c>
      <c r="U1199" s="39"/>
      <c r="V1199" s="39"/>
      <c r="W1199" s="39"/>
      <c r="X1199" s="39"/>
      <c r="Y1199" s="39"/>
      <c r="Z1199" s="39"/>
      <c r="AA1199" s="39"/>
      <c r="AB1199" s="39"/>
      <c r="AC1199" s="39"/>
      <c r="AD1199" s="39"/>
      <c r="AE1199" s="39"/>
      <c r="AR1199" s="240" t="s">
        <v>266</v>
      </c>
      <c r="AT1199" s="240" t="s">
        <v>140</v>
      </c>
      <c r="AU1199" s="240" t="s">
        <v>84</v>
      </c>
      <c r="AY1199" s="18" t="s">
        <v>137</v>
      </c>
      <c r="BE1199" s="241">
        <f>IF(N1199="základní",J1199,0)</f>
        <v>0</v>
      </c>
      <c r="BF1199" s="241">
        <f>IF(N1199="snížená",J1199,0)</f>
        <v>0</v>
      </c>
      <c r="BG1199" s="241">
        <f>IF(N1199="zákl. přenesená",J1199,0)</f>
        <v>0</v>
      </c>
      <c r="BH1199" s="241">
        <f>IF(N1199="sníž. přenesená",J1199,0)</f>
        <v>0</v>
      </c>
      <c r="BI1199" s="241">
        <f>IF(N1199="nulová",J1199,0)</f>
        <v>0</v>
      </c>
      <c r="BJ1199" s="18" t="s">
        <v>82</v>
      </c>
      <c r="BK1199" s="241">
        <f>ROUND(I1199*H1199,2)</f>
        <v>0</v>
      </c>
      <c r="BL1199" s="18" t="s">
        <v>266</v>
      </c>
      <c r="BM1199" s="240" t="s">
        <v>1460</v>
      </c>
    </row>
    <row r="1200" s="13" customFormat="1">
      <c r="A1200" s="13"/>
      <c r="B1200" s="247"/>
      <c r="C1200" s="248"/>
      <c r="D1200" s="249" t="s">
        <v>192</v>
      </c>
      <c r="E1200" s="250" t="s">
        <v>1</v>
      </c>
      <c r="F1200" s="251" t="s">
        <v>1461</v>
      </c>
      <c r="G1200" s="248"/>
      <c r="H1200" s="252">
        <v>1</v>
      </c>
      <c r="I1200" s="253"/>
      <c r="J1200" s="248"/>
      <c r="K1200" s="248"/>
      <c r="L1200" s="254"/>
      <c r="M1200" s="255"/>
      <c r="N1200" s="256"/>
      <c r="O1200" s="256"/>
      <c r="P1200" s="256"/>
      <c r="Q1200" s="256"/>
      <c r="R1200" s="256"/>
      <c r="S1200" s="256"/>
      <c r="T1200" s="257"/>
      <c r="U1200" s="13"/>
      <c r="V1200" s="13"/>
      <c r="W1200" s="13"/>
      <c r="X1200" s="13"/>
      <c r="Y1200" s="13"/>
      <c r="Z1200" s="13"/>
      <c r="AA1200" s="13"/>
      <c r="AB1200" s="13"/>
      <c r="AC1200" s="13"/>
      <c r="AD1200" s="13"/>
      <c r="AE1200" s="13"/>
      <c r="AT1200" s="258" t="s">
        <v>192</v>
      </c>
      <c r="AU1200" s="258" t="s">
        <v>84</v>
      </c>
      <c r="AV1200" s="13" t="s">
        <v>84</v>
      </c>
      <c r="AW1200" s="13" t="s">
        <v>30</v>
      </c>
      <c r="AX1200" s="13" t="s">
        <v>74</v>
      </c>
      <c r="AY1200" s="258" t="s">
        <v>137</v>
      </c>
    </row>
    <row r="1201" s="13" customFormat="1">
      <c r="A1201" s="13"/>
      <c r="B1201" s="247"/>
      <c r="C1201" s="248"/>
      <c r="D1201" s="249" t="s">
        <v>192</v>
      </c>
      <c r="E1201" s="250" t="s">
        <v>1</v>
      </c>
      <c r="F1201" s="251" t="s">
        <v>1462</v>
      </c>
      <c r="G1201" s="248"/>
      <c r="H1201" s="252">
        <v>1</v>
      </c>
      <c r="I1201" s="253"/>
      <c r="J1201" s="248"/>
      <c r="K1201" s="248"/>
      <c r="L1201" s="254"/>
      <c r="M1201" s="255"/>
      <c r="N1201" s="256"/>
      <c r="O1201" s="256"/>
      <c r="P1201" s="256"/>
      <c r="Q1201" s="256"/>
      <c r="R1201" s="256"/>
      <c r="S1201" s="256"/>
      <c r="T1201" s="257"/>
      <c r="U1201" s="13"/>
      <c r="V1201" s="13"/>
      <c r="W1201" s="13"/>
      <c r="X1201" s="13"/>
      <c r="Y1201" s="13"/>
      <c r="Z1201" s="13"/>
      <c r="AA1201" s="13"/>
      <c r="AB1201" s="13"/>
      <c r="AC1201" s="13"/>
      <c r="AD1201" s="13"/>
      <c r="AE1201" s="13"/>
      <c r="AT1201" s="258" t="s">
        <v>192</v>
      </c>
      <c r="AU1201" s="258" t="s">
        <v>84</v>
      </c>
      <c r="AV1201" s="13" t="s">
        <v>84</v>
      </c>
      <c r="AW1201" s="13" t="s">
        <v>30</v>
      </c>
      <c r="AX1201" s="13" t="s">
        <v>74</v>
      </c>
      <c r="AY1201" s="258" t="s">
        <v>137</v>
      </c>
    </row>
    <row r="1202" s="14" customFormat="1">
      <c r="A1202" s="14"/>
      <c r="B1202" s="259"/>
      <c r="C1202" s="260"/>
      <c r="D1202" s="249" t="s">
        <v>192</v>
      </c>
      <c r="E1202" s="261" t="s">
        <v>1</v>
      </c>
      <c r="F1202" s="262" t="s">
        <v>202</v>
      </c>
      <c r="G1202" s="260"/>
      <c r="H1202" s="263">
        <v>2</v>
      </c>
      <c r="I1202" s="264"/>
      <c r="J1202" s="260"/>
      <c r="K1202" s="260"/>
      <c r="L1202" s="265"/>
      <c r="M1202" s="266"/>
      <c r="N1202" s="267"/>
      <c r="O1202" s="267"/>
      <c r="P1202" s="267"/>
      <c r="Q1202" s="267"/>
      <c r="R1202" s="267"/>
      <c r="S1202" s="267"/>
      <c r="T1202" s="268"/>
      <c r="U1202" s="14"/>
      <c r="V1202" s="14"/>
      <c r="W1202" s="14"/>
      <c r="X1202" s="14"/>
      <c r="Y1202" s="14"/>
      <c r="Z1202" s="14"/>
      <c r="AA1202" s="14"/>
      <c r="AB1202" s="14"/>
      <c r="AC1202" s="14"/>
      <c r="AD1202" s="14"/>
      <c r="AE1202" s="14"/>
      <c r="AT1202" s="269" t="s">
        <v>192</v>
      </c>
      <c r="AU1202" s="269" t="s">
        <v>84</v>
      </c>
      <c r="AV1202" s="14" t="s">
        <v>155</v>
      </c>
      <c r="AW1202" s="14" t="s">
        <v>30</v>
      </c>
      <c r="AX1202" s="14" t="s">
        <v>82</v>
      </c>
      <c r="AY1202" s="269" t="s">
        <v>137</v>
      </c>
    </row>
    <row r="1203" s="2" customFormat="1" ht="24.15" customHeight="1">
      <c r="A1203" s="39"/>
      <c r="B1203" s="40"/>
      <c r="C1203" s="295" t="s">
        <v>1463</v>
      </c>
      <c r="D1203" s="295" t="s">
        <v>351</v>
      </c>
      <c r="E1203" s="296" t="s">
        <v>1453</v>
      </c>
      <c r="F1203" s="297" t="s">
        <v>1454</v>
      </c>
      <c r="G1203" s="298" t="s">
        <v>553</v>
      </c>
      <c r="H1203" s="299">
        <v>3.8999999999999999</v>
      </c>
      <c r="I1203" s="300"/>
      <c r="J1203" s="301">
        <f>ROUND(I1203*H1203,2)</f>
        <v>0</v>
      </c>
      <c r="K1203" s="302"/>
      <c r="L1203" s="303"/>
      <c r="M1203" s="304" t="s">
        <v>1</v>
      </c>
      <c r="N1203" s="305" t="s">
        <v>39</v>
      </c>
      <c r="O1203" s="92"/>
      <c r="P1203" s="238">
        <f>O1203*H1203</f>
        <v>0</v>
      </c>
      <c r="Q1203" s="238">
        <v>0.0040000000000000001</v>
      </c>
      <c r="R1203" s="238">
        <f>Q1203*H1203</f>
        <v>0.015599999999999999</v>
      </c>
      <c r="S1203" s="238">
        <v>0</v>
      </c>
      <c r="T1203" s="239">
        <f>S1203*H1203</f>
        <v>0</v>
      </c>
      <c r="U1203" s="39"/>
      <c r="V1203" s="39"/>
      <c r="W1203" s="39"/>
      <c r="X1203" s="39"/>
      <c r="Y1203" s="39"/>
      <c r="Z1203" s="39"/>
      <c r="AA1203" s="39"/>
      <c r="AB1203" s="39"/>
      <c r="AC1203" s="39"/>
      <c r="AD1203" s="39"/>
      <c r="AE1203" s="39"/>
      <c r="AR1203" s="240" t="s">
        <v>356</v>
      </c>
      <c r="AT1203" s="240" t="s">
        <v>351</v>
      </c>
      <c r="AU1203" s="240" t="s">
        <v>84</v>
      </c>
      <c r="AY1203" s="18" t="s">
        <v>137</v>
      </c>
      <c r="BE1203" s="241">
        <f>IF(N1203="základní",J1203,0)</f>
        <v>0</v>
      </c>
      <c r="BF1203" s="241">
        <f>IF(N1203="snížená",J1203,0)</f>
        <v>0</v>
      </c>
      <c r="BG1203" s="241">
        <f>IF(N1203="zákl. přenesená",J1203,0)</f>
        <v>0</v>
      </c>
      <c r="BH1203" s="241">
        <f>IF(N1203="sníž. přenesená",J1203,0)</f>
        <v>0</v>
      </c>
      <c r="BI1203" s="241">
        <f>IF(N1203="nulová",J1203,0)</f>
        <v>0</v>
      </c>
      <c r="BJ1203" s="18" t="s">
        <v>82</v>
      </c>
      <c r="BK1203" s="241">
        <f>ROUND(I1203*H1203,2)</f>
        <v>0</v>
      </c>
      <c r="BL1203" s="18" t="s">
        <v>266</v>
      </c>
      <c r="BM1203" s="240" t="s">
        <v>1464</v>
      </c>
    </row>
    <row r="1204" s="13" customFormat="1">
      <c r="A1204" s="13"/>
      <c r="B1204" s="247"/>
      <c r="C1204" s="248"/>
      <c r="D1204" s="249" t="s">
        <v>192</v>
      </c>
      <c r="E1204" s="250" t="s">
        <v>1</v>
      </c>
      <c r="F1204" s="251" t="s">
        <v>1465</v>
      </c>
      <c r="G1204" s="248"/>
      <c r="H1204" s="252">
        <v>1.8</v>
      </c>
      <c r="I1204" s="253"/>
      <c r="J1204" s="248"/>
      <c r="K1204" s="248"/>
      <c r="L1204" s="254"/>
      <c r="M1204" s="255"/>
      <c r="N1204" s="256"/>
      <c r="O1204" s="256"/>
      <c r="P1204" s="256"/>
      <c r="Q1204" s="256"/>
      <c r="R1204" s="256"/>
      <c r="S1204" s="256"/>
      <c r="T1204" s="257"/>
      <c r="U1204" s="13"/>
      <c r="V1204" s="13"/>
      <c r="W1204" s="13"/>
      <c r="X1204" s="13"/>
      <c r="Y1204" s="13"/>
      <c r="Z1204" s="13"/>
      <c r="AA1204" s="13"/>
      <c r="AB1204" s="13"/>
      <c r="AC1204" s="13"/>
      <c r="AD1204" s="13"/>
      <c r="AE1204" s="13"/>
      <c r="AT1204" s="258" t="s">
        <v>192</v>
      </c>
      <c r="AU1204" s="258" t="s">
        <v>84</v>
      </c>
      <c r="AV1204" s="13" t="s">
        <v>84</v>
      </c>
      <c r="AW1204" s="13" t="s">
        <v>30</v>
      </c>
      <c r="AX1204" s="13" t="s">
        <v>74</v>
      </c>
      <c r="AY1204" s="258" t="s">
        <v>137</v>
      </c>
    </row>
    <row r="1205" s="13" customFormat="1">
      <c r="A1205" s="13"/>
      <c r="B1205" s="247"/>
      <c r="C1205" s="248"/>
      <c r="D1205" s="249" t="s">
        <v>192</v>
      </c>
      <c r="E1205" s="250" t="s">
        <v>1</v>
      </c>
      <c r="F1205" s="251" t="s">
        <v>1466</v>
      </c>
      <c r="G1205" s="248"/>
      <c r="H1205" s="252">
        <v>2.1000000000000001</v>
      </c>
      <c r="I1205" s="253"/>
      <c r="J1205" s="248"/>
      <c r="K1205" s="248"/>
      <c r="L1205" s="254"/>
      <c r="M1205" s="255"/>
      <c r="N1205" s="256"/>
      <c r="O1205" s="256"/>
      <c r="P1205" s="256"/>
      <c r="Q1205" s="256"/>
      <c r="R1205" s="256"/>
      <c r="S1205" s="256"/>
      <c r="T1205" s="257"/>
      <c r="U1205" s="13"/>
      <c r="V1205" s="13"/>
      <c r="W1205" s="13"/>
      <c r="X1205" s="13"/>
      <c r="Y1205" s="13"/>
      <c r="Z1205" s="13"/>
      <c r="AA1205" s="13"/>
      <c r="AB1205" s="13"/>
      <c r="AC1205" s="13"/>
      <c r="AD1205" s="13"/>
      <c r="AE1205" s="13"/>
      <c r="AT1205" s="258" t="s">
        <v>192</v>
      </c>
      <c r="AU1205" s="258" t="s">
        <v>84</v>
      </c>
      <c r="AV1205" s="13" t="s">
        <v>84</v>
      </c>
      <c r="AW1205" s="13" t="s">
        <v>30</v>
      </c>
      <c r="AX1205" s="13" t="s">
        <v>74</v>
      </c>
      <c r="AY1205" s="258" t="s">
        <v>137</v>
      </c>
    </row>
    <row r="1206" s="14" customFormat="1">
      <c r="A1206" s="14"/>
      <c r="B1206" s="259"/>
      <c r="C1206" s="260"/>
      <c r="D1206" s="249" t="s">
        <v>192</v>
      </c>
      <c r="E1206" s="261" t="s">
        <v>1</v>
      </c>
      <c r="F1206" s="262" t="s">
        <v>202</v>
      </c>
      <c r="G1206" s="260"/>
      <c r="H1206" s="263">
        <v>3.8999999999999999</v>
      </c>
      <c r="I1206" s="264"/>
      <c r="J1206" s="260"/>
      <c r="K1206" s="260"/>
      <c r="L1206" s="265"/>
      <c r="M1206" s="266"/>
      <c r="N1206" s="267"/>
      <c r="O1206" s="267"/>
      <c r="P1206" s="267"/>
      <c r="Q1206" s="267"/>
      <c r="R1206" s="267"/>
      <c r="S1206" s="267"/>
      <c r="T1206" s="268"/>
      <c r="U1206" s="14"/>
      <c r="V1206" s="14"/>
      <c r="W1206" s="14"/>
      <c r="X1206" s="14"/>
      <c r="Y1206" s="14"/>
      <c r="Z1206" s="14"/>
      <c r="AA1206" s="14"/>
      <c r="AB1206" s="14"/>
      <c r="AC1206" s="14"/>
      <c r="AD1206" s="14"/>
      <c r="AE1206" s="14"/>
      <c r="AT1206" s="269" t="s">
        <v>192</v>
      </c>
      <c r="AU1206" s="269" t="s">
        <v>84</v>
      </c>
      <c r="AV1206" s="14" t="s">
        <v>155</v>
      </c>
      <c r="AW1206" s="14" t="s">
        <v>30</v>
      </c>
      <c r="AX1206" s="14" t="s">
        <v>82</v>
      </c>
      <c r="AY1206" s="269" t="s">
        <v>137</v>
      </c>
    </row>
    <row r="1207" s="2" customFormat="1" ht="24.15" customHeight="1">
      <c r="A1207" s="39"/>
      <c r="B1207" s="40"/>
      <c r="C1207" s="228" t="s">
        <v>1467</v>
      </c>
      <c r="D1207" s="228" t="s">
        <v>140</v>
      </c>
      <c r="E1207" s="229" t="s">
        <v>1468</v>
      </c>
      <c r="F1207" s="230" t="s">
        <v>1469</v>
      </c>
      <c r="G1207" s="231" t="s">
        <v>302</v>
      </c>
      <c r="H1207" s="232">
        <v>1</v>
      </c>
      <c r="I1207" s="233"/>
      <c r="J1207" s="234">
        <f>ROUND(I1207*H1207,2)</f>
        <v>0</v>
      </c>
      <c r="K1207" s="235"/>
      <c r="L1207" s="45"/>
      <c r="M1207" s="236" t="s">
        <v>1</v>
      </c>
      <c r="N1207" s="237" t="s">
        <v>39</v>
      </c>
      <c r="O1207" s="92"/>
      <c r="P1207" s="238">
        <f>O1207*H1207</f>
        <v>0</v>
      </c>
      <c r="Q1207" s="238">
        <v>0</v>
      </c>
      <c r="R1207" s="238">
        <f>Q1207*H1207</f>
        <v>0</v>
      </c>
      <c r="S1207" s="238">
        <v>0</v>
      </c>
      <c r="T1207" s="239">
        <f>S1207*H1207</f>
        <v>0</v>
      </c>
      <c r="U1207" s="39"/>
      <c r="V1207" s="39"/>
      <c r="W1207" s="39"/>
      <c r="X1207" s="39"/>
      <c r="Y1207" s="39"/>
      <c r="Z1207" s="39"/>
      <c r="AA1207" s="39"/>
      <c r="AB1207" s="39"/>
      <c r="AC1207" s="39"/>
      <c r="AD1207" s="39"/>
      <c r="AE1207" s="39"/>
      <c r="AR1207" s="240" t="s">
        <v>266</v>
      </c>
      <c r="AT1207" s="240" t="s">
        <v>140</v>
      </c>
      <c r="AU1207" s="240" t="s">
        <v>84</v>
      </c>
      <c r="AY1207" s="18" t="s">
        <v>137</v>
      </c>
      <c r="BE1207" s="241">
        <f>IF(N1207="základní",J1207,0)</f>
        <v>0</v>
      </c>
      <c r="BF1207" s="241">
        <f>IF(N1207="snížená",J1207,0)</f>
        <v>0</v>
      </c>
      <c r="BG1207" s="241">
        <f>IF(N1207="zákl. přenesená",J1207,0)</f>
        <v>0</v>
      </c>
      <c r="BH1207" s="241">
        <f>IF(N1207="sníž. přenesená",J1207,0)</f>
        <v>0</v>
      </c>
      <c r="BI1207" s="241">
        <f>IF(N1207="nulová",J1207,0)</f>
        <v>0</v>
      </c>
      <c r="BJ1207" s="18" t="s">
        <v>82</v>
      </c>
      <c r="BK1207" s="241">
        <f>ROUND(I1207*H1207,2)</f>
        <v>0</v>
      </c>
      <c r="BL1207" s="18" t="s">
        <v>266</v>
      </c>
      <c r="BM1207" s="240" t="s">
        <v>1470</v>
      </c>
    </row>
    <row r="1208" s="13" customFormat="1">
      <c r="A1208" s="13"/>
      <c r="B1208" s="247"/>
      <c r="C1208" s="248"/>
      <c r="D1208" s="249" t="s">
        <v>192</v>
      </c>
      <c r="E1208" s="250" t="s">
        <v>1</v>
      </c>
      <c r="F1208" s="251" t="s">
        <v>1471</v>
      </c>
      <c r="G1208" s="248"/>
      <c r="H1208" s="252">
        <v>1</v>
      </c>
      <c r="I1208" s="253"/>
      <c r="J1208" s="248"/>
      <c r="K1208" s="248"/>
      <c r="L1208" s="254"/>
      <c r="M1208" s="255"/>
      <c r="N1208" s="256"/>
      <c r="O1208" s="256"/>
      <c r="P1208" s="256"/>
      <c r="Q1208" s="256"/>
      <c r="R1208" s="256"/>
      <c r="S1208" s="256"/>
      <c r="T1208" s="257"/>
      <c r="U1208" s="13"/>
      <c r="V1208" s="13"/>
      <c r="W1208" s="13"/>
      <c r="X1208" s="13"/>
      <c r="Y1208" s="13"/>
      <c r="Z1208" s="13"/>
      <c r="AA1208" s="13"/>
      <c r="AB1208" s="13"/>
      <c r="AC1208" s="13"/>
      <c r="AD1208" s="13"/>
      <c r="AE1208" s="13"/>
      <c r="AT1208" s="258" t="s">
        <v>192</v>
      </c>
      <c r="AU1208" s="258" t="s">
        <v>84</v>
      </c>
      <c r="AV1208" s="13" t="s">
        <v>84</v>
      </c>
      <c r="AW1208" s="13" t="s">
        <v>30</v>
      </c>
      <c r="AX1208" s="13" t="s">
        <v>74</v>
      </c>
      <c r="AY1208" s="258" t="s">
        <v>137</v>
      </c>
    </row>
    <row r="1209" s="14" customFormat="1">
      <c r="A1209" s="14"/>
      <c r="B1209" s="259"/>
      <c r="C1209" s="260"/>
      <c r="D1209" s="249" t="s">
        <v>192</v>
      </c>
      <c r="E1209" s="261" t="s">
        <v>1</v>
      </c>
      <c r="F1209" s="262" t="s">
        <v>202</v>
      </c>
      <c r="G1209" s="260"/>
      <c r="H1209" s="263">
        <v>1</v>
      </c>
      <c r="I1209" s="264"/>
      <c r="J1209" s="260"/>
      <c r="K1209" s="260"/>
      <c r="L1209" s="265"/>
      <c r="M1209" s="266"/>
      <c r="N1209" s="267"/>
      <c r="O1209" s="267"/>
      <c r="P1209" s="267"/>
      <c r="Q1209" s="267"/>
      <c r="R1209" s="267"/>
      <c r="S1209" s="267"/>
      <c r="T1209" s="268"/>
      <c r="U1209" s="14"/>
      <c r="V1209" s="14"/>
      <c r="W1209" s="14"/>
      <c r="X1209" s="14"/>
      <c r="Y1209" s="14"/>
      <c r="Z1209" s="14"/>
      <c r="AA1209" s="14"/>
      <c r="AB1209" s="14"/>
      <c r="AC1209" s="14"/>
      <c r="AD1209" s="14"/>
      <c r="AE1209" s="14"/>
      <c r="AT1209" s="269" t="s">
        <v>192</v>
      </c>
      <c r="AU1209" s="269" t="s">
        <v>84</v>
      </c>
      <c r="AV1209" s="14" t="s">
        <v>155</v>
      </c>
      <c r="AW1209" s="14" t="s">
        <v>30</v>
      </c>
      <c r="AX1209" s="14" t="s">
        <v>82</v>
      </c>
      <c r="AY1209" s="269" t="s">
        <v>137</v>
      </c>
    </row>
    <row r="1210" s="2" customFormat="1" ht="24.15" customHeight="1">
      <c r="A1210" s="39"/>
      <c r="B1210" s="40"/>
      <c r="C1210" s="295" t="s">
        <v>1472</v>
      </c>
      <c r="D1210" s="295" t="s">
        <v>351</v>
      </c>
      <c r="E1210" s="296" t="s">
        <v>1453</v>
      </c>
      <c r="F1210" s="297" t="s">
        <v>1454</v>
      </c>
      <c r="G1210" s="298" t="s">
        <v>553</v>
      </c>
      <c r="H1210" s="299">
        <v>5</v>
      </c>
      <c r="I1210" s="300"/>
      <c r="J1210" s="301">
        <f>ROUND(I1210*H1210,2)</f>
        <v>0</v>
      </c>
      <c r="K1210" s="302"/>
      <c r="L1210" s="303"/>
      <c r="M1210" s="304" t="s">
        <v>1</v>
      </c>
      <c r="N1210" s="305" t="s">
        <v>39</v>
      </c>
      <c r="O1210" s="92"/>
      <c r="P1210" s="238">
        <f>O1210*H1210</f>
        <v>0</v>
      </c>
      <c r="Q1210" s="238">
        <v>0.0040000000000000001</v>
      </c>
      <c r="R1210" s="238">
        <f>Q1210*H1210</f>
        <v>0.02</v>
      </c>
      <c r="S1210" s="238">
        <v>0</v>
      </c>
      <c r="T1210" s="239">
        <f>S1210*H1210</f>
        <v>0</v>
      </c>
      <c r="U1210" s="39"/>
      <c r="V1210" s="39"/>
      <c r="W1210" s="39"/>
      <c r="X1210" s="39"/>
      <c r="Y1210" s="39"/>
      <c r="Z1210" s="39"/>
      <c r="AA1210" s="39"/>
      <c r="AB1210" s="39"/>
      <c r="AC1210" s="39"/>
      <c r="AD1210" s="39"/>
      <c r="AE1210" s="39"/>
      <c r="AR1210" s="240" t="s">
        <v>356</v>
      </c>
      <c r="AT1210" s="240" t="s">
        <v>351</v>
      </c>
      <c r="AU1210" s="240" t="s">
        <v>84</v>
      </c>
      <c r="AY1210" s="18" t="s">
        <v>137</v>
      </c>
      <c r="BE1210" s="241">
        <f>IF(N1210="základní",J1210,0)</f>
        <v>0</v>
      </c>
      <c r="BF1210" s="241">
        <f>IF(N1210="snížená",J1210,0)</f>
        <v>0</v>
      </c>
      <c r="BG1210" s="241">
        <f>IF(N1210="zákl. přenesená",J1210,0)</f>
        <v>0</v>
      </c>
      <c r="BH1210" s="241">
        <f>IF(N1210="sníž. přenesená",J1210,0)</f>
        <v>0</v>
      </c>
      <c r="BI1210" s="241">
        <f>IF(N1210="nulová",J1210,0)</f>
        <v>0</v>
      </c>
      <c r="BJ1210" s="18" t="s">
        <v>82</v>
      </c>
      <c r="BK1210" s="241">
        <f>ROUND(I1210*H1210,2)</f>
        <v>0</v>
      </c>
      <c r="BL1210" s="18" t="s">
        <v>266</v>
      </c>
      <c r="BM1210" s="240" t="s">
        <v>1473</v>
      </c>
    </row>
    <row r="1211" s="13" customFormat="1">
      <c r="A1211" s="13"/>
      <c r="B1211" s="247"/>
      <c r="C1211" s="248"/>
      <c r="D1211" s="249" t="s">
        <v>192</v>
      </c>
      <c r="E1211" s="250" t="s">
        <v>1</v>
      </c>
      <c r="F1211" s="251" t="s">
        <v>1474</v>
      </c>
      <c r="G1211" s="248"/>
      <c r="H1211" s="252">
        <v>5</v>
      </c>
      <c r="I1211" s="253"/>
      <c r="J1211" s="248"/>
      <c r="K1211" s="248"/>
      <c r="L1211" s="254"/>
      <c r="M1211" s="255"/>
      <c r="N1211" s="256"/>
      <c r="O1211" s="256"/>
      <c r="P1211" s="256"/>
      <c r="Q1211" s="256"/>
      <c r="R1211" s="256"/>
      <c r="S1211" s="256"/>
      <c r="T1211" s="257"/>
      <c r="U1211" s="13"/>
      <c r="V1211" s="13"/>
      <c r="W1211" s="13"/>
      <c r="X1211" s="13"/>
      <c r="Y1211" s="13"/>
      <c r="Z1211" s="13"/>
      <c r="AA1211" s="13"/>
      <c r="AB1211" s="13"/>
      <c r="AC1211" s="13"/>
      <c r="AD1211" s="13"/>
      <c r="AE1211" s="13"/>
      <c r="AT1211" s="258" t="s">
        <v>192</v>
      </c>
      <c r="AU1211" s="258" t="s">
        <v>84</v>
      </c>
      <c r="AV1211" s="13" t="s">
        <v>84</v>
      </c>
      <c r="AW1211" s="13" t="s">
        <v>30</v>
      </c>
      <c r="AX1211" s="13" t="s">
        <v>74</v>
      </c>
      <c r="AY1211" s="258" t="s">
        <v>137</v>
      </c>
    </row>
    <row r="1212" s="14" customFormat="1">
      <c r="A1212" s="14"/>
      <c r="B1212" s="259"/>
      <c r="C1212" s="260"/>
      <c r="D1212" s="249" t="s">
        <v>192</v>
      </c>
      <c r="E1212" s="261" t="s">
        <v>1</v>
      </c>
      <c r="F1212" s="262" t="s">
        <v>202</v>
      </c>
      <c r="G1212" s="260"/>
      <c r="H1212" s="263">
        <v>5</v>
      </c>
      <c r="I1212" s="264"/>
      <c r="J1212" s="260"/>
      <c r="K1212" s="260"/>
      <c r="L1212" s="265"/>
      <c r="M1212" s="266"/>
      <c r="N1212" s="267"/>
      <c r="O1212" s="267"/>
      <c r="P1212" s="267"/>
      <c r="Q1212" s="267"/>
      <c r="R1212" s="267"/>
      <c r="S1212" s="267"/>
      <c r="T1212" s="268"/>
      <c r="U1212" s="14"/>
      <c r="V1212" s="14"/>
      <c r="W1212" s="14"/>
      <c r="X1212" s="14"/>
      <c r="Y1212" s="14"/>
      <c r="Z1212" s="14"/>
      <c r="AA1212" s="14"/>
      <c r="AB1212" s="14"/>
      <c r="AC1212" s="14"/>
      <c r="AD1212" s="14"/>
      <c r="AE1212" s="14"/>
      <c r="AT1212" s="269" t="s">
        <v>192</v>
      </c>
      <c r="AU1212" s="269" t="s">
        <v>84</v>
      </c>
      <c r="AV1212" s="14" t="s">
        <v>155</v>
      </c>
      <c r="AW1212" s="14" t="s">
        <v>30</v>
      </c>
      <c r="AX1212" s="14" t="s">
        <v>82</v>
      </c>
      <c r="AY1212" s="269" t="s">
        <v>137</v>
      </c>
    </row>
    <row r="1213" s="2" customFormat="1" ht="24.15" customHeight="1">
      <c r="A1213" s="39"/>
      <c r="B1213" s="40"/>
      <c r="C1213" s="228" t="s">
        <v>1475</v>
      </c>
      <c r="D1213" s="228" t="s">
        <v>140</v>
      </c>
      <c r="E1213" s="229" t="s">
        <v>1476</v>
      </c>
      <c r="F1213" s="230" t="s">
        <v>1477</v>
      </c>
      <c r="G1213" s="231" t="s">
        <v>227</v>
      </c>
      <c r="H1213" s="232">
        <v>1.1519999999999999</v>
      </c>
      <c r="I1213" s="233"/>
      <c r="J1213" s="234">
        <f>ROUND(I1213*H1213,2)</f>
        <v>0</v>
      </c>
      <c r="K1213" s="235"/>
      <c r="L1213" s="45"/>
      <c r="M1213" s="236" t="s">
        <v>1</v>
      </c>
      <c r="N1213" s="237" t="s">
        <v>39</v>
      </c>
      <c r="O1213" s="92"/>
      <c r="P1213" s="238">
        <f>O1213*H1213</f>
        <v>0</v>
      </c>
      <c r="Q1213" s="238">
        <v>0</v>
      </c>
      <c r="R1213" s="238">
        <f>Q1213*H1213</f>
        <v>0</v>
      </c>
      <c r="S1213" s="238">
        <v>0</v>
      </c>
      <c r="T1213" s="239">
        <f>S1213*H1213</f>
        <v>0</v>
      </c>
      <c r="U1213" s="39"/>
      <c r="V1213" s="39"/>
      <c r="W1213" s="39"/>
      <c r="X1213" s="39"/>
      <c r="Y1213" s="39"/>
      <c r="Z1213" s="39"/>
      <c r="AA1213" s="39"/>
      <c r="AB1213" s="39"/>
      <c r="AC1213" s="39"/>
      <c r="AD1213" s="39"/>
      <c r="AE1213" s="39"/>
      <c r="AR1213" s="240" t="s">
        <v>266</v>
      </c>
      <c r="AT1213" s="240" t="s">
        <v>140</v>
      </c>
      <c r="AU1213" s="240" t="s">
        <v>84</v>
      </c>
      <c r="AY1213" s="18" t="s">
        <v>137</v>
      </c>
      <c r="BE1213" s="241">
        <f>IF(N1213="základní",J1213,0)</f>
        <v>0</v>
      </c>
      <c r="BF1213" s="241">
        <f>IF(N1213="snížená",J1213,0)</f>
        <v>0</v>
      </c>
      <c r="BG1213" s="241">
        <f>IF(N1213="zákl. přenesená",J1213,0)</f>
        <v>0</v>
      </c>
      <c r="BH1213" s="241">
        <f>IF(N1213="sníž. přenesená",J1213,0)</f>
        <v>0</v>
      </c>
      <c r="BI1213" s="241">
        <f>IF(N1213="nulová",J1213,0)</f>
        <v>0</v>
      </c>
      <c r="BJ1213" s="18" t="s">
        <v>82</v>
      </c>
      <c r="BK1213" s="241">
        <f>ROUND(I1213*H1213,2)</f>
        <v>0</v>
      </c>
      <c r="BL1213" s="18" t="s">
        <v>266</v>
      </c>
      <c r="BM1213" s="240" t="s">
        <v>1478</v>
      </c>
    </row>
    <row r="1214" s="12" customFormat="1" ht="22.8" customHeight="1">
      <c r="A1214" s="12"/>
      <c r="B1214" s="212"/>
      <c r="C1214" s="213"/>
      <c r="D1214" s="214" t="s">
        <v>73</v>
      </c>
      <c r="E1214" s="226" t="s">
        <v>1479</v>
      </c>
      <c r="F1214" s="226" t="s">
        <v>1480</v>
      </c>
      <c r="G1214" s="213"/>
      <c r="H1214" s="213"/>
      <c r="I1214" s="216"/>
      <c r="J1214" s="227">
        <f>BK1214</f>
        <v>0</v>
      </c>
      <c r="K1214" s="213"/>
      <c r="L1214" s="218"/>
      <c r="M1214" s="219"/>
      <c r="N1214" s="220"/>
      <c r="O1214" s="220"/>
      <c r="P1214" s="221">
        <f>SUM(P1215:P1340)</f>
        <v>0</v>
      </c>
      <c r="Q1214" s="220"/>
      <c r="R1214" s="221">
        <f>SUM(R1215:R1340)</f>
        <v>323.42711459999998</v>
      </c>
      <c r="S1214" s="220"/>
      <c r="T1214" s="222">
        <f>SUM(T1215:T1340)</f>
        <v>0.14999999999999999</v>
      </c>
      <c r="U1214" s="12"/>
      <c r="V1214" s="12"/>
      <c r="W1214" s="12"/>
      <c r="X1214" s="12"/>
      <c r="Y1214" s="12"/>
      <c r="Z1214" s="12"/>
      <c r="AA1214" s="12"/>
      <c r="AB1214" s="12"/>
      <c r="AC1214" s="12"/>
      <c r="AD1214" s="12"/>
      <c r="AE1214" s="12"/>
      <c r="AR1214" s="223" t="s">
        <v>84</v>
      </c>
      <c r="AT1214" s="224" t="s">
        <v>73</v>
      </c>
      <c r="AU1214" s="224" t="s">
        <v>82</v>
      </c>
      <c r="AY1214" s="223" t="s">
        <v>137</v>
      </c>
      <c r="BK1214" s="225">
        <f>SUM(BK1215:BK1340)</f>
        <v>0</v>
      </c>
    </row>
    <row r="1215" s="2" customFormat="1" ht="24.15" customHeight="1">
      <c r="A1215" s="39"/>
      <c r="B1215" s="40"/>
      <c r="C1215" s="228" t="s">
        <v>1481</v>
      </c>
      <c r="D1215" s="228" t="s">
        <v>140</v>
      </c>
      <c r="E1215" s="229" t="s">
        <v>1482</v>
      </c>
      <c r="F1215" s="230" t="s">
        <v>1483</v>
      </c>
      <c r="G1215" s="231" t="s">
        <v>1484</v>
      </c>
      <c r="H1215" s="232">
        <v>2136.48</v>
      </c>
      <c r="I1215" s="233"/>
      <c r="J1215" s="234">
        <f>ROUND(I1215*H1215,2)</f>
        <v>0</v>
      </c>
      <c r="K1215" s="235"/>
      <c r="L1215" s="45"/>
      <c r="M1215" s="236" t="s">
        <v>1</v>
      </c>
      <c r="N1215" s="237" t="s">
        <v>39</v>
      </c>
      <c r="O1215" s="92"/>
      <c r="P1215" s="238">
        <f>O1215*H1215</f>
        <v>0</v>
      </c>
      <c r="Q1215" s="238">
        <v>0</v>
      </c>
      <c r="R1215" s="238">
        <f>Q1215*H1215</f>
        <v>0</v>
      </c>
      <c r="S1215" s="238">
        <v>0</v>
      </c>
      <c r="T1215" s="239">
        <f>S1215*H1215</f>
        <v>0</v>
      </c>
      <c r="U1215" s="39"/>
      <c r="V1215" s="39"/>
      <c r="W1215" s="39"/>
      <c r="X1215" s="39"/>
      <c r="Y1215" s="39"/>
      <c r="Z1215" s="39"/>
      <c r="AA1215" s="39"/>
      <c r="AB1215" s="39"/>
      <c r="AC1215" s="39"/>
      <c r="AD1215" s="39"/>
      <c r="AE1215" s="39"/>
      <c r="AR1215" s="240" t="s">
        <v>266</v>
      </c>
      <c r="AT1215" s="240" t="s">
        <v>140</v>
      </c>
      <c r="AU1215" s="240" t="s">
        <v>84</v>
      </c>
      <c r="AY1215" s="18" t="s">
        <v>137</v>
      </c>
      <c r="BE1215" s="241">
        <f>IF(N1215="základní",J1215,0)</f>
        <v>0</v>
      </c>
      <c r="BF1215" s="241">
        <f>IF(N1215="snížená",J1215,0)</f>
        <v>0</v>
      </c>
      <c r="BG1215" s="241">
        <f>IF(N1215="zákl. přenesená",J1215,0)</f>
        <v>0</v>
      </c>
      <c r="BH1215" s="241">
        <f>IF(N1215="sníž. přenesená",J1215,0)</f>
        <v>0</v>
      </c>
      <c r="BI1215" s="241">
        <f>IF(N1215="nulová",J1215,0)</f>
        <v>0</v>
      </c>
      <c r="BJ1215" s="18" t="s">
        <v>82</v>
      </c>
      <c r="BK1215" s="241">
        <f>ROUND(I1215*H1215,2)</f>
        <v>0</v>
      </c>
      <c r="BL1215" s="18" t="s">
        <v>266</v>
      </c>
      <c r="BM1215" s="240" t="s">
        <v>1485</v>
      </c>
    </row>
    <row r="1216" s="2" customFormat="1">
      <c r="A1216" s="39"/>
      <c r="B1216" s="40"/>
      <c r="C1216" s="41"/>
      <c r="D1216" s="249" t="s">
        <v>217</v>
      </c>
      <c r="E1216" s="41"/>
      <c r="F1216" s="280" t="s">
        <v>1486</v>
      </c>
      <c r="G1216" s="41"/>
      <c r="H1216" s="41"/>
      <c r="I1216" s="281"/>
      <c r="J1216" s="41"/>
      <c r="K1216" s="41"/>
      <c r="L1216" s="45"/>
      <c r="M1216" s="282"/>
      <c r="N1216" s="283"/>
      <c r="O1216" s="92"/>
      <c r="P1216" s="92"/>
      <c r="Q1216" s="92"/>
      <c r="R1216" s="92"/>
      <c r="S1216" s="92"/>
      <c r="T1216" s="93"/>
      <c r="U1216" s="39"/>
      <c r="V1216" s="39"/>
      <c r="W1216" s="39"/>
      <c r="X1216" s="39"/>
      <c r="Y1216" s="39"/>
      <c r="Z1216" s="39"/>
      <c r="AA1216" s="39"/>
      <c r="AB1216" s="39"/>
      <c r="AC1216" s="39"/>
      <c r="AD1216" s="39"/>
      <c r="AE1216" s="39"/>
      <c r="AT1216" s="18" t="s">
        <v>217</v>
      </c>
      <c r="AU1216" s="18" t="s">
        <v>84</v>
      </c>
    </row>
    <row r="1217" s="13" customFormat="1">
      <c r="A1217" s="13"/>
      <c r="B1217" s="247"/>
      <c r="C1217" s="248"/>
      <c r="D1217" s="249" t="s">
        <v>192</v>
      </c>
      <c r="E1217" s="250" t="s">
        <v>1</v>
      </c>
      <c r="F1217" s="251" t="s">
        <v>1487</v>
      </c>
      <c r="G1217" s="248"/>
      <c r="H1217" s="252">
        <v>2136.48</v>
      </c>
      <c r="I1217" s="253"/>
      <c r="J1217" s="248"/>
      <c r="K1217" s="248"/>
      <c r="L1217" s="254"/>
      <c r="M1217" s="255"/>
      <c r="N1217" s="256"/>
      <c r="O1217" s="256"/>
      <c r="P1217" s="256"/>
      <c r="Q1217" s="256"/>
      <c r="R1217" s="256"/>
      <c r="S1217" s="256"/>
      <c r="T1217" s="257"/>
      <c r="U1217" s="13"/>
      <c r="V1217" s="13"/>
      <c r="W1217" s="13"/>
      <c r="X1217" s="13"/>
      <c r="Y1217" s="13"/>
      <c r="Z1217" s="13"/>
      <c r="AA1217" s="13"/>
      <c r="AB1217" s="13"/>
      <c r="AC1217" s="13"/>
      <c r="AD1217" s="13"/>
      <c r="AE1217" s="13"/>
      <c r="AT1217" s="258" t="s">
        <v>192</v>
      </c>
      <c r="AU1217" s="258" t="s">
        <v>84</v>
      </c>
      <c r="AV1217" s="13" t="s">
        <v>84</v>
      </c>
      <c r="AW1217" s="13" t="s">
        <v>30</v>
      </c>
      <c r="AX1217" s="13" t="s">
        <v>74</v>
      </c>
      <c r="AY1217" s="258" t="s">
        <v>137</v>
      </c>
    </row>
    <row r="1218" s="14" customFormat="1">
      <c r="A1218" s="14"/>
      <c r="B1218" s="259"/>
      <c r="C1218" s="260"/>
      <c r="D1218" s="249" t="s">
        <v>192</v>
      </c>
      <c r="E1218" s="261" t="s">
        <v>1</v>
      </c>
      <c r="F1218" s="262" t="s">
        <v>202</v>
      </c>
      <c r="G1218" s="260"/>
      <c r="H1218" s="263">
        <v>2136.48</v>
      </c>
      <c r="I1218" s="264"/>
      <c r="J1218" s="260"/>
      <c r="K1218" s="260"/>
      <c r="L1218" s="265"/>
      <c r="M1218" s="266"/>
      <c r="N1218" s="267"/>
      <c r="O1218" s="267"/>
      <c r="P1218" s="267"/>
      <c r="Q1218" s="267"/>
      <c r="R1218" s="267"/>
      <c r="S1218" s="267"/>
      <c r="T1218" s="268"/>
      <c r="U1218" s="14"/>
      <c r="V1218" s="14"/>
      <c r="W1218" s="14"/>
      <c r="X1218" s="14"/>
      <c r="Y1218" s="14"/>
      <c r="Z1218" s="14"/>
      <c r="AA1218" s="14"/>
      <c r="AB1218" s="14"/>
      <c r="AC1218" s="14"/>
      <c r="AD1218" s="14"/>
      <c r="AE1218" s="14"/>
      <c r="AT1218" s="269" t="s">
        <v>192</v>
      </c>
      <c r="AU1218" s="269" t="s">
        <v>84</v>
      </c>
      <c r="AV1218" s="14" t="s">
        <v>155</v>
      </c>
      <c r="AW1218" s="14" t="s">
        <v>30</v>
      </c>
      <c r="AX1218" s="14" t="s">
        <v>82</v>
      </c>
      <c r="AY1218" s="269" t="s">
        <v>137</v>
      </c>
    </row>
    <row r="1219" s="2" customFormat="1" ht="24.15" customHeight="1">
      <c r="A1219" s="39"/>
      <c r="B1219" s="40"/>
      <c r="C1219" s="228" t="s">
        <v>1488</v>
      </c>
      <c r="D1219" s="228" t="s">
        <v>140</v>
      </c>
      <c r="E1219" s="229" t="s">
        <v>1489</v>
      </c>
      <c r="F1219" s="230" t="s">
        <v>1490</v>
      </c>
      <c r="G1219" s="231" t="s">
        <v>1484</v>
      </c>
      <c r="H1219" s="232">
        <v>395.63400000000001</v>
      </c>
      <c r="I1219" s="233"/>
      <c r="J1219" s="234">
        <f>ROUND(I1219*H1219,2)</f>
        <v>0</v>
      </c>
      <c r="K1219" s="235"/>
      <c r="L1219" s="45"/>
      <c r="M1219" s="236" t="s">
        <v>1</v>
      </c>
      <c r="N1219" s="237" t="s">
        <v>39</v>
      </c>
      <c r="O1219" s="92"/>
      <c r="P1219" s="238">
        <f>O1219*H1219</f>
        <v>0</v>
      </c>
      <c r="Q1219" s="238">
        <v>0</v>
      </c>
      <c r="R1219" s="238">
        <f>Q1219*H1219</f>
        <v>0</v>
      </c>
      <c r="S1219" s="238">
        <v>0</v>
      </c>
      <c r="T1219" s="239">
        <f>S1219*H1219</f>
        <v>0</v>
      </c>
      <c r="U1219" s="39"/>
      <c r="V1219" s="39"/>
      <c r="W1219" s="39"/>
      <c r="X1219" s="39"/>
      <c r="Y1219" s="39"/>
      <c r="Z1219" s="39"/>
      <c r="AA1219" s="39"/>
      <c r="AB1219" s="39"/>
      <c r="AC1219" s="39"/>
      <c r="AD1219" s="39"/>
      <c r="AE1219" s="39"/>
      <c r="AR1219" s="240" t="s">
        <v>266</v>
      </c>
      <c r="AT1219" s="240" t="s">
        <v>140</v>
      </c>
      <c r="AU1219" s="240" t="s">
        <v>84</v>
      </c>
      <c r="AY1219" s="18" t="s">
        <v>137</v>
      </c>
      <c r="BE1219" s="241">
        <f>IF(N1219="základní",J1219,0)</f>
        <v>0</v>
      </c>
      <c r="BF1219" s="241">
        <f>IF(N1219="snížená",J1219,0)</f>
        <v>0</v>
      </c>
      <c r="BG1219" s="241">
        <f>IF(N1219="zákl. přenesená",J1219,0)</f>
        <v>0</v>
      </c>
      <c r="BH1219" s="241">
        <f>IF(N1219="sníž. přenesená",J1219,0)</f>
        <v>0</v>
      </c>
      <c r="BI1219" s="241">
        <f>IF(N1219="nulová",J1219,0)</f>
        <v>0</v>
      </c>
      <c r="BJ1219" s="18" t="s">
        <v>82</v>
      </c>
      <c r="BK1219" s="241">
        <f>ROUND(I1219*H1219,2)</f>
        <v>0</v>
      </c>
      <c r="BL1219" s="18" t="s">
        <v>266</v>
      </c>
      <c r="BM1219" s="240" t="s">
        <v>1491</v>
      </c>
    </row>
    <row r="1220" s="2" customFormat="1">
      <c r="A1220" s="39"/>
      <c r="B1220" s="40"/>
      <c r="C1220" s="41"/>
      <c r="D1220" s="249" t="s">
        <v>217</v>
      </c>
      <c r="E1220" s="41"/>
      <c r="F1220" s="280" t="s">
        <v>1486</v>
      </c>
      <c r="G1220" s="41"/>
      <c r="H1220" s="41"/>
      <c r="I1220" s="281"/>
      <c r="J1220" s="41"/>
      <c r="K1220" s="41"/>
      <c r="L1220" s="45"/>
      <c r="M1220" s="282"/>
      <c r="N1220" s="283"/>
      <c r="O1220" s="92"/>
      <c r="P1220" s="92"/>
      <c r="Q1220" s="92"/>
      <c r="R1220" s="92"/>
      <c r="S1220" s="92"/>
      <c r="T1220" s="93"/>
      <c r="U1220" s="39"/>
      <c r="V1220" s="39"/>
      <c r="W1220" s="39"/>
      <c r="X1220" s="39"/>
      <c r="Y1220" s="39"/>
      <c r="Z1220" s="39"/>
      <c r="AA1220" s="39"/>
      <c r="AB1220" s="39"/>
      <c r="AC1220" s="39"/>
      <c r="AD1220" s="39"/>
      <c r="AE1220" s="39"/>
      <c r="AT1220" s="18" t="s">
        <v>217</v>
      </c>
      <c r="AU1220" s="18" t="s">
        <v>84</v>
      </c>
    </row>
    <row r="1221" s="13" customFormat="1">
      <c r="A1221" s="13"/>
      <c r="B1221" s="247"/>
      <c r="C1221" s="248"/>
      <c r="D1221" s="249" t="s">
        <v>192</v>
      </c>
      <c r="E1221" s="250" t="s">
        <v>1</v>
      </c>
      <c r="F1221" s="251" t="s">
        <v>1492</v>
      </c>
      <c r="G1221" s="248"/>
      <c r="H1221" s="252">
        <v>395.63400000000001</v>
      </c>
      <c r="I1221" s="253"/>
      <c r="J1221" s="248"/>
      <c r="K1221" s="248"/>
      <c r="L1221" s="254"/>
      <c r="M1221" s="255"/>
      <c r="N1221" s="256"/>
      <c r="O1221" s="256"/>
      <c r="P1221" s="256"/>
      <c r="Q1221" s="256"/>
      <c r="R1221" s="256"/>
      <c r="S1221" s="256"/>
      <c r="T1221" s="257"/>
      <c r="U1221" s="13"/>
      <c r="V1221" s="13"/>
      <c r="W1221" s="13"/>
      <c r="X1221" s="13"/>
      <c r="Y1221" s="13"/>
      <c r="Z1221" s="13"/>
      <c r="AA1221" s="13"/>
      <c r="AB1221" s="13"/>
      <c r="AC1221" s="13"/>
      <c r="AD1221" s="13"/>
      <c r="AE1221" s="13"/>
      <c r="AT1221" s="258" t="s">
        <v>192</v>
      </c>
      <c r="AU1221" s="258" t="s">
        <v>84</v>
      </c>
      <c r="AV1221" s="13" t="s">
        <v>84</v>
      </c>
      <c r="AW1221" s="13" t="s">
        <v>30</v>
      </c>
      <c r="AX1221" s="13" t="s">
        <v>74</v>
      </c>
      <c r="AY1221" s="258" t="s">
        <v>137</v>
      </c>
    </row>
    <row r="1222" s="14" customFormat="1">
      <c r="A1222" s="14"/>
      <c r="B1222" s="259"/>
      <c r="C1222" s="260"/>
      <c r="D1222" s="249" t="s">
        <v>192</v>
      </c>
      <c r="E1222" s="261" t="s">
        <v>1</v>
      </c>
      <c r="F1222" s="262" t="s">
        <v>202</v>
      </c>
      <c r="G1222" s="260"/>
      <c r="H1222" s="263">
        <v>395.63400000000001</v>
      </c>
      <c r="I1222" s="264"/>
      <c r="J1222" s="260"/>
      <c r="K1222" s="260"/>
      <c r="L1222" s="265"/>
      <c r="M1222" s="266"/>
      <c r="N1222" s="267"/>
      <c r="O1222" s="267"/>
      <c r="P1222" s="267"/>
      <c r="Q1222" s="267"/>
      <c r="R1222" s="267"/>
      <c r="S1222" s="267"/>
      <c r="T1222" s="268"/>
      <c r="U1222" s="14"/>
      <c r="V1222" s="14"/>
      <c r="W1222" s="14"/>
      <c r="X1222" s="14"/>
      <c r="Y1222" s="14"/>
      <c r="Z1222" s="14"/>
      <c r="AA1222" s="14"/>
      <c r="AB1222" s="14"/>
      <c r="AC1222" s="14"/>
      <c r="AD1222" s="14"/>
      <c r="AE1222" s="14"/>
      <c r="AT1222" s="269" t="s">
        <v>192</v>
      </c>
      <c r="AU1222" s="269" t="s">
        <v>84</v>
      </c>
      <c r="AV1222" s="14" t="s">
        <v>155</v>
      </c>
      <c r="AW1222" s="14" t="s">
        <v>30</v>
      </c>
      <c r="AX1222" s="14" t="s">
        <v>82</v>
      </c>
      <c r="AY1222" s="269" t="s">
        <v>137</v>
      </c>
    </row>
    <row r="1223" s="2" customFormat="1" ht="24.15" customHeight="1">
      <c r="A1223" s="39"/>
      <c r="B1223" s="40"/>
      <c r="C1223" s="228" t="s">
        <v>1493</v>
      </c>
      <c r="D1223" s="228" t="s">
        <v>140</v>
      </c>
      <c r="E1223" s="229" t="s">
        <v>1494</v>
      </c>
      <c r="F1223" s="230" t="s">
        <v>1495</v>
      </c>
      <c r="G1223" s="231" t="s">
        <v>143</v>
      </c>
      <c r="H1223" s="232">
        <v>1</v>
      </c>
      <c r="I1223" s="233"/>
      <c r="J1223" s="234">
        <f>ROUND(I1223*H1223,2)</f>
        <v>0</v>
      </c>
      <c r="K1223" s="235"/>
      <c r="L1223" s="45"/>
      <c r="M1223" s="236" t="s">
        <v>1</v>
      </c>
      <c r="N1223" s="237" t="s">
        <v>39</v>
      </c>
      <c r="O1223" s="92"/>
      <c r="P1223" s="238">
        <f>O1223*H1223</f>
        <v>0</v>
      </c>
      <c r="Q1223" s="238">
        <v>0</v>
      </c>
      <c r="R1223" s="238">
        <f>Q1223*H1223</f>
        <v>0</v>
      </c>
      <c r="S1223" s="238">
        <v>0</v>
      </c>
      <c r="T1223" s="239">
        <f>S1223*H1223</f>
        <v>0</v>
      </c>
      <c r="U1223" s="39"/>
      <c r="V1223" s="39"/>
      <c r="W1223" s="39"/>
      <c r="X1223" s="39"/>
      <c r="Y1223" s="39"/>
      <c r="Z1223" s="39"/>
      <c r="AA1223" s="39"/>
      <c r="AB1223" s="39"/>
      <c r="AC1223" s="39"/>
      <c r="AD1223" s="39"/>
      <c r="AE1223" s="39"/>
      <c r="AR1223" s="240" t="s">
        <v>266</v>
      </c>
      <c r="AT1223" s="240" t="s">
        <v>140</v>
      </c>
      <c r="AU1223" s="240" t="s">
        <v>84</v>
      </c>
      <c r="AY1223" s="18" t="s">
        <v>137</v>
      </c>
      <c r="BE1223" s="241">
        <f>IF(N1223="základní",J1223,0)</f>
        <v>0</v>
      </c>
      <c r="BF1223" s="241">
        <f>IF(N1223="snížená",J1223,0)</f>
        <v>0</v>
      </c>
      <c r="BG1223" s="241">
        <f>IF(N1223="zákl. přenesená",J1223,0)</f>
        <v>0</v>
      </c>
      <c r="BH1223" s="241">
        <f>IF(N1223="sníž. přenesená",J1223,0)</f>
        <v>0</v>
      </c>
      <c r="BI1223" s="241">
        <f>IF(N1223="nulová",J1223,0)</f>
        <v>0</v>
      </c>
      <c r="BJ1223" s="18" t="s">
        <v>82</v>
      </c>
      <c r="BK1223" s="241">
        <f>ROUND(I1223*H1223,2)</f>
        <v>0</v>
      </c>
      <c r="BL1223" s="18" t="s">
        <v>266</v>
      </c>
      <c r="BM1223" s="240" t="s">
        <v>1496</v>
      </c>
    </row>
    <row r="1224" s="2" customFormat="1">
      <c r="A1224" s="39"/>
      <c r="B1224" s="40"/>
      <c r="C1224" s="41"/>
      <c r="D1224" s="249" t="s">
        <v>217</v>
      </c>
      <c r="E1224" s="41"/>
      <c r="F1224" s="280" t="s">
        <v>1486</v>
      </c>
      <c r="G1224" s="41"/>
      <c r="H1224" s="41"/>
      <c r="I1224" s="281"/>
      <c r="J1224" s="41"/>
      <c r="K1224" s="41"/>
      <c r="L1224" s="45"/>
      <c r="M1224" s="282"/>
      <c r="N1224" s="283"/>
      <c r="O1224" s="92"/>
      <c r="P1224" s="92"/>
      <c r="Q1224" s="92"/>
      <c r="R1224" s="92"/>
      <c r="S1224" s="92"/>
      <c r="T1224" s="93"/>
      <c r="U1224" s="39"/>
      <c r="V1224" s="39"/>
      <c r="W1224" s="39"/>
      <c r="X1224" s="39"/>
      <c r="Y1224" s="39"/>
      <c r="Z1224" s="39"/>
      <c r="AA1224" s="39"/>
      <c r="AB1224" s="39"/>
      <c r="AC1224" s="39"/>
      <c r="AD1224" s="39"/>
      <c r="AE1224" s="39"/>
      <c r="AT1224" s="18" t="s">
        <v>217</v>
      </c>
      <c r="AU1224" s="18" t="s">
        <v>84</v>
      </c>
    </row>
    <row r="1225" s="13" customFormat="1">
      <c r="A1225" s="13"/>
      <c r="B1225" s="247"/>
      <c r="C1225" s="248"/>
      <c r="D1225" s="249" t="s">
        <v>192</v>
      </c>
      <c r="E1225" s="250" t="s">
        <v>1</v>
      </c>
      <c r="F1225" s="251" t="s">
        <v>82</v>
      </c>
      <c r="G1225" s="248"/>
      <c r="H1225" s="252">
        <v>1</v>
      </c>
      <c r="I1225" s="253"/>
      <c r="J1225" s="248"/>
      <c r="K1225" s="248"/>
      <c r="L1225" s="254"/>
      <c r="M1225" s="255"/>
      <c r="N1225" s="256"/>
      <c r="O1225" s="256"/>
      <c r="P1225" s="256"/>
      <c r="Q1225" s="256"/>
      <c r="R1225" s="256"/>
      <c r="S1225" s="256"/>
      <c r="T1225" s="257"/>
      <c r="U1225" s="13"/>
      <c r="V1225" s="13"/>
      <c r="W1225" s="13"/>
      <c r="X1225" s="13"/>
      <c r="Y1225" s="13"/>
      <c r="Z1225" s="13"/>
      <c r="AA1225" s="13"/>
      <c r="AB1225" s="13"/>
      <c r="AC1225" s="13"/>
      <c r="AD1225" s="13"/>
      <c r="AE1225" s="13"/>
      <c r="AT1225" s="258" t="s">
        <v>192</v>
      </c>
      <c r="AU1225" s="258" t="s">
        <v>84</v>
      </c>
      <c r="AV1225" s="13" t="s">
        <v>84</v>
      </c>
      <c r="AW1225" s="13" t="s">
        <v>30</v>
      </c>
      <c r="AX1225" s="13" t="s">
        <v>74</v>
      </c>
      <c r="AY1225" s="258" t="s">
        <v>137</v>
      </c>
    </row>
    <row r="1226" s="14" customFormat="1">
      <c r="A1226" s="14"/>
      <c r="B1226" s="259"/>
      <c r="C1226" s="260"/>
      <c r="D1226" s="249" t="s">
        <v>192</v>
      </c>
      <c r="E1226" s="261" t="s">
        <v>1</v>
      </c>
      <c r="F1226" s="262" t="s">
        <v>202</v>
      </c>
      <c r="G1226" s="260"/>
      <c r="H1226" s="263">
        <v>1</v>
      </c>
      <c r="I1226" s="264"/>
      <c r="J1226" s="260"/>
      <c r="K1226" s="260"/>
      <c r="L1226" s="265"/>
      <c r="M1226" s="266"/>
      <c r="N1226" s="267"/>
      <c r="O1226" s="267"/>
      <c r="P1226" s="267"/>
      <c r="Q1226" s="267"/>
      <c r="R1226" s="267"/>
      <c r="S1226" s="267"/>
      <c r="T1226" s="268"/>
      <c r="U1226" s="14"/>
      <c r="V1226" s="14"/>
      <c r="W1226" s="14"/>
      <c r="X1226" s="14"/>
      <c r="Y1226" s="14"/>
      <c r="Z1226" s="14"/>
      <c r="AA1226" s="14"/>
      <c r="AB1226" s="14"/>
      <c r="AC1226" s="14"/>
      <c r="AD1226" s="14"/>
      <c r="AE1226" s="14"/>
      <c r="AT1226" s="269" t="s">
        <v>192</v>
      </c>
      <c r="AU1226" s="269" t="s">
        <v>84</v>
      </c>
      <c r="AV1226" s="14" t="s">
        <v>155</v>
      </c>
      <c r="AW1226" s="14" t="s">
        <v>30</v>
      </c>
      <c r="AX1226" s="14" t="s">
        <v>82</v>
      </c>
      <c r="AY1226" s="269" t="s">
        <v>137</v>
      </c>
    </row>
    <row r="1227" s="2" customFormat="1" ht="21.75" customHeight="1">
      <c r="A1227" s="39"/>
      <c r="B1227" s="40"/>
      <c r="C1227" s="228" t="s">
        <v>1497</v>
      </c>
      <c r="D1227" s="228" t="s">
        <v>140</v>
      </c>
      <c r="E1227" s="229" t="s">
        <v>1498</v>
      </c>
      <c r="F1227" s="230" t="s">
        <v>1499</v>
      </c>
      <c r="G1227" s="231" t="s">
        <v>326</v>
      </c>
      <c r="H1227" s="232">
        <v>1</v>
      </c>
      <c r="I1227" s="233"/>
      <c r="J1227" s="234">
        <f>ROUND(I1227*H1227,2)</f>
        <v>0</v>
      </c>
      <c r="K1227" s="235"/>
      <c r="L1227" s="45"/>
      <c r="M1227" s="236" t="s">
        <v>1</v>
      </c>
      <c r="N1227" s="237" t="s">
        <v>39</v>
      </c>
      <c r="O1227" s="92"/>
      <c r="P1227" s="238">
        <f>O1227*H1227</f>
        <v>0</v>
      </c>
      <c r="Q1227" s="238">
        <v>0</v>
      </c>
      <c r="R1227" s="238">
        <f>Q1227*H1227</f>
        <v>0</v>
      </c>
      <c r="S1227" s="238">
        <v>0</v>
      </c>
      <c r="T1227" s="239">
        <f>S1227*H1227</f>
        <v>0</v>
      </c>
      <c r="U1227" s="39"/>
      <c r="V1227" s="39"/>
      <c r="W1227" s="39"/>
      <c r="X1227" s="39"/>
      <c r="Y1227" s="39"/>
      <c r="Z1227" s="39"/>
      <c r="AA1227" s="39"/>
      <c r="AB1227" s="39"/>
      <c r="AC1227" s="39"/>
      <c r="AD1227" s="39"/>
      <c r="AE1227" s="39"/>
      <c r="AR1227" s="240" t="s">
        <v>266</v>
      </c>
      <c r="AT1227" s="240" t="s">
        <v>140</v>
      </c>
      <c r="AU1227" s="240" t="s">
        <v>84</v>
      </c>
      <c r="AY1227" s="18" t="s">
        <v>137</v>
      </c>
      <c r="BE1227" s="241">
        <f>IF(N1227="základní",J1227,0)</f>
        <v>0</v>
      </c>
      <c r="BF1227" s="241">
        <f>IF(N1227="snížená",J1227,0)</f>
        <v>0</v>
      </c>
      <c r="BG1227" s="241">
        <f>IF(N1227="zákl. přenesená",J1227,0)</f>
        <v>0</v>
      </c>
      <c r="BH1227" s="241">
        <f>IF(N1227="sníž. přenesená",J1227,0)</f>
        <v>0</v>
      </c>
      <c r="BI1227" s="241">
        <f>IF(N1227="nulová",J1227,0)</f>
        <v>0</v>
      </c>
      <c r="BJ1227" s="18" t="s">
        <v>82</v>
      </c>
      <c r="BK1227" s="241">
        <f>ROUND(I1227*H1227,2)</f>
        <v>0</v>
      </c>
      <c r="BL1227" s="18" t="s">
        <v>266</v>
      </c>
      <c r="BM1227" s="240" t="s">
        <v>1500</v>
      </c>
    </row>
    <row r="1228" s="2" customFormat="1">
      <c r="A1228" s="39"/>
      <c r="B1228" s="40"/>
      <c r="C1228" s="41"/>
      <c r="D1228" s="249" t="s">
        <v>217</v>
      </c>
      <c r="E1228" s="41"/>
      <c r="F1228" s="280" t="s">
        <v>1501</v>
      </c>
      <c r="G1228" s="41"/>
      <c r="H1228" s="41"/>
      <c r="I1228" s="281"/>
      <c r="J1228" s="41"/>
      <c r="K1228" s="41"/>
      <c r="L1228" s="45"/>
      <c r="M1228" s="282"/>
      <c r="N1228" s="283"/>
      <c r="O1228" s="92"/>
      <c r="P1228" s="92"/>
      <c r="Q1228" s="92"/>
      <c r="R1228" s="92"/>
      <c r="S1228" s="92"/>
      <c r="T1228" s="93"/>
      <c r="U1228" s="39"/>
      <c r="V1228" s="39"/>
      <c r="W1228" s="39"/>
      <c r="X1228" s="39"/>
      <c r="Y1228" s="39"/>
      <c r="Z1228" s="39"/>
      <c r="AA1228" s="39"/>
      <c r="AB1228" s="39"/>
      <c r="AC1228" s="39"/>
      <c r="AD1228" s="39"/>
      <c r="AE1228" s="39"/>
      <c r="AT1228" s="18" t="s">
        <v>217</v>
      </c>
      <c r="AU1228" s="18" t="s">
        <v>84</v>
      </c>
    </row>
    <row r="1229" s="13" customFormat="1">
      <c r="A1229" s="13"/>
      <c r="B1229" s="247"/>
      <c r="C1229" s="248"/>
      <c r="D1229" s="249" t="s">
        <v>192</v>
      </c>
      <c r="E1229" s="250" t="s">
        <v>1</v>
      </c>
      <c r="F1229" s="251" t="s">
        <v>82</v>
      </c>
      <c r="G1229" s="248"/>
      <c r="H1229" s="252">
        <v>1</v>
      </c>
      <c r="I1229" s="253"/>
      <c r="J1229" s="248"/>
      <c r="K1229" s="248"/>
      <c r="L1229" s="254"/>
      <c r="M1229" s="255"/>
      <c r="N1229" s="256"/>
      <c r="O1229" s="256"/>
      <c r="P1229" s="256"/>
      <c r="Q1229" s="256"/>
      <c r="R1229" s="256"/>
      <c r="S1229" s="256"/>
      <c r="T1229" s="257"/>
      <c r="U1229" s="13"/>
      <c r="V1229" s="13"/>
      <c r="W1229" s="13"/>
      <c r="X1229" s="13"/>
      <c r="Y1229" s="13"/>
      <c r="Z1229" s="13"/>
      <c r="AA1229" s="13"/>
      <c r="AB1229" s="13"/>
      <c r="AC1229" s="13"/>
      <c r="AD1229" s="13"/>
      <c r="AE1229" s="13"/>
      <c r="AT1229" s="258" t="s">
        <v>192</v>
      </c>
      <c r="AU1229" s="258" t="s">
        <v>84</v>
      </c>
      <c r="AV1229" s="13" t="s">
        <v>84</v>
      </c>
      <c r="AW1229" s="13" t="s">
        <v>30</v>
      </c>
      <c r="AX1229" s="13" t="s">
        <v>74</v>
      </c>
      <c r="AY1229" s="258" t="s">
        <v>137</v>
      </c>
    </row>
    <row r="1230" s="14" customFormat="1">
      <c r="A1230" s="14"/>
      <c r="B1230" s="259"/>
      <c r="C1230" s="260"/>
      <c r="D1230" s="249" t="s">
        <v>192</v>
      </c>
      <c r="E1230" s="261" t="s">
        <v>1</v>
      </c>
      <c r="F1230" s="262" t="s">
        <v>202</v>
      </c>
      <c r="G1230" s="260"/>
      <c r="H1230" s="263">
        <v>1</v>
      </c>
      <c r="I1230" s="264"/>
      <c r="J1230" s="260"/>
      <c r="K1230" s="260"/>
      <c r="L1230" s="265"/>
      <c r="M1230" s="266"/>
      <c r="N1230" s="267"/>
      <c r="O1230" s="267"/>
      <c r="P1230" s="267"/>
      <c r="Q1230" s="267"/>
      <c r="R1230" s="267"/>
      <c r="S1230" s="267"/>
      <c r="T1230" s="268"/>
      <c r="U1230" s="14"/>
      <c r="V1230" s="14"/>
      <c r="W1230" s="14"/>
      <c r="X1230" s="14"/>
      <c r="Y1230" s="14"/>
      <c r="Z1230" s="14"/>
      <c r="AA1230" s="14"/>
      <c r="AB1230" s="14"/>
      <c r="AC1230" s="14"/>
      <c r="AD1230" s="14"/>
      <c r="AE1230" s="14"/>
      <c r="AT1230" s="269" t="s">
        <v>192</v>
      </c>
      <c r="AU1230" s="269" t="s">
        <v>84</v>
      </c>
      <c r="AV1230" s="14" t="s">
        <v>155</v>
      </c>
      <c r="AW1230" s="14" t="s">
        <v>30</v>
      </c>
      <c r="AX1230" s="14" t="s">
        <v>82</v>
      </c>
      <c r="AY1230" s="269" t="s">
        <v>137</v>
      </c>
    </row>
    <row r="1231" s="2" customFormat="1" ht="24.15" customHeight="1">
      <c r="A1231" s="39"/>
      <c r="B1231" s="40"/>
      <c r="C1231" s="228" t="s">
        <v>1502</v>
      </c>
      <c r="D1231" s="228" t="s">
        <v>140</v>
      </c>
      <c r="E1231" s="229" t="s">
        <v>1503</v>
      </c>
      <c r="F1231" s="230" t="s">
        <v>1504</v>
      </c>
      <c r="G1231" s="231" t="s">
        <v>143</v>
      </c>
      <c r="H1231" s="232">
        <v>7</v>
      </c>
      <c r="I1231" s="233"/>
      <c r="J1231" s="234">
        <f>ROUND(I1231*H1231,2)</f>
        <v>0</v>
      </c>
      <c r="K1231" s="235"/>
      <c r="L1231" s="45"/>
      <c r="M1231" s="236" t="s">
        <v>1</v>
      </c>
      <c r="N1231" s="237" t="s">
        <v>39</v>
      </c>
      <c r="O1231" s="92"/>
      <c r="P1231" s="238">
        <f>O1231*H1231</f>
        <v>0</v>
      </c>
      <c r="Q1231" s="238">
        <v>0</v>
      </c>
      <c r="R1231" s="238">
        <f>Q1231*H1231</f>
        <v>0</v>
      </c>
      <c r="S1231" s="238">
        <v>0</v>
      </c>
      <c r="T1231" s="239">
        <f>S1231*H1231</f>
        <v>0</v>
      </c>
      <c r="U1231" s="39"/>
      <c r="V1231" s="39"/>
      <c r="W1231" s="39"/>
      <c r="X1231" s="39"/>
      <c r="Y1231" s="39"/>
      <c r="Z1231" s="39"/>
      <c r="AA1231" s="39"/>
      <c r="AB1231" s="39"/>
      <c r="AC1231" s="39"/>
      <c r="AD1231" s="39"/>
      <c r="AE1231" s="39"/>
      <c r="AR1231" s="240" t="s">
        <v>266</v>
      </c>
      <c r="AT1231" s="240" t="s">
        <v>140</v>
      </c>
      <c r="AU1231" s="240" t="s">
        <v>84</v>
      </c>
      <c r="AY1231" s="18" t="s">
        <v>137</v>
      </c>
      <c r="BE1231" s="241">
        <f>IF(N1231="základní",J1231,0)</f>
        <v>0</v>
      </c>
      <c r="BF1231" s="241">
        <f>IF(N1231="snížená",J1231,0)</f>
        <v>0</v>
      </c>
      <c r="BG1231" s="241">
        <f>IF(N1231="zákl. přenesená",J1231,0)</f>
        <v>0</v>
      </c>
      <c r="BH1231" s="241">
        <f>IF(N1231="sníž. přenesená",J1231,0)</f>
        <v>0</v>
      </c>
      <c r="BI1231" s="241">
        <f>IF(N1231="nulová",J1231,0)</f>
        <v>0</v>
      </c>
      <c r="BJ1231" s="18" t="s">
        <v>82</v>
      </c>
      <c r="BK1231" s="241">
        <f>ROUND(I1231*H1231,2)</f>
        <v>0</v>
      </c>
      <c r="BL1231" s="18" t="s">
        <v>266</v>
      </c>
      <c r="BM1231" s="240" t="s">
        <v>1505</v>
      </c>
    </row>
    <row r="1232" s="2" customFormat="1">
      <c r="A1232" s="39"/>
      <c r="B1232" s="40"/>
      <c r="C1232" s="41"/>
      <c r="D1232" s="249" t="s">
        <v>217</v>
      </c>
      <c r="E1232" s="41"/>
      <c r="F1232" s="280" t="s">
        <v>1486</v>
      </c>
      <c r="G1232" s="41"/>
      <c r="H1232" s="41"/>
      <c r="I1232" s="281"/>
      <c r="J1232" s="41"/>
      <c r="K1232" s="41"/>
      <c r="L1232" s="45"/>
      <c r="M1232" s="282"/>
      <c r="N1232" s="283"/>
      <c r="O1232" s="92"/>
      <c r="P1232" s="92"/>
      <c r="Q1232" s="92"/>
      <c r="R1232" s="92"/>
      <c r="S1232" s="92"/>
      <c r="T1232" s="93"/>
      <c r="U1232" s="39"/>
      <c r="V1232" s="39"/>
      <c r="W1232" s="39"/>
      <c r="X1232" s="39"/>
      <c r="Y1232" s="39"/>
      <c r="Z1232" s="39"/>
      <c r="AA1232" s="39"/>
      <c r="AB1232" s="39"/>
      <c r="AC1232" s="39"/>
      <c r="AD1232" s="39"/>
      <c r="AE1232" s="39"/>
      <c r="AT1232" s="18" t="s">
        <v>217</v>
      </c>
      <c r="AU1232" s="18" t="s">
        <v>84</v>
      </c>
    </row>
    <row r="1233" s="13" customFormat="1">
      <c r="A1233" s="13"/>
      <c r="B1233" s="247"/>
      <c r="C1233" s="248"/>
      <c r="D1233" s="249" t="s">
        <v>192</v>
      </c>
      <c r="E1233" s="250" t="s">
        <v>1</v>
      </c>
      <c r="F1233" s="251" t="s">
        <v>1506</v>
      </c>
      <c r="G1233" s="248"/>
      <c r="H1233" s="252">
        <v>2</v>
      </c>
      <c r="I1233" s="253"/>
      <c r="J1233" s="248"/>
      <c r="K1233" s="248"/>
      <c r="L1233" s="254"/>
      <c r="M1233" s="255"/>
      <c r="N1233" s="256"/>
      <c r="O1233" s="256"/>
      <c r="P1233" s="256"/>
      <c r="Q1233" s="256"/>
      <c r="R1233" s="256"/>
      <c r="S1233" s="256"/>
      <c r="T1233" s="257"/>
      <c r="U1233" s="13"/>
      <c r="V1233" s="13"/>
      <c r="W1233" s="13"/>
      <c r="X1233" s="13"/>
      <c r="Y1233" s="13"/>
      <c r="Z1233" s="13"/>
      <c r="AA1233" s="13"/>
      <c r="AB1233" s="13"/>
      <c r="AC1233" s="13"/>
      <c r="AD1233" s="13"/>
      <c r="AE1233" s="13"/>
      <c r="AT1233" s="258" t="s">
        <v>192</v>
      </c>
      <c r="AU1233" s="258" t="s">
        <v>84</v>
      </c>
      <c r="AV1233" s="13" t="s">
        <v>84</v>
      </c>
      <c r="AW1233" s="13" t="s">
        <v>30</v>
      </c>
      <c r="AX1233" s="13" t="s">
        <v>74</v>
      </c>
      <c r="AY1233" s="258" t="s">
        <v>137</v>
      </c>
    </row>
    <row r="1234" s="13" customFormat="1">
      <c r="A1234" s="13"/>
      <c r="B1234" s="247"/>
      <c r="C1234" s="248"/>
      <c r="D1234" s="249" t="s">
        <v>192</v>
      </c>
      <c r="E1234" s="250" t="s">
        <v>1</v>
      </c>
      <c r="F1234" s="251" t="s">
        <v>1507</v>
      </c>
      <c r="G1234" s="248"/>
      <c r="H1234" s="252">
        <v>5</v>
      </c>
      <c r="I1234" s="253"/>
      <c r="J1234" s="248"/>
      <c r="K1234" s="248"/>
      <c r="L1234" s="254"/>
      <c r="M1234" s="255"/>
      <c r="N1234" s="256"/>
      <c r="O1234" s="256"/>
      <c r="P1234" s="256"/>
      <c r="Q1234" s="256"/>
      <c r="R1234" s="256"/>
      <c r="S1234" s="256"/>
      <c r="T1234" s="257"/>
      <c r="U1234" s="13"/>
      <c r="V1234" s="13"/>
      <c r="W1234" s="13"/>
      <c r="X1234" s="13"/>
      <c r="Y1234" s="13"/>
      <c r="Z1234" s="13"/>
      <c r="AA1234" s="13"/>
      <c r="AB1234" s="13"/>
      <c r="AC1234" s="13"/>
      <c r="AD1234" s="13"/>
      <c r="AE1234" s="13"/>
      <c r="AT1234" s="258" t="s">
        <v>192</v>
      </c>
      <c r="AU1234" s="258" t="s">
        <v>84</v>
      </c>
      <c r="AV1234" s="13" t="s">
        <v>84</v>
      </c>
      <c r="AW1234" s="13" t="s">
        <v>30</v>
      </c>
      <c r="AX1234" s="13" t="s">
        <v>74</v>
      </c>
      <c r="AY1234" s="258" t="s">
        <v>137</v>
      </c>
    </row>
    <row r="1235" s="14" customFormat="1">
      <c r="A1235" s="14"/>
      <c r="B1235" s="259"/>
      <c r="C1235" s="260"/>
      <c r="D1235" s="249" t="s">
        <v>192</v>
      </c>
      <c r="E1235" s="261" t="s">
        <v>1</v>
      </c>
      <c r="F1235" s="262" t="s">
        <v>202</v>
      </c>
      <c r="G1235" s="260"/>
      <c r="H1235" s="263">
        <v>7</v>
      </c>
      <c r="I1235" s="264"/>
      <c r="J1235" s="260"/>
      <c r="K1235" s="260"/>
      <c r="L1235" s="265"/>
      <c r="M1235" s="266"/>
      <c r="N1235" s="267"/>
      <c r="O1235" s="267"/>
      <c r="P1235" s="267"/>
      <c r="Q1235" s="267"/>
      <c r="R1235" s="267"/>
      <c r="S1235" s="267"/>
      <c r="T1235" s="268"/>
      <c r="U1235" s="14"/>
      <c r="V1235" s="14"/>
      <c r="W1235" s="14"/>
      <c r="X1235" s="14"/>
      <c r="Y1235" s="14"/>
      <c r="Z1235" s="14"/>
      <c r="AA1235" s="14"/>
      <c r="AB1235" s="14"/>
      <c r="AC1235" s="14"/>
      <c r="AD1235" s="14"/>
      <c r="AE1235" s="14"/>
      <c r="AT1235" s="269" t="s">
        <v>192</v>
      </c>
      <c r="AU1235" s="269" t="s">
        <v>84</v>
      </c>
      <c r="AV1235" s="14" t="s">
        <v>155</v>
      </c>
      <c r="AW1235" s="14" t="s">
        <v>30</v>
      </c>
      <c r="AX1235" s="14" t="s">
        <v>82</v>
      </c>
      <c r="AY1235" s="269" t="s">
        <v>137</v>
      </c>
    </row>
    <row r="1236" s="2" customFormat="1" ht="21.75" customHeight="1">
      <c r="A1236" s="39"/>
      <c r="B1236" s="40"/>
      <c r="C1236" s="228" t="s">
        <v>1508</v>
      </c>
      <c r="D1236" s="228" t="s">
        <v>140</v>
      </c>
      <c r="E1236" s="229" t="s">
        <v>1509</v>
      </c>
      <c r="F1236" s="230" t="s">
        <v>1510</v>
      </c>
      <c r="G1236" s="231" t="s">
        <v>143</v>
      </c>
      <c r="H1236" s="232">
        <v>50</v>
      </c>
      <c r="I1236" s="233"/>
      <c r="J1236" s="234">
        <f>ROUND(I1236*H1236,2)</f>
        <v>0</v>
      </c>
      <c r="K1236" s="235"/>
      <c r="L1236" s="45"/>
      <c r="M1236" s="236" t="s">
        <v>1</v>
      </c>
      <c r="N1236" s="237" t="s">
        <v>39</v>
      </c>
      <c r="O1236" s="92"/>
      <c r="P1236" s="238">
        <f>O1236*H1236</f>
        <v>0</v>
      </c>
      <c r="Q1236" s="238">
        <v>0</v>
      </c>
      <c r="R1236" s="238">
        <f>Q1236*H1236</f>
        <v>0</v>
      </c>
      <c r="S1236" s="238">
        <v>0</v>
      </c>
      <c r="T1236" s="239">
        <f>S1236*H1236</f>
        <v>0</v>
      </c>
      <c r="U1236" s="39"/>
      <c r="V1236" s="39"/>
      <c r="W1236" s="39"/>
      <c r="X1236" s="39"/>
      <c r="Y1236" s="39"/>
      <c r="Z1236" s="39"/>
      <c r="AA1236" s="39"/>
      <c r="AB1236" s="39"/>
      <c r="AC1236" s="39"/>
      <c r="AD1236" s="39"/>
      <c r="AE1236" s="39"/>
      <c r="AR1236" s="240" t="s">
        <v>266</v>
      </c>
      <c r="AT1236" s="240" t="s">
        <v>140</v>
      </c>
      <c r="AU1236" s="240" t="s">
        <v>84</v>
      </c>
      <c r="AY1236" s="18" t="s">
        <v>137</v>
      </c>
      <c r="BE1236" s="241">
        <f>IF(N1236="základní",J1236,0)</f>
        <v>0</v>
      </c>
      <c r="BF1236" s="241">
        <f>IF(N1236="snížená",J1236,0)</f>
        <v>0</v>
      </c>
      <c r="BG1236" s="241">
        <f>IF(N1236="zákl. přenesená",J1236,0)</f>
        <v>0</v>
      </c>
      <c r="BH1236" s="241">
        <f>IF(N1236="sníž. přenesená",J1236,0)</f>
        <v>0</v>
      </c>
      <c r="BI1236" s="241">
        <f>IF(N1236="nulová",J1236,0)</f>
        <v>0</v>
      </c>
      <c r="BJ1236" s="18" t="s">
        <v>82</v>
      </c>
      <c r="BK1236" s="241">
        <f>ROUND(I1236*H1236,2)</f>
        <v>0</v>
      </c>
      <c r="BL1236" s="18" t="s">
        <v>266</v>
      </c>
      <c r="BM1236" s="240" t="s">
        <v>1511</v>
      </c>
    </row>
    <row r="1237" s="2" customFormat="1">
      <c r="A1237" s="39"/>
      <c r="B1237" s="40"/>
      <c r="C1237" s="41"/>
      <c r="D1237" s="249" t="s">
        <v>217</v>
      </c>
      <c r="E1237" s="41"/>
      <c r="F1237" s="280" t="s">
        <v>1486</v>
      </c>
      <c r="G1237" s="41"/>
      <c r="H1237" s="41"/>
      <c r="I1237" s="281"/>
      <c r="J1237" s="41"/>
      <c r="K1237" s="41"/>
      <c r="L1237" s="45"/>
      <c r="M1237" s="282"/>
      <c r="N1237" s="283"/>
      <c r="O1237" s="92"/>
      <c r="P1237" s="92"/>
      <c r="Q1237" s="92"/>
      <c r="R1237" s="92"/>
      <c r="S1237" s="92"/>
      <c r="T1237" s="93"/>
      <c r="U1237" s="39"/>
      <c r="V1237" s="39"/>
      <c r="W1237" s="39"/>
      <c r="X1237" s="39"/>
      <c r="Y1237" s="39"/>
      <c r="Z1237" s="39"/>
      <c r="AA1237" s="39"/>
      <c r="AB1237" s="39"/>
      <c r="AC1237" s="39"/>
      <c r="AD1237" s="39"/>
      <c r="AE1237" s="39"/>
      <c r="AT1237" s="18" t="s">
        <v>217</v>
      </c>
      <c r="AU1237" s="18" t="s">
        <v>84</v>
      </c>
    </row>
    <row r="1238" s="13" customFormat="1">
      <c r="A1238" s="13"/>
      <c r="B1238" s="247"/>
      <c r="C1238" s="248"/>
      <c r="D1238" s="249" t="s">
        <v>192</v>
      </c>
      <c r="E1238" s="250" t="s">
        <v>1</v>
      </c>
      <c r="F1238" s="251" t="s">
        <v>488</v>
      </c>
      <c r="G1238" s="248"/>
      <c r="H1238" s="252">
        <v>50</v>
      </c>
      <c r="I1238" s="253"/>
      <c r="J1238" s="248"/>
      <c r="K1238" s="248"/>
      <c r="L1238" s="254"/>
      <c r="M1238" s="255"/>
      <c r="N1238" s="256"/>
      <c r="O1238" s="256"/>
      <c r="P1238" s="256"/>
      <c r="Q1238" s="256"/>
      <c r="R1238" s="256"/>
      <c r="S1238" s="256"/>
      <c r="T1238" s="257"/>
      <c r="U1238" s="13"/>
      <c r="V1238" s="13"/>
      <c r="W1238" s="13"/>
      <c r="X1238" s="13"/>
      <c r="Y1238" s="13"/>
      <c r="Z1238" s="13"/>
      <c r="AA1238" s="13"/>
      <c r="AB1238" s="13"/>
      <c r="AC1238" s="13"/>
      <c r="AD1238" s="13"/>
      <c r="AE1238" s="13"/>
      <c r="AT1238" s="258" t="s">
        <v>192</v>
      </c>
      <c r="AU1238" s="258" t="s">
        <v>84</v>
      </c>
      <c r="AV1238" s="13" t="s">
        <v>84</v>
      </c>
      <c r="AW1238" s="13" t="s">
        <v>30</v>
      </c>
      <c r="AX1238" s="13" t="s">
        <v>74</v>
      </c>
      <c r="AY1238" s="258" t="s">
        <v>137</v>
      </c>
    </row>
    <row r="1239" s="14" customFormat="1">
      <c r="A1239" s="14"/>
      <c r="B1239" s="259"/>
      <c r="C1239" s="260"/>
      <c r="D1239" s="249" t="s">
        <v>192</v>
      </c>
      <c r="E1239" s="261" t="s">
        <v>1</v>
      </c>
      <c r="F1239" s="262" t="s">
        <v>202</v>
      </c>
      <c r="G1239" s="260"/>
      <c r="H1239" s="263">
        <v>50</v>
      </c>
      <c r="I1239" s="264"/>
      <c r="J1239" s="260"/>
      <c r="K1239" s="260"/>
      <c r="L1239" s="265"/>
      <c r="M1239" s="266"/>
      <c r="N1239" s="267"/>
      <c r="O1239" s="267"/>
      <c r="P1239" s="267"/>
      <c r="Q1239" s="267"/>
      <c r="R1239" s="267"/>
      <c r="S1239" s="267"/>
      <c r="T1239" s="268"/>
      <c r="U1239" s="14"/>
      <c r="V1239" s="14"/>
      <c r="W1239" s="14"/>
      <c r="X1239" s="14"/>
      <c r="Y1239" s="14"/>
      <c r="Z1239" s="14"/>
      <c r="AA1239" s="14"/>
      <c r="AB1239" s="14"/>
      <c r="AC1239" s="14"/>
      <c r="AD1239" s="14"/>
      <c r="AE1239" s="14"/>
      <c r="AT1239" s="269" t="s">
        <v>192</v>
      </c>
      <c r="AU1239" s="269" t="s">
        <v>84</v>
      </c>
      <c r="AV1239" s="14" t="s">
        <v>155</v>
      </c>
      <c r="AW1239" s="14" t="s">
        <v>30</v>
      </c>
      <c r="AX1239" s="14" t="s">
        <v>82</v>
      </c>
      <c r="AY1239" s="269" t="s">
        <v>137</v>
      </c>
    </row>
    <row r="1240" s="2" customFormat="1" ht="16.5" customHeight="1">
      <c r="A1240" s="39"/>
      <c r="B1240" s="40"/>
      <c r="C1240" s="228" t="s">
        <v>1512</v>
      </c>
      <c r="D1240" s="228" t="s">
        <v>140</v>
      </c>
      <c r="E1240" s="229" t="s">
        <v>1513</v>
      </c>
      <c r="F1240" s="230" t="s">
        <v>1514</v>
      </c>
      <c r="G1240" s="231" t="s">
        <v>143</v>
      </c>
      <c r="H1240" s="232">
        <v>1</v>
      </c>
      <c r="I1240" s="233"/>
      <c r="J1240" s="234">
        <f>ROUND(I1240*H1240,2)</f>
        <v>0</v>
      </c>
      <c r="K1240" s="235"/>
      <c r="L1240" s="45"/>
      <c r="M1240" s="236" t="s">
        <v>1</v>
      </c>
      <c r="N1240" s="237" t="s">
        <v>39</v>
      </c>
      <c r="O1240" s="92"/>
      <c r="P1240" s="238">
        <f>O1240*H1240</f>
        <v>0</v>
      </c>
      <c r="Q1240" s="238">
        <v>0</v>
      </c>
      <c r="R1240" s="238">
        <f>Q1240*H1240</f>
        <v>0</v>
      </c>
      <c r="S1240" s="238">
        <v>0</v>
      </c>
      <c r="T1240" s="239">
        <f>S1240*H1240</f>
        <v>0</v>
      </c>
      <c r="U1240" s="39"/>
      <c r="V1240" s="39"/>
      <c r="W1240" s="39"/>
      <c r="X1240" s="39"/>
      <c r="Y1240" s="39"/>
      <c r="Z1240" s="39"/>
      <c r="AA1240" s="39"/>
      <c r="AB1240" s="39"/>
      <c r="AC1240" s="39"/>
      <c r="AD1240" s="39"/>
      <c r="AE1240" s="39"/>
      <c r="AR1240" s="240" t="s">
        <v>266</v>
      </c>
      <c r="AT1240" s="240" t="s">
        <v>140</v>
      </c>
      <c r="AU1240" s="240" t="s">
        <v>84</v>
      </c>
      <c r="AY1240" s="18" t="s">
        <v>137</v>
      </c>
      <c r="BE1240" s="241">
        <f>IF(N1240="základní",J1240,0)</f>
        <v>0</v>
      </c>
      <c r="BF1240" s="241">
        <f>IF(N1240="snížená",J1240,0)</f>
        <v>0</v>
      </c>
      <c r="BG1240" s="241">
        <f>IF(N1240="zákl. přenesená",J1240,0)</f>
        <v>0</v>
      </c>
      <c r="BH1240" s="241">
        <f>IF(N1240="sníž. přenesená",J1240,0)</f>
        <v>0</v>
      </c>
      <c r="BI1240" s="241">
        <f>IF(N1240="nulová",J1240,0)</f>
        <v>0</v>
      </c>
      <c r="BJ1240" s="18" t="s">
        <v>82</v>
      </c>
      <c r="BK1240" s="241">
        <f>ROUND(I1240*H1240,2)</f>
        <v>0</v>
      </c>
      <c r="BL1240" s="18" t="s">
        <v>266</v>
      </c>
      <c r="BM1240" s="240" t="s">
        <v>1515</v>
      </c>
    </row>
    <row r="1241" s="2" customFormat="1">
      <c r="A1241" s="39"/>
      <c r="B1241" s="40"/>
      <c r="C1241" s="41"/>
      <c r="D1241" s="249" t="s">
        <v>217</v>
      </c>
      <c r="E1241" s="41"/>
      <c r="F1241" s="280" t="s">
        <v>1486</v>
      </c>
      <c r="G1241" s="41"/>
      <c r="H1241" s="41"/>
      <c r="I1241" s="281"/>
      <c r="J1241" s="41"/>
      <c r="K1241" s="41"/>
      <c r="L1241" s="45"/>
      <c r="M1241" s="282"/>
      <c r="N1241" s="283"/>
      <c r="O1241" s="92"/>
      <c r="P1241" s="92"/>
      <c r="Q1241" s="92"/>
      <c r="R1241" s="92"/>
      <c r="S1241" s="92"/>
      <c r="T1241" s="93"/>
      <c r="U1241" s="39"/>
      <c r="V1241" s="39"/>
      <c r="W1241" s="39"/>
      <c r="X1241" s="39"/>
      <c r="Y1241" s="39"/>
      <c r="Z1241" s="39"/>
      <c r="AA1241" s="39"/>
      <c r="AB1241" s="39"/>
      <c r="AC1241" s="39"/>
      <c r="AD1241" s="39"/>
      <c r="AE1241" s="39"/>
      <c r="AT1241" s="18" t="s">
        <v>217</v>
      </c>
      <c r="AU1241" s="18" t="s">
        <v>84</v>
      </c>
    </row>
    <row r="1242" s="13" customFormat="1">
      <c r="A1242" s="13"/>
      <c r="B1242" s="247"/>
      <c r="C1242" s="248"/>
      <c r="D1242" s="249" t="s">
        <v>192</v>
      </c>
      <c r="E1242" s="250" t="s">
        <v>1</v>
      </c>
      <c r="F1242" s="251" t="s">
        <v>82</v>
      </c>
      <c r="G1242" s="248"/>
      <c r="H1242" s="252">
        <v>1</v>
      </c>
      <c r="I1242" s="253"/>
      <c r="J1242" s="248"/>
      <c r="K1242" s="248"/>
      <c r="L1242" s="254"/>
      <c r="M1242" s="255"/>
      <c r="N1242" s="256"/>
      <c r="O1242" s="256"/>
      <c r="P1242" s="256"/>
      <c r="Q1242" s="256"/>
      <c r="R1242" s="256"/>
      <c r="S1242" s="256"/>
      <c r="T1242" s="257"/>
      <c r="U1242" s="13"/>
      <c r="V1242" s="13"/>
      <c r="W1242" s="13"/>
      <c r="X1242" s="13"/>
      <c r="Y1242" s="13"/>
      <c r="Z1242" s="13"/>
      <c r="AA1242" s="13"/>
      <c r="AB1242" s="13"/>
      <c r="AC1242" s="13"/>
      <c r="AD1242" s="13"/>
      <c r="AE1242" s="13"/>
      <c r="AT1242" s="258" t="s">
        <v>192</v>
      </c>
      <c r="AU1242" s="258" t="s">
        <v>84</v>
      </c>
      <c r="AV1242" s="13" t="s">
        <v>84</v>
      </c>
      <c r="AW1242" s="13" t="s">
        <v>30</v>
      </c>
      <c r="AX1242" s="13" t="s">
        <v>74</v>
      </c>
      <c r="AY1242" s="258" t="s">
        <v>137</v>
      </c>
    </row>
    <row r="1243" s="14" customFormat="1">
      <c r="A1243" s="14"/>
      <c r="B1243" s="259"/>
      <c r="C1243" s="260"/>
      <c r="D1243" s="249" t="s">
        <v>192</v>
      </c>
      <c r="E1243" s="261" t="s">
        <v>1</v>
      </c>
      <c r="F1243" s="262" t="s">
        <v>202</v>
      </c>
      <c r="G1243" s="260"/>
      <c r="H1243" s="263">
        <v>1</v>
      </c>
      <c r="I1243" s="264"/>
      <c r="J1243" s="260"/>
      <c r="K1243" s="260"/>
      <c r="L1243" s="265"/>
      <c r="M1243" s="266"/>
      <c r="N1243" s="267"/>
      <c r="O1243" s="267"/>
      <c r="P1243" s="267"/>
      <c r="Q1243" s="267"/>
      <c r="R1243" s="267"/>
      <c r="S1243" s="267"/>
      <c r="T1243" s="268"/>
      <c r="U1243" s="14"/>
      <c r="V1243" s="14"/>
      <c r="W1243" s="14"/>
      <c r="X1243" s="14"/>
      <c r="Y1243" s="14"/>
      <c r="Z1243" s="14"/>
      <c r="AA1243" s="14"/>
      <c r="AB1243" s="14"/>
      <c r="AC1243" s="14"/>
      <c r="AD1243" s="14"/>
      <c r="AE1243" s="14"/>
      <c r="AT1243" s="269" t="s">
        <v>192</v>
      </c>
      <c r="AU1243" s="269" t="s">
        <v>84</v>
      </c>
      <c r="AV1243" s="14" t="s">
        <v>155</v>
      </c>
      <c r="AW1243" s="14" t="s">
        <v>30</v>
      </c>
      <c r="AX1243" s="14" t="s">
        <v>82</v>
      </c>
      <c r="AY1243" s="269" t="s">
        <v>137</v>
      </c>
    </row>
    <row r="1244" s="2" customFormat="1" ht="24.15" customHeight="1">
      <c r="A1244" s="39"/>
      <c r="B1244" s="40"/>
      <c r="C1244" s="228" t="s">
        <v>1516</v>
      </c>
      <c r="D1244" s="228" t="s">
        <v>140</v>
      </c>
      <c r="E1244" s="229" t="s">
        <v>1517</v>
      </c>
      <c r="F1244" s="230" t="s">
        <v>1518</v>
      </c>
      <c r="G1244" s="231" t="s">
        <v>143</v>
      </c>
      <c r="H1244" s="232">
        <v>15</v>
      </c>
      <c r="I1244" s="233"/>
      <c r="J1244" s="234">
        <f>ROUND(I1244*H1244,2)</f>
        <v>0</v>
      </c>
      <c r="K1244" s="235"/>
      <c r="L1244" s="45"/>
      <c r="M1244" s="236" t="s">
        <v>1</v>
      </c>
      <c r="N1244" s="237" t="s">
        <v>39</v>
      </c>
      <c r="O1244" s="92"/>
      <c r="P1244" s="238">
        <f>O1244*H1244</f>
        <v>0</v>
      </c>
      <c r="Q1244" s="238">
        <v>0</v>
      </c>
      <c r="R1244" s="238">
        <f>Q1244*H1244</f>
        <v>0</v>
      </c>
      <c r="S1244" s="238">
        <v>0</v>
      </c>
      <c r="T1244" s="239">
        <f>S1244*H1244</f>
        <v>0</v>
      </c>
      <c r="U1244" s="39"/>
      <c r="V1244" s="39"/>
      <c r="W1244" s="39"/>
      <c r="X1244" s="39"/>
      <c r="Y1244" s="39"/>
      <c r="Z1244" s="39"/>
      <c r="AA1244" s="39"/>
      <c r="AB1244" s="39"/>
      <c r="AC1244" s="39"/>
      <c r="AD1244" s="39"/>
      <c r="AE1244" s="39"/>
      <c r="AR1244" s="240" t="s">
        <v>266</v>
      </c>
      <c r="AT1244" s="240" t="s">
        <v>140</v>
      </c>
      <c r="AU1244" s="240" t="s">
        <v>84</v>
      </c>
      <c r="AY1244" s="18" t="s">
        <v>137</v>
      </c>
      <c r="BE1244" s="241">
        <f>IF(N1244="základní",J1244,0)</f>
        <v>0</v>
      </c>
      <c r="BF1244" s="241">
        <f>IF(N1244="snížená",J1244,0)</f>
        <v>0</v>
      </c>
      <c r="BG1244" s="241">
        <f>IF(N1244="zákl. přenesená",J1244,0)</f>
        <v>0</v>
      </c>
      <c r="BH1244" s="241">
        <f>IF(N1244="sníž. přenesená",J1244,0)</f>
        <v>0</v>
      </c>
      <c r="BI1244" s="241">
        <f>IF(N1244="nulová",J1244,0)</f>
        <v>0</v>
      </c>
      <c r="BJ1244" s="18" t="s">
        <v>82</v>
      </c>
      <c r="BK1244" s="241">
        <f>ROUND(I1244*H1244,2)</f>
        <v>0</v>
      </c>
      <c r="BL1244" s="18" t="s">
        <v>266</v>
      </c>
      <c r="BM1244" s="240" t="s">
        <v>1519</v>
      </c>
    </row>
    <row r="1245" s="2" customFormat="1">
      <c r="A1245" s="39"/>
      <c r="B1245" s="40"/>
      <c r="C1245" s="41"/>
      <c r="D1245" s="249" t="s">
        <v>217</v>
      </c>
      <c r="E1245" s="41"/>
      <c r="F1245" s="280" t="s">
        <v>1486</v>
      </c>
      <c r="G1245" s="41"/>
      <c r="H1245" s="41"/>
      <c r="I1245" s="281"/>
      <c r="J1245" s="41"/>
      <c r="K1245" s="41"/>
      <c r="L1245" s="45"/>
      <c r="M1245" s="282"/>
      <c r="N1245" s="283"/>
      <c r="O1245" s="92"/>
      <c r="P1245" s="92"/>
      <c r="Q1245" s="92"/>
      <c r="R1245" s="92"/>
      <c r="S1245" s="92"/>
      <c r="T1245" s="93"/>
      <c r="U1245" s="39"/>
      <c r="V1245" s="39"/>
      <c r="W1245" s="39"/>
      <c r="X1245" s="39"/>
      <c r="Y1245" s="39"/>
      <c r="Z1245" s="39"/>
      <c r="AA1245" s="39"/>
      <c r="AB1245" s="39"/>
      <c r="AC1245" s="39"/>
      <c r="AD1245" s="39"/>
      <c r="AE1245" s="39"/>
      <c r="AT1245" s="18" t="s">
        <v>217</v>
      </c>
      <c r="AU1245" s="18" t="s">
        <v>84</v>
      </c>
    </row>
    <row r="1246" s="13" customFormat="1">
      <c r="A1246" s="13"/>
      <c r="B1246" s="247"/>
      <c r="C1246" s="248"/>
      <c r="D1246" s="249" t="s">
        <v>192</v>
      </c>
      <c r="E1246" s="250" t="s">
        <v>1</v>
      </c>
      <c r="F1246" s="251" t="s">
        <v>8</v>
      </c>
      <c r="G1246" s="248"/>
      <c r="H1246" s="252">
        <v>15</v>
      </c>
      <c r="I1246" s="253"/>
      <c r="J1246" s="248"/>
      <c r="K1246" s="248"/>
      <c r="L1246" s="254"/>
      <c r="M1246" s="255"/>
      <c r="N1246" s="256"/>
      <c r="O1246" s="256"/>
      <c r="P1246" s="256"/>
      <c r="Q1246" s="256"/>
      <c r="R1246" s="256"/>
      <c r="S1246" s="256"/>
      <c r="T1246" s="257"/>
      <c r="U1246" s="13"/>
      <c r="V1246" s="13"/>
      <c r="W1246" s="13"/>
      <c r="X1246" s="13"/>
      <c r="Y1246" s="13"/>
      <c r="Z1246" s="13"/>
      <c r="AA1246" s="13"/>
      <c r="AB1246" s="13"/>
      <c r="AC1246" s="13"/>
      <c r="AD1246" s="13"/>
      <c r="AE1246" s="13"/>
      <c r="AT1246" s="258" t="s">
        <v>192</v>
      </c>
      <c r="AU1246" s="258" t="s">
        <v>84</v>
      </c>
      <c r="AV1246" s="13" t="s">
        <v>84</v>
      </c>
      <c r="AW1246" s="13" t="s">
        <v>30</v>
      </c>
      <c r="AX1246" s="13" t="s">
        <v>74</v>
      </c>
      <c r="AY1246" s="258" t="s">
        <v>137</v>
      </c>
    </row>
    <row r="1247" s="14" customFormat="1">
      <c r="A1247" s="14"/>
      <c r="B1247" s="259"/>
      <c r="C1247" s="260"/>
      <c r="D1247" s="249" t="s">
        <v>192</v>
      </c>
      <c r="E1247" s="261" t="s">
        <v>1</v>
      </c>
      <c r="F1247" s="262" t="s">
        <v>202</v>
      </c>
      <c r="G1247" s="260"/>
      <c r="H1247" s="263">
        <v>15</v>
      </c>
      <c r="I1247" s="264"/>
      <c r="J1247" s="260"/>
      <c r="K1247" s="260"/>
      <c r="L1247" s="265"/>
      <c r="M1247" s="266"/>
      <c r="N1247" s="267"/>
      <c r="O1247" s="267"/>
      <c r="P1247" s="267"/>
      <c r="Q1247" s="267"/>
      <c r="R1247" s="267"/>
      <c r="S1247" s="267"/>
      <c r="T1247" s="268"/>
      <c r="U1247" s="14"/>
      <c r="V1247" s="14"/>
      <c r="W1247" s="14"/>
      <c r="X1247" s="14"/>
      <c r="Y1247" s="14"/>
      <c r="Z1247" s="14"/>
      <c r="AA1247" s="14"/>
      <c r="AB1247" s="14"/>
      <c r="AC1247" s="14"/>
      <c r="AD1247" s="14"/>
      <c r="AE1247" s="14"/>
      <c r="AT1247" s="269" t="s">
        <v>192</v>
      </c>
      <c r="AU1247" s="269" t="s">
        <v>84</v>
      </c>
      <c r="AV1247" s="14" t="s">
        <v>155</v>
      </c>
      <c r="AW1247" s="14" t="s">
        <v>30</v>
      </c>
      <c r="AX1247" s="14" t="s">
        <v>82</v>
      </c>
      <c r="AY1247" s="269" t="s">
        <v>137</v>
      </c>
    </row>
    <row r="1248" s="2" customFormat="1" ht="21.75" customHeight="1">
      <c r="A1248" s="39"/>
      <c r="B1248" s="40"/>
      <c r="C1248" s="228" t="s">
        <v>1520</v>
      </c>
      <c r="D1248" s="228" t="s">
        <v>140</v>
      </c>
      <c r="E1248" s="229" t="s">
        <v>1521</v>
      </c>
      <c r="F1248" s="230" t="s">
        <v>1522</v>
      </c>
      <c r="G1248" s="231" t="s">
        <v>1484</v>
      </c>
      <c r="H1248" s="232">
        <v>10.720000000000001</v>
      </c>
      <c r="I1248" s="233"/>
      <c r="J1248" s="234">
        <f>ROUND(I1248*H1248,2)</f>
        <v>0</v>
      </c>
      <c r="K1248" s="235"/>
      <c r="L1248" s="45"/>
      <c r="M1248" s="236" t="s">
        <v>1</v>
      </c>
      <c r="N1248" s="237" t="s">
        <v>39</v>
      </c>
      <c r="O1248" s="92"/>
      <c r="P1248" s="238">
        <f>O1248*H1248</f>
        <v>0</v>
      </c>
      <c r="Q1248" s="238">
        <v>0</v>
      </c>
      <c r="R1248" s="238">
        <f>Q1248*H1248</f>
        <v>0</v>
      </c>
      <c r="S1248" s="238">
        <v>0</v>
      </c>
      <c r="T1248" s="239">
        <f>S1248*H1248</f>
        <v>0</v>
      </c>
      <c r="U1248" s="39"/>
      <c r="V1248" s="39"/>
      <c r="W1248" s="39"/>
      <c r="X1248" s="39"/>
      <c r="Y1248" s="39"/>
      <c r="Z1248" s="39"/>
      <c r="AA1248" s="39"/>
      <c r="AB1248" s="39"/>
      <c r="AC1248" s="39"/>
      <c r="AD1248" s="39"/>
      <c r="AE1248" s="39"/>
      <c r="AR1248" s="240" t="s">
        <v>266</v>
      </c>
      <c r="AT1248" s="240" t="s">
        <v>140</v>
      </c>
      <c r="AU1248" s="240" t="s">
        <v>84</v>
      </c>
      <c r="AY1248" s="18" t="s">
        <v>137</v>
      </c>
      <c r="BE1248" s="241">
        <f>IF(N1248="základní",J1248,0)</f>
        <v>0</v>
      </c>
      <c r="BF1248" s="241">
        <f>IF(N1248="snížená",J1248,0)</f>
        <v>0</v>
      </c>
      <c r="BG1248" s="241">
        <f>IF(N1248="zákl. přenesená",J1248,0)</f>
        <v>0</v>
      </c>
      <c r="BH1248" s="241">
        <f>IF(N1248="sníž. přenesená",J1248,0)</f>
        <v>0</v>
      </c>
      <c r="BI1248" s="241">
        <f>IF(N1248="nulová",J1248,0)</f>
        <v>0</v>
      </c>
      <c r="BJ1248" s="18" t="s">
        <v>82</v>
      </c>
      <c r="BK1248" s="241">
        <f>ROUND(I1248*H1248,2)</f>
        <v>0</v>
      </c>
      <c r="BL1248" s="18" t="s">
        <v>266</v>
      </c>
      <c r="BM1248" s="240" t="s">
        <v>1523</v>
      </c>
    </row>
    <row r="1249" s="2" customFormat="1">
      <c r="A1249" s="39"/>
      <c r="B1249" s="40"/>
      <c r="C1249" s="41"/>
      <c r="D1249" s="249" t="s">
        <v>217</v>
      </c>
      <c r="E1249" s="41"/>
      <c r="F1249" s="280" t="s">
        <v>1524</v>
      </c>
      <c r="G1249" s="41"/>
      <c r="H1249" s="41"/>
      <c r="I1249" s="281"/>
      <c r="J1249" s="41"/>
      <c r="K1249" s="41"/>
      <c r="L1249" s="45"/>
      <c r="M1249" s="282"/>
      <c r="N1249" s="283"/>
      <c r="O1249" s="92"/>
      <c r="P1249" s="92"/>
      <c r="Q1249" s="92"/>
      <c r="R1249" s="92"/>
      <c r="S1249" s="92"/>
      <c r="T1249" s="93"/>
      <c r="U1249" s="39"/>
      <c r="V1249" s="39"/>
      <c r="W1249" s="39"/>
      <c r="X1249" s="39"/>
      <c r="Y1249" s="39"/>
      <c r="Z1249" s="39"/>
      <c r="AA1249" s="39"/>
      <c r="AB1249" s="39"/>
      <c r="AC1249" s="39"/>
      <c r="AD1249" s="39"/>
      <c r="AE1249" s="39"/>
      <c r="AT1249" s="18" t="s">
        <v>217</v>
      </c>
      <c r="AU1249" s="18" t="s">
        <v>84</v>
      </c>
    </row>
    <row r="1250" s="13" customFormat="1">
      <c r="A1250" s="13"/>
      <c r="B1250" s="247"/>
      <c r="C1250" s="248"/>
      <c r="D1250" s="249" t="s">
        <v>192</v>
      </c>
      <c r="E1250" s="250" t="s">
        <v>1</v>
      </c>
      <c r="F1250" s="251" t="s">
        <v>1525</v>
      </c>
      <c r="G1250" s="248"/>
      <c r="H1250" s="252">
        <v>10.720000000000001</v>
      </c>
      <c r="I1250" s="253"/>
      <c r="J1250" s="248"/>
      <c r="K1250" s="248"/>
      <c r="L1250" s="254"/>
      <c r="M1250" s="255"/>
      <c r="N1250" s="256"/>
      <c r="O1250" s="256"/>
      <c r="P1250" s="256"/>
      <c r="Q1250" s="256"/>
      <c r="R1250" s="256"/>
      <c r="S1250" s="256"/>
      <c r="T1250" s="257"/>
      <c r="U1250" s="13"/>
      <c r="V1250" s="13"/>
      <c r="W1250" s="13"/>
      <c r="X1250" s="13"/>
      <c r="Y1250" s="13"/>
      <c r="Z1250" s="13"/>
      <c r="AA1250" s="13"/>
      <c r="AB1250" s="13"/>
      <c r="AC1250" s="13"/>
      <c r="AD1250" s="13"/>
      <c r="AE1250" s="13"/>
      <c r="AT1250" s="258" t="s">
        <v>192</v>
      </c>
      <c r="AU1250" s="258" t="s">
        <v>84</v>
      </c>
      <c r="AV1250" s="13" t="s">
        <v>84</v>
      </c>
      <c r="AW1250" s="13" t="s">
        <v>30</v>
      </c>
      <c r="AX1250" s="13" t="s">
        <v>74</v>
      </c>
      <c r="AY1250" s="258" t="s">
        <v>137</v>
      </c>
    </row>
    <row r="1251" s="14" customFormat="1">
      <c r="A1251" s="14"/>
      <c r="B1251" s="259"/>
      <c r="C1251" s="260"/>
      <c r="D1251" s="249" t="s">
        <v>192</v>
      </c>
      <c r="E1251" s="261" t="s">
        <v>1</v>
      </c>
      <c r="F1251" s="262" t="s">
        <v>202</v>
      </c>
      <c r="G1251" s="260"/>
      <c r="H1251" s="263">
        <v>10.720000000000001</v>
      </c>
      <c r="I1251" s="264"/>
      <c r="J1251" s="260"/>
      <c r="K1251" s="260"/>
      <c r="L1251" s="265"/>
      <c r="M1251" s="266"/>
      <c r="N1251" s="267"/>
      <c r="O1251" s="267"/>
      <c r="P1251" s="267"/>
      <c r="Q1251" s="267"/>
      <c r="R1251" s="267"/>
      <c r="S1251" s="267"/>
      <c r="T1251" s="268"/>
      <c r="U1251" s="14"/>
      <c r="V1251" s="14"/>
      <c r="W1251" s="14"/>
      <c r="X1251" s="14"/>
      <c r="Y1251" s="14"/>
      <c r="Z1251" s="14"/>
      <c r="AA1251" s="14"/>
      <c r="AB1251" s="14"/>
      <c r="AC1251" s="14"/>
      <c r="AD1251" s="14"/>
      <c r="AE1251" s="14"/>
      <c r="AT1251" s="269" t="s">
        <v>192</v>
      </c>
      <c r="AU1251" s="269" t="s">
        <v>84</v>
      </c>
      <c r="AV1251" s="14" t="s">
        <v>155</v>
      </c>
      <c r="AW1251" s="14" t="s">
        <v>30</v>
      </c>
      <c r="AX1251" s="14" t="s">
        <v>82</v>
      </c>
      <c r="AY1251" s="269" t="s">
        <v>137</v>
      </c>
    </row>
    <row r="1252" s="2" customFormat="1" ht="24.15" customHeight="1">
      <c r="A1252" s="39"/>
      <c r="B1252" s="40"/>
      <c r="C1252" s="228" t="s">
        <v>1526</v>
      </c>
      <c r="D1252" s="228" t="s">
        <v>140</v>
      </c>
      <c r="E1252" s="229" t="s">
        <v>1527</v>
      </c>
      <c r="F1252" s="230" t="s">
        <v>1528</v>
      </c>
      <c r="G1252" s="231" t="s">
        <v>553</v>
      </c>
      <c r="H1252" s="232">
        <v>22.655000000000001</v>
      </c>
      <c r="I1252" s="233"/>
      <c r="J1252" s="234">
        <f>ROUND(I1252*H1252,2)</f>
        <v>0</v>
      </c>
      <c r="K1252" s="235"/>
      <c r="L1252" s="45"/>
      <c r="M1252" s="236" t="s">
        <v>1</v>
      </c>
      <c r="N1252" s="237" t="s">
        <v>39</v>
      </c>
      <c r="O1252" s="92"/>
      <c r="P1252" s="238">
        <f>O1252*H1252</f>
        <v>0</v>
      </c>
      <c r="Q1252" s="238">
        <v>0.00040000000000000002</v>
      </c>
      <c r="R1252" s="238">
        <f>Q1252*H1252</f>
        <v>0.0090620000000000006</v>
      </c>
      <c r="S1252" s="238">
        <v>0</v>
      </c>
      <c r="T1252" s="239">
        <f>S1252*H1252</f>
        <v>0</v>
      </c>
      <c r="U1252" s="39"/>
      <c r="V1252" s="39"/>
      <c r="W1252" s="39"/>
      <c r="X1252" s="39"/>
      <c r="Y1252" s="39"/>
      <c r="Z1252" s="39"/>
      <c r="AA1252" s="39"/>
      <c r="AB1252" s="39"/>
      <c r="AC1252" s="39"/>
      <c r="AD1252" s="39"/>
      <c r="AE1252" s="39"/>
      <c r="AR1252" s="240" t="s">
        <v>266</v>
      </c>
      <c r="AT1252" s="240" t="s">
        <v>140</v>
      </c>
      <c r="AU1252" s="240" t="s">
        <v>84</v>
      </c>
      <c r="AY1252" s="18" t="s">
        <v>137</v>
      </c>
      <c r="BE1252" s="241">
        <f>IF(N1252="základní",J1252,0)</f>
        <v>0</v>
      </c>
      <c r="BF1252" s="241">
        <f>IF(N1252="snížená",J1252,0)</f>
        <v>0</v>
      </c>
      <c r="BG1252" s="241">
        <f>IF(N1252="zákl. přenesená",J1252,0)</f>
        <v>0</v>
      </c>
      <c r="BH1252" s="241">
        <f>IF(N1252="sníž. přenesená",J1252,0)</f>
        <v>0</v>
      </c>
      <c r="BI1252" s="241">
        <f>IF(N1252="nulová",J1252,0)</f>
        <v>0</v>
      </c>
      <c r="BJ1252" s="18" t="s">
        <v>82</v>
      </c>
      <c r="BK1252" s="241">
        <f>ROUND(I1252*H1252,2)</f>
        <v>0</v>
      </c>
      <c r="BL1252" s="18" t="s">
        <v>266</v>
      </c>
      <c r="BM1252" s="240" t="s">
        <v>1529</v>
      </c>
    </row>
    <row r="1253" s="13" customFormat="1">
      <c r="A1253" s="13"/>
      <c r="B1253" s="247"/>
      <c r="C1253" s="248"/>
      <c r="D1253" s="249" t="s">
        <v>192</v>
      </c>
      <c r="E1253" s="250" t="s">
        <v>1</v>
      </c>
      <c r="F1253" s="251" t="s">
        <v>1530</v>
      </c>
      <c r="G1253" s="248"/>
      <c r="H1253" s="252">
        <v>22.655000000000001</v>
      </c>
      <c r="I1253" s="253"/>
      <c r="J1253" s="248"/>
      <c r="K1253" s="248"/>
      <c r="L1253" s="254"/>
      <c r="M1253" s="255"/>
      <c r="N1253" s="256"/>
      <c r="O1253" s="256"/>
      <c r="P1253" s="256"/>
      <c r="Q1253" s="256"/>
      <c r="R1253" s="256"/>
      <c r="S1253" s="256"/>
      <c r="T1253" s="257"/>
      <c r="U1253" s="13"/>
      <c r="V1253" s="13"/>
      <c r="W1253" s="13"/>
      <c r="X1253" s="13"/>
      <c r="Y1253" s="13"/>
      <c r="Z1253" s="13"/>
      <c r="AA1253" s="13"/>
      <c r="AB1253" s="13"/>
      <c r="AC1253" s="13"/>
      <c r="AD1253" s="13"/>
      <c r="AE1253" s="13"/>
      <c r="AT1253" s="258" t="s">
        <v>192</v>
      </c>
      <c r="AU1253" s="258" t="s">
        <v>84</v>
      </c>
      <c r="AV1253" s="13" t="s">
        <v>84</v>
      </c>
      <c r="AW1253" s="13" t="s">
        <v>30</v>
      </c>
      <c r="AX1253" s="13" t="s">
        <v>82</v>
      </c>
      <c r="AY1253" s="258" t="s">
        <v>137</v>
      </c>
    </row>
    <row r="1254" s="2" customFormat="1" ht="16.5" customHeight="1">
      <c r="A1254" s="39"/>
      <c r="B1254" s="40"/>
      <c r="C1254" s="295" t="s">
        <v>1531</v>
      </c>
      <c r="D1254" s="295" t="s">
        <v>351</v>
      </c>
      <c r="E1254" s="296" t="s">
        <v>1532</v>
      </c>
      <c r="F1254" s="297" t="s">
        <v>1533</v>
      </c>
      <c r="G1254" s="298" t="s">
        <v>553</v>
      </c>
      <c r="H1254" s="299">
        <v>22.870000000000001</v>
      </c>
      <c r="I1254" s="300"/>
      <c r="J1254" s="301">
        <f>ROUND(I1254*H1254,2)</f>
        <v>0</v>
      </c>
      <c r="K1254" s="302"/>
      <c r="L1254" s="303"/>
      <c r="M1254" s="304" t="s">
        <v>1</v>
      </c>
      <c r="N1254" s="305" t="s">
        <v>39</v>
      </c>
      <c r="O1254" s="92"/>
      <c r="P1254" s="238">
        <f>O1254*H1254</f>
        <v>0</v>
      </c>
      <c r="Q1254" s="238">
        <v>0</v>
      </c>
      <c r="R1254" s="238">
        <f>Q1254*H1254</f>
        <v>0</v>
      </c>
      <c r="S1254" s="238">
        <v>0</v>
      </c>
      <c r="T1254" s="239">
        <f>S1254*H1254</f>
        <v>0</v>
      </c>
      <c r="U1254" s="39"/>
      <c r="V1254" s="39"/>
      <c r="W1254" s="39"/>
      <c r="X1254" s="39"/>
      <c r="Y1254" s="39"/>
      <c r="Z1254" s="39"/>
      <c r="AA1254" s="39"/>
      <c r="AB1254" s="39"/>
      <c r="AC1254" s="39"/>
      <c r="AD1254" s="39"/>
      <c r="AE1254" s="39"/>
      <c r="AR1254" s="240" t="s">
        <v>356</v>
      </c>
      <c r="AT1254" s="240" t="s">
        <v>351</v>
      </c>
      <c r="AU1254" s="240" t="s">
        <v>84</v>
      </c>
      <c r="AY1254" s="18" t="s">
        <v>137</v>
      </c>
      <c r="BE1254" s="241">
        <f>IF(N1254="základní",J1254,0)</f>
        <v>0</v>
      </c>
      <c r="BF1254" s="241">
        <f>IF(N1254="snížená",J1254,0)</f>
        <v>0</v>
      </c>
      <c r="BG1254" s="241">
        <f>IF(N1254="zákl. přenesená",J1254,0)</f>
        <v>0</v>
      </c>
      <c r="BH1254" s="241">
        <f>IF(N1254="sníž. přenesená",J1254,0)</f>
        <v>0</v>
      </c>
      <c r="BI1254" s="241">
        <f>IF(N1254="nulová",J1254,0)</f>
        <v>0</v>
      </c>
      <c r="BJ1254" s="18" t="s">
        <v>82</v>
      </c>
      <c r="BK1254" s="241">
        <f>ROUND(I1254*H1254,2)</f>
        <v>0</v>
      </c>
      <c r="BL1254" s="18" t="s">
        <v>266</v>
      </c>
      <c r="BM1254" s="240" t="s">
        <v>1534</v>
      </c>
    </row>
    <row r="1255" s="2" customFormat="1">
      <c r="A1255" s="39"/>
      <c r="B1255" s="40"/>
      <c r="C1255" s="41"/>
      <c r="D1255" s="249" t="s">
        <v>217</v>
      </c>
      <c r="E1255" s="41"/>
      <c r="F1255" s="280" t="s">
        <v>1373</v>
      </c>
      <c r="G1255" s="41"/>
      <c r="H1255" s="41"/>
      <c r="I1255" s="281"/>
      <c r="J1255" s="41"/>
      <c r="K1255" s="41"/>
      <c r="L1255" s="45"/>
      <c r="M1255" s="282"/>
      <c r="N1255" s="283"/>
      <c r="O1255" s="92"/>
      <c r="P1255" s="92"/>
      <c r="Q1255" s="92"/>
      <c r="R1255" s="92"/>
      <c r="S1255" s="92"/>
      <c r="T1255" s="93"/>
      <c r="U1255" s="39"/>
      <c r="V1255" s="39"/>
      <c r="W1255" s="39"/>
      <c r="X1255" s="39"/>
      <c r="Y1255" s="39"/>
      <c r="Z1255" s="39"/>
      <c r="AA1255" s="39"/>
      <c r="AB1255" s="39"/>
      <c r="AC1255" s="39"/>
      <c r="AD1255" s="39"/>
      <c r="AE1255" s="39"/>
      <c r="AT1255" s="18" t="s">
        <v>217</v>
      </c>
      <c r="AU1255" s="18" t="s">
        <v>84</v>
      </c>
    </row>
    <row r="1256" s="13" customFormat="1">
      <c r="A1256" s="13"/>
      <c r="B1256" s="247"/>
      <c r="C1256" s="248"/>
      <c r="D1256" s="249" t="s">
        <v>192</v>
      </c>
      <c r="E1256" s="250" t="s">
        <v>1</v>
      </c>
      <c r="F1256" s="251" t="s">
        <v>1535</v>
      </c>
      <c r="G1256" s="248"/>
      <c r="H1256" s="252">
        <v>15</v>
      </c>
      <c r="I1256" s="253"/>
      <c r="J1256" s="248"/>
      <c r="K1256" s="248"/>
      <c r="L1256" s="254"/>
      <c r="M1256" s="255"/>
      <c r="N1256" s="256"/>
      <c r="O1256" s="256"/>
      <c r="P1256" s="256"/>
      <c r="Q1256" s="256"/>
      <c r="R1256" s="256"/>
      <c r="S1256" s="256"/>
      <c r="T1256" s="257"/>
      <c r="U1256" s="13"/>
      <c r="V1256" s="13"/>
      <c r="W1256" s="13"/>
      <c r="X1256" s="13"/>
      <c r="Y1256" s="13"/>
      <c r="Z1256" s="13"/>
      <c r="AA1256" s="13"/>
      <c r="AB1256" s="13"/>
      <c r="AC1256" s="13"/>
      <c r="AD1256" s="13"/>
      <c r="AE1256" s="13"/>
      <c r="AT1256" s="258" t="s">
        <v>192</v>
      </c>
      <c r="AU1256" s="258" t="s">
        <v>84</v>
      </c>
      <c r="AV1256" s="13" t="s">
        <v>84</v>
      </c>
      <c r="AW1256" s="13" t="s">
        <v>30</v>
      </c>
      <c r="AX1256" s="13" t="s">
        <v>74</v>
      </c>
      <c r="AY1256" s="258" t="s">
        <v>137</v>
      </c>
    </row>
    <row r="1257" s="13" customFormat="1">
      <c r="A1257" s="13"/>
      <c r="B1257" s="247"/>
      <c r="C1257" s="248"/>
      <c r="D1257" s="249" t="s">
        <v>192</v>
      </c>
      <c r="E1257" s="250" t="s">
        <v>1</v>
      </c>
      <c r="F1257" s="251" t="s">
        <v>1536</v>
      </c>
      <c r="G1257" s="248"/>
      <c r="H1257" s="252">
        <v>7.8700000000000001</v>
      </c>
      <c r="I1257" s="253"/>
      <c r="J1257" s="248"/>
      <c r="K1257" s="248"/>
      <c r="L1257" s="254"/>
      <c r="M1257" s="255"/>
      <c r="N1257" s="256"/>
      <c r="O1257" s="256"/>
      <c r="P1257" s="256"/>
      <c r="Q1257" s="256"/>
      <c r="R1257" s="256"/>
      <c r="S1257" s="256"/>
      <c r="T1257" s="257"/>
      <c r="U1257" s="13"/>
      <c r="V1257" s="13"/>
      <c r="W1257" s="13"/>
      <c r="X1257" s="13"/>
      <c r="Y1257" s="13"/>
      <c r="Z1257" s="13"/>
      <c r="AA1257" s="13"/>
      <c r="AB1257" s="13"/>
      <c r="AC1257" s="13"/>
      <c r="AD1257" s="13"/>
      <c r="AE1257" s="13"/>
      <c r="AT1257" s="258" t="s">
        <v>192</v>
      </c>
      <c r="AU1257" s="258" t="s">
        <v>84</v>
      </c>
      <c r="AV1257" s="13" t="s">
        <v>84</v>
      </c>
      <c r="AW1257" s="13" t="s">
        <v>30</v>
      </c>
      <c r="AX1257" s="13" t="s">
        <v>74</v>
      </c>
      <c r="AY1257" s="258" t="s">
        <v>137</v>
      </c>
    </row>
    <row r="1258" s="14" customFormat="1">
      <c r="A1258" s="14"/>
      <c r="B1258" s="259"/>
      <c r="C1258" s="260"/>
      <c r="D1258" s="249" t="s">
        <v>192</v>
      </c>
      <c r="E1258" s="261" t="s">
        <v>1</v>
      </c>
      <c r="F1258" s="262" t="s">
        <v>202</v>
      </c>
      <c r="G1258" s="260"/>
      <c r="H1258" s="263">
        <v>22.870000000000001</v>
      </c>
      <c r="I1258" s="264"/>
      <c r="J1258" s="260"/>
      <c r="K1258" s="260"/>
      <c r="L1258" s="265"/>
      <c r="M1258" s="266"/>
      <c r="N1258" s="267"/>
      <c r="O1258" s="267"/>
      <c r="P1258" s="267"/>
      <c r="Q1258" s="267"/>
      <c r="R1258" s="267"/>
      <c r="S1258" s="267"/>
      <c r="T1258" s="268"/>
      <c r="U1258" s="14"/>
      <c r="V1258" s="14"/>
      <c r="W1258" s="14"/>
      <c r="X1258" s="14"/>
      <c r="Y1258" s="14"/>
      <c r="Z1258" s="14"/>
      <c r="AA1258" s="14"/>
      <c r="AB1258" s="14"/>
      <c r="AC1258" s="14"/>
      <c r="AD1258" s="14"/>
      <c r="AE1258" s="14"/>
      <c r="AT1258" s="269" t="s">
        <v>192</v>
      </c>
      <c r="AU1258" s="269" t="s">
        <v>84</v>
      </c>
      <c r="AV1258" s="14" t="s">
        <v>155</v>
      </c>
      <c r="AW1258" s="14" t="s">
        <v>30</v>
      </c>
      <c r="AX1258" s="14" t="s">
        <v>82</v>
      </c>
      <c r="AY1258" s="269" t="s">
        <v>137</v>
      </c>
    </row>
    <row r="1259" s="2" customFormat="1" ht="16.5" customHeight="1">
      <c r="A1259" s="39"/>
      <c r="B1259" s="40"/>
      <c r="C1259" s="228" t="s">
        <v>1537</v>
      </c>
      <c r="D1259" s="228" t="s">
        <v>140</v>
      </c>
      <c r="E1259" s="229" t="s">
        <v>1538</v>
      </c>
      <c r="F1259" s="230" t="s">
        <v>1539</v>
      </c>
      <c r="G1259" s="231" t="s">
        <v>553</v>
      </c>
      <c r="H1259" s="232">
        <v>4.4000000000000004</v>
      </c>
      <c r="I1259" s="233"/>
      <c r="J1259" s="234">
        <f>ROUND(I1259*H1259,2)</f>
        <v>0</v>
      </c>
      <c r="K1259" s="235"/>
      <c r="L1259" s="45"/>
      <c r="M1259" s="236" t="s">
        <v>1</v>
      </c>
      <c r="N1259" s="237" t="s">
        <v>39</v>
      </c>
      <c r="O1259" s="92"/>
      <c r="P1259" s="238">
        <f>O1259*H1259</f>
        <v>0</v>
      </c>
      <c r="Q1259" s="238">
        <v>0</v>
      </c>
      <c r="R1259" s="238">
        <f>Q1259*H1259</f>
        <v>0</v>
      </c>
      <c r="S1259" s="238">
        <v>0</v>
      </c>
      <c r="T1259" s="239">
        <f>S1259*H1259</f>
        <v>0</v>
      </c>
      <c r="U1259" s="39"/>
      <c r="V1259" s="39"/>
      <c r="W1259" s="39"/>
      <c r="X1259" s="39"/>
      <c r="Y1259" s="39"/>
      <c r="Z1259" s="39"/>
      <c r="AA1259" s="39"/>
      <c r="AB1259" s="39"/>
      <c r="AC1259" s="39"/>
      <c r="AD1259" s="39"/>
      <c r="AE1259" s="39"/>
      <c r="AR1259" s="240" t="s">
        <v>155</v>
      </c>
      <c r="AT1259" s="240" t="s">
        <v>140</v>
      </c>
      <c r="AU1259" s="240" t="s">
        <v>84</v>
      </c>
      <c r="AY1259" s="18" t="s">
        <v>137</v>
      </c>
      <c r="BE1259" s="241">
        <f>IF(N1259="základní",J1259,0)</f>
        <v>0</v>
      </c>
      <c r="BF1259" s="241">
        <f>IF(N1259="snížená",J1259,0)</f>
        <v>0</v>
      </c>
      <c r="BG1259" s="241">
        <f>IF(N1259="zákl. přenesená",J1259,0)</f>
        <v>0</v>
      </c>
      <c r="BH1259" s="241">
        <f>IF(N1259="sníž. přenesená",J1259,0)</f>
        <v>0</v>
      </c>
      <c r="BI1259" s="241">
        <f>IF(N1259="nulová",J1259,0)</f>
        <v>0</v>
      </c>
      <c r="BJ1259" s="18" t="s">
        <v>82</v>
      </c>
      <c r="BK1259" s="241">
        <f>ROUND(I1259*H1259,2)</f>
        <v>0</v>
      </c>
      <c r="BL1259" s="18" t="s">
        <v>155</v>
      </c>
      <c r="BM1259" s="240" t="s">
        <v>1540</v>
      </c>
    </row>
    <row r="1260" s="13" customFormat="1">
      <c r="A1260" s="13"/>
      <c r="B1260" s="247"/>
      <c r="C1260" s="248"/>
      <c r="D1260" s="249" t="s">
        <v>192</v>
      </c>
      <c r="E1260" s="250" t="s">
        <v>1</v>
      </c>
      <c r="F1260" s="251" t="s">
        <v>1541</v>
      </c>
      <c r="G1260" s="248"/>
      <c r="H1260" s="252">
        <v>4.4000000000000004</v>
      </c>
      <c r="I1260" s="253"/>
      <c r="J1260" s="248"/>
      <c r="K1260" s="248"/>
      <c r="L1260" s="254"/>
      <c r="M1260" s="255"/>
      <c r="N1260" s="256"/>
      <c r="O1260" s="256"/>
      <c r="P1260" s="256"/>
      <c r="Q1260" s="256"/>
      <c r="R1260" s="256"/>
      <c r="S1260" s="256"/>
      <c r="T1260" s="257"/>
      <c r="U1260" s="13"/>
      <c r="V1260" s="13"/>
      <c r="W1260" s="13"/>
      <c r="X1260" s="13"/>
      <c r="Y1260" s="13"/>
      <c r="Z1260" s="13"/>
      <c r="AA1260" s="13"/>
      <c r="AB1260" s="13"/>
      <c r="AC1260" s="13"/>
      <c r="AD1260" s="13"/>
      <c r="AE1260" s="13"/>
      <c r="AT1260" s="258" t="s">
        <v>192</v>
      </c>
      <c r="AU1260" s="258" t="s">
        <v>84</v>
      </c>
      <c r="AV1260" s="13" t="s">
        <v>84</v>
      </c>
      <c r="AW1260" s="13" t="s">
        <v>30</v>
      </c>
      <c r="AX1260" s="13" t="s">
        <v>74</v>
      </c>
      <c r="AY1260" s="258" t="s">
        <v>137</v>
      </c>
    </row>
    <row r="1261" s="14" customFormat="1">
      <c r="A1261" s="14"/>
      <c r="B1261" s="259"/>
      <c r="C1261" s="260"/>
      <c r="D1261" s="249" t="s">
        <v>192</v>
      </c>
      <c r="E1261" s="261" t="s">
        <v>1</v>
      </c>
      <c r="F1261" s="262" t="s">
        <v>202</v>
      </c>
      <c r="G1261" s="260"/>
      <c r="H1261" s="263">
        <v>4.4000000000000004</v>
      </c>
      <c r="I1261" s="264"/>
      <c r="J1261" s="260"/>
      <c r="K1261" s="260"/>
      <c r="L1261" s="265"/>
      <c r="M1261" s="266"/>
      <c r="N1261" s="267"/>
      <c r="O1261" s="267"/>
      <c r="P1261" s="267"/>
      <c r="Q1261" s="267"/>
      <c r="R1261" s="267"/>
      <c r="S1261" s="267"/>
      <c r="T1261" s="268"/>
      <c r="U1261" s="14"/>
      <c r="V1261" s="14"/>
      <c r="W1261" s="14"/>
      <c r="X1261" s="14"/>
      <c r="Y1261" s="14"/>
      <c r="Z1261" s="14"/>
      <c r="AA1261" s="14"/>
      <c r="AB1261" s="14"/>
      <c r="AC1261" s="14"/>
      <c r="AD1261" s="14"/>
      <c r="AE1261" s="14"/>
      <c r="AT1261" s="269" t="s">
        <v>192</v>
      </c>
      <c r="AU1261" s="269" t="s">
        <v>84</v>
      </c>
      <c r="AV1261" s="14" t="s">
        <v>155</v>
      </c>
      <c r="AW1261" s="14" t="s">
        <v>30</v>
      </c>
      <c r="AX1261" s="14" t="s">
        <v>82</v>
      </c>
      <c r="AY1261" s="269" t="s">
        <v>137</v>
      </c>
    </row>
    <row r="1262" s="2" customFormat="1" ht="44.25" customHeight="1">
      <c r="A1262" s="39"/>
      <c r="B1262" s="40"/>
      <c r="C1262" s="295" t="s">
        <v>1542</v>
      </c>
      <c r="D1262" s="295" t="s">
        <v>351</v>
      </c>
      <c r="E1262" s="296" t="s">
        <v>1543</v>
      </c>
      <c r="F1262" s="297" t="s">
        <v>1544</v>
      </c>
      <c r="G1262" s="298" t="s">
        <v>1484</v>
      </c>
      <c r="H1262" s="299">
        <v>1240</v>
      </c>
      <c r="I1262" s="300"/>
      <c r="J1262" s="301">
        <f>ROUND(I1262*H1262,2)</f>
        <v>0</v>
      </c>
      <c r="K1262" s="302"/>
      <c r="L1262" s="303"/>
      <c r="M1262" s="304" t="s">
        <v>1</v>
      </c>
      <c r="N1262" s="305" t="s">
        <v>39</v>
      </c>
      <c r="O1262" s="92"/>
      <c r="P1262" s="238">
        <f>O1262*H1262</f>
        <v>0</v>
      </c>
      <c r="Q1262" s="238">
        <v>0.26000000000000001</v>
      </c>
      <c r="R1262" s="238">
        <f>Q1262*H1262</f>
        <v>322.40000000000003</v>
      </c>
      <c r="S1262" s="238">
        <v>0</v>
      </c>
      <c r="T1262" s="239">
        <f>S1262*H1262</f>
        <v>0</v>
      </c>
      <c r="U1262" s="39"/>
      <c r="V1262" s="39"/>
      <c r="W1262" s="39"/>
      <c r="X1262" s="39"/>
      <c r="Y1262" s="39"/>
      <c r="Z1262" s="39"/>
      <c r="AA1262" s="39"/>
      <c r="AB1262" s="39"/>
      <c r="AC1262" s="39"/>
      <c r="AD1262" s="39"/>
      <c r="AE1262" s="39"/>
      <c r="AR1262" s="240" t="s">
        <v>224</v>
      </c>
      <c r="AT1262" s="240" t="s">
        <v>351</v>
      </c>
      <c r="AU1262" s="240" t="s">
        <v>84</v>
      </c>
      <c r="AY1262" s="18" t="s">
        <v>137</v>
      </c>
      <c r="BE1262" s="241">
        <f>IF(N1262="základní",J1262,0)</f>
        <v>0</v>
      </c>
      <c r="BF1262" s="241">
        <f>IF(N1262="snížená",J1262,0)</f>
        <v>0</v>
      </c>
      <c r="BG1262" s="241">
        <f>IF(N1262="zákl. přenesená",J1262,0)</f>
        <v>0</v>
      </c>
      <c r="BH1262" s="241">
        <f>IF(N1262="sníž. přenesená",J1262,0)</f>
        <v>0</v>
      </c>
      <c r="BI1262" s="241">
        <f>IF(N1262="nulová",J1262,0)</f>
        <v>0</v>
      </c>
      <c r="BJ1262" s="18" t="s">
        <v>82</v>
      </c>
      <c r="BK1262" s="241">
        <f>ROUND(I1262*H1262,2)</f>
        <v>0</v>
      </c>
      <c r="BL1262" s="18" t="s">
        <v>155</v>
      </c>
      <c r="BM1262" s="240" t="s">
        <v>1545</v>
      </c>
    </row>
    <row r="1263" s="2" customFormat="1">
      <c r="A1263" s="39"/>
      <c r="B1263" s="40"/>
      <c r="C1263" s="41"/>
      <c r="D1263" s="249" t="s">
        <v>217</v>
      </c>
      <c r="E1263" s="41"/>
      <c r="F1263" s="280" t="s">
        <v>1546</v>
      </c>
      <c r="G1263" s="41"/>
      <c r="H1263" s="41"/>
      <c r="I1263" s="281"/>
      <c r="J1263" s="41"/>
      <c r="K1263" s="41"/>
      <c r="L1263" s="45"/>
      <c r="M1263" s="282"/>
      <c r="N1263" s="283"/>
      <c r="O1263" s="92"/>
      <c r="P1263" s="92"/>
      <c r="Q1263" s="92"/>
      <c r="R1263" s="92"/>
      <c r="S1263" s="92"/>
      <c r="T1263" s="93"/>
      <c r="U1263" s="39"/>
      <c r="V1263" s="39"/>
      <c r="W1263" s="39"/>
      <c r="X1263" s="39"/>
      <c r="Y1263" s="39"/>
      <c r="Z1263" s="39"/>
      <c r="AA1263" s="39"/>
      <c r="AB1263" s="39"/>
      <c r="AC1263" s="39"/>
      <c r="AD1263" s="39"/>
      <c r="AE1263" s="39"/>
      <c r="AT1263" s="18" t="s">
        <v>217</v>
      </c>
      <c r="AU1263" s="18" t="s">
        <v>84</v>
      </c>
    </row>
    <row r="1264" s="13" customFormat="1">
      <c r="A1264" s="13"/>
      <c r="B1264" s="247"/>
      <c r="C1264" s="248"/>
      <c r="D1264" s="249" t="s">
        <v>192</v>
      </c>
      <c r="E1264" s="250" t="s">
        <v>1</v>
      </c>
      <c r="F1264" s="251" t="s">
        <v>1547</v>
      </c>
      <c r="G1264" s="248"/>
      <c r="H1264" s="252">
        <v>1240</v>
      </c>
      <c r="I1264" s="253"/>
      <c r="J1264" s="248"/>
      <c r="K1264" s="248"/>
      <c r="L1264" s="254"/>
      <c r="M1264" s="255"/>
      <c r="N1264" s="256"/>
      <c r="O1264" s="256"/>
      <c r="P1264" s="256"/>
      <c r="Q1264" s="256"/>
      <c r="R1264" s="256"/>
      <c r="S1264" s="256"/>
      <c r="T1264" s="257"/>
      <c r="U1264" s="13"/>
      <c r="V1264" s="13"/>
      <c r="W1264" s="13"/>
      <c r="X1264" s="13"/>
      <c r="Y1264" s="13"/>
      <c r="Z1264" s="13"/>
      <c r="AA1264" s="13"/>
      <c r="AB1264" s="13"/>
      <c r="AC1264" s="13"/>
      <c r="AD1264" s="13"/>
      <c r="AE1264" s="13"/>
      <c r="AT1264" s="258" t="s">
        <v>192</v>
      </c>
      <c r="AU1264" s="258" t="s">
        <v>84</v>
      </c>
      <c r="AV1264" s="13" t="s">
        <v>84</v>
      </c>
      <c r="AW1264" s="13" t="s">
        <v>30</v>
      </c>
      <c r="AX1264" s="13" t="s">
        <v>74</v>
      </c>
      <c r="AY1264" s="258" t="s">
        <v>137</v>
      </c>
    </row>
    <row r="1265" s="14" customFormat="1">
      <c r="A1265" s="14"/>
      <c r="B1265" s="259"/>
      <c r="C1265" s="260"/>
      <c r="D1265" s="249" t="s">
        <v>192</v>
      </c>
      <c r="E1265" s="261" t="s">
        <v>1</v>
      </c>
      <c r="F1265" s="262" t="s">
        <v>202</v>
      </c>
      <c r="G1265" s="260"/>
      <c r="H1265" s="263">
        <v>1240</v>
      </c>
      <c r="I1265" s="264"/>
      <c r="J1265" s="260"/>
      <c r="K1265" s="260"/>
      <c r="L1265" s="265"/>
      <c r="M1265" s="266"/>
      <c r="N1265" s="267"/>
      <c r="O1265" s="267"/>
      <c r="P1265" s="267"/>
      <c r="Q1265" s="267"/>
      <c r="R1265" s="267"/>
      <c r="S1265" s="267"/>
      <c r="T1265" s="268"/>
      <c r="U1265" s="14"/>
      <c r="V1265" s="14"/>
      <c r="W1265" s="14"/>
      <c r="X1265" s="14"/>
      <c r="Y1265" s="14"/>
      <c r="Z1265" s="14"/>
      <c r="AA1265" s="14"/>
      <c r="AB1265" s="14"/>
      <c r="AC1265" s="14"/>
      <c r="AD1265" s="14"/>
      <c r="AE1265" s="14"/>
      <c r="AT1265" s="269" t="s">
        <v>192</v>
      </c>
      <c r="AU1265" s="269" t="s">
        <v>84</v>
      </c>
      <c r="AV1265" s="14" t="s">
        <v>155</v>
      </c>
      <c r="AW1265" s="14" t="s">
        <v>30</v>
      </c>
      <c r="AX1265" s="14" t="s">
        <v>82</v>
      </c>
      <c r="AY1265" s="269" t="s">
        <v>137</v>
      </c>
    </row>
    <row r="1266" s="2" customFormat="1" ht="24.15" customHeight="1">
      <c r="A1266" s="39"/>
      <c r="B1266" s="40"/>
      <c r="C1266" s="228" t="s">
        <v>1548</v>
      </c>
      <c r="D1266" s="228" t="s">
        <v>140</v>
      </c>
      <c r="E1266" s="229" t="s">
        <v>1549</v>
      </c>
      <c r="F1266" s="230" t="s">
        <v>1550</v>
      </c>
      <c r="G1266" s="231" t="s">
        <v>190</v>
      </c>
      <c r="H1266" s="232">
        <v>9.9199999999999999</v>
      </c>
      <c r="I1266" s="233"/>
      <c r="J1266" s="234">
        <f>ROUND(I1266*H1266,2)</f>
        <v>0</v>
      </c>
      <c r="K1266" s="235"/>
      <c r="L1266" s="45"/>
      <c r="M1266" s="236" t="s">
        <v>1</v>
      </c>
      <c r="N1266" s="237" t="s">
        <v>39</v>
      </c>
      <c r="O1266" s="92"/>
      <c r="P1266" s="238">
        <f>O1266*H1266</f>
        <v>0</v>
      </c>
      <c r="Q1266" s="238">
        <v>0.00033</v>
      </c>
      <c r="R1266" s="238">
        <f>Q1266*H1266</f>
        <v>0.0032735999999999998</v>
      </c>
      <c r="S1266" s="238">
        <v>0</v>
      </c>
      <c r="T1266" s="239">
        <f>S1266*H1266</f>
        <v>0</v>
      </c>
      <c r="U1266" s="39"/>
      <c r="V1266" s="39"/>
      <c r="W1266" s="39"/>
      <c r="X1266" s="39"/>
      <c r="Y1266" s="39"/>
      <c r="Z1266" s="39"/>
      <c r="AA1266" s="39"/>
      <c r="AB1266" s="39"/>
      <c r="AC1266" s="39"/>
      <c r="AD1266" s="39"/>
      <c r="AE1266" s="39"/>
      <c r="AR1266" s="240" t="s">
        <v>266</v>
      </c>
      <c r="AT1266" s="240" t="s">
        <v>140</v>
      </c>
      <c r="AU1266" s="240" t="s">
        <v>84</v>
      </c>
      <c r="AY1266" s="18" t="s">
        <v>137</v>
      </c>
      <c r="BE1266" s="241">
        <f>IF(N1266="základní",J1266,0)</f>
        <v>0</v>
      </c>
      <c r="BF1266" s="241">
        <f>IF(N1266="snížená",J1266,0)</f>
        <v>0</v>
      </c>
      <c r="BG1266" s="241">
        <f>IF(N1266="zákl. přenesená",J1266,0)</f>
        <v>0</v>
      </c>
      <c r="BH1266" s="241">
        <f>IF(N1266="sníž. přenesená",J1266,0)</f>
        <v>0</v>
      </c>
      <c r="BI1266" s="241">
        <f>IF(N1266="nulová",J1266,0)</f>
        <v>0</v>
      </c>
      <c r="BJ1266" s="18" t="s">
        <v>82</v>
      </c>
      <c r="BK1266" s="241">
        <f>ROUND(I1266*H1266,2)</f>
        <v>0</v>
      </c>
      <c r="BL1266" s="18" t="s">
        <v>266</v>
      </c>
      <c r="BM1266" s="240" t="s">
        <v>1551</v>
      </c>
    </row>
    <row r="1267" s="13" customFormat="1">
      <c r="A1267" s="13"/>
      <c r="B1267" s="247"/>
      <c r="C1267" s="248"/>
      <c r="D1267" s="249" t="s">
        <v>192</v>
      </c>
      <c r="E1267" s="250" t="s">
        <v>1</v>
      </c>
      <c r="F1267" s="251" t="s">
        <v>1552</v>
      </c>
      <c r="G1267" s="248"/>
      <c r="H1267" s="252">
        <v>9.9199999999999999</v>
      </c>
      <c r="I1267" s="253"/>
      <c r="J1267" s="248"/>
      <c r="K1267" s="248"/>
      <c r="L1267" s="254"/>
      <c r="M1267" s="255"/>
      <c r="N1267" s="256"/>
      <c r="O1267" s="256"/>
      <c r="P1267" s="256"/>
      <c r="Q1267" s="256"/>
      <c r="R1267" s="256"/>
      <c r="S1267" s="256"/>
      <c r="T1267" s="257"/>
      <c r="U1267" s="13"/>
      <c r="V1267" s="13"/>
      <c r="W1267" s="13"/>
      <c r="X1267" s="13"/>
      <c r="Y1267" s="13"/>
      <c r="Z1267" s="13"/>
      <c r="AA1267" s="13"/>
      <c r="AB1267" s="13"/>
      <c r="AC1267" s="13"/>
      <c r="AD1267" s="13"/>
      <c r="AE1267" s="13"/>
      <c r="AT1267" s="258" t="s">
        <v>192</v>
      </c>
      <c r="AU1267" s="258" t="s">
        <v>84</v>
      </c>
      <c r="AV1267" s="13" t="s">
        <v>84</v>
      </c>
      <c r="AW1267" s="13" t="s">
        <v>30</v>
      </c>
      <c r="AX1267" s="13" t="s">
        <v>74</v>
      </c>
      <c r="AY1267" s="258" t="s">
        <v>137</v>
      </c>
    </row>
    <row r="1268" s="14" customFormat="1">
      <c r="A1268" s="14"/>
      <c r="B1268" s="259"/>
      <c r="C1268" s="260"/>
      <c r="D1268" s="249" t="s">
        <v>192</v>
      </c>
      <c r="E1268" s="261" t="s">
        <v>1</v>
      </c>
      <c r="F1268" s="262" t="s">
        <v>202</v>
      </c>
      <c r="G1268" s="260"/>
      <c r="H1268" s="263">
        <v>9.9199999999999999</v>
      </c>
      <c r="I1268" s="264"/>
      <c r="J1268" s="260"/>
      <c r="K1268" s="260"/>
      <c r="L1268" s="265"/>
      <c r="M1268" s="266"/>
      <c r="N1268" s="267"/>
      <c r="O1268" s="267"/>
      <c r="P1268" s="267"/>
      <c r="Q1268" s="267"/>
      <c r="R1268" s="267"/>
      <c r="S1268" s="267"/>
      <c r="T1268" s="268"/>
      <c r="U1268" s="14"/>
      <c r="V1268" s="14"/>
      <c r="W1268" s="14"/>
      <c r="X1268" s="14"/>
      <c r="Y1268" s="14"/>
      <c r="Z1268" s="14"/>
      <c r="AA1268" s="14"/>
      <c r="AB1268" s="14"/>
      <c r="AC1268" s="14"/>
      <c r="AD1268" s="14"/>
      <c r="AE1268" s="14"/>
      <c r="AT1268" s="269" t="s">
        <v>192</v>
      </c>
      <c r="AU1268" s="269" t="s">
        <v>84</v>
      </c>
      <c r="AV1268" s="14" t="s">
        <v>155</v>
      </c>
      <c r="AW1268" s="14" t="s">
        <v>30</v>
      </c>
      <c r="AX1268" s="14" t="s">
        <v>82</v>
      </c>
      <c r="AY1268" s="269" t="s">
        <v>137</v>
      </c>
    </row>
    <row r="1269" s="2" customFormat="1" ht="16.5" customHeight="1">
      <c r="A1269" s="39"/>
      <c r="B1269" s="40"/>
      <c r="C1269" s="295" t="s">
        <v>1553</v>
      </c>
      <c r="D1269" s="295" t="s">
        <v>351</v>
      </c>
      <c r="E1269" s="296" t="s">
        <v>1554</v>
      </c>
      <c r="F1269" s="297" t="s">
        <v>1555</v>
      </c>
      <c r="G1269" s="298" t="s">
        <v>302</v>
      </c>
      <c r="H1269" s="299">
        <v>4</v>
      </c>
      <c r="I1269" s="300"/>
      <c r="J1269" s="301">
        <f>ROUND(I1269*H1269,2)</f>
        <v>0</v>
      </c>
      <c r="K1269" s="302"/>
      <c r="L1269" s="303"/>
      <c r="M1269" s="304" t="s">
        <v>1</v>
      </c>
      <c r="N1269" s="305" t="s">
        <v>39</v>
      </c>
      <c r="O1269" s="92"/>
      <c r="P1269" s="238">
        <f>O1269*H1269</f>
        <v>0</v>
      </c>
      <c r="Q1269" s="238">
        <v>0</v>
      </c>
      <c r="R1269" s="238">
        <f>Q1269*H1269</f>
        <v>0</v>
      </c>
      <c r="S1269" s="238">
        <v>0</v>
      </c>
      <c r="T1269" s="239">
        <f>S1269*H1269</f>
        <v>0</v>
      </c>
      <c r="U1269" s="39"/>
      <c r="V1269" s="39"/>
      <c r="W1269" s="39"/>
      <c r="X1269" s="39"/>
      <c r="Y1269" s="39"/>
      <c r="Z1269" s="39"/>
      <c r="AA1269" s="39"/>
      <c r="AB1269" s="39"/>
      <c r="AC1269" s="39"/>
      <c r="AD1269" s="39"/>
      <c r="AE1269" s="39"/>
      <c r="AR1269" s="240" t="s">
        <v>356</v>
      </c>
      <c r="AT1269" s="240" t="s">
        <v>351</v>
      </c>
      <c r="AU1269" s="240" t="s">
        <v>84</v>
      </c>
      <c r="AY1269" s="18" t="s">
        <v>137</v>
      </c>
      <c r="BE1269" s="241">
        <f>IF(N1269="základní",J1269,0)</f>
        <v>0</v>
      </c>
      <c r="BF1269" s="241">
        <f>IF(N1269="snížená",J1269,0)</f>
        <v>0</v>
      </c>
      <c r="BG1269" s="241">
        <f>IF(N1269="zákl. přenesená",J1269,0)</f>
        <v>0</v>
      </c>
      <c r="BH1269" s="241">
        <f>IF(N1269="sníž. přenesená",J1269,0)</f>
        <v>0</v>
      </c>
      <c r="BI1269" s="241">
        <f>IF(N1269="nulová",J1269,0)</f>
        <v>0</v>
      </c>
      <c r="BJ1269" s="18" t="s">
        <v>82</v>
      </c>
      <c r="BK1269" s="241">
        <f>ROUND(I1269*H1269,2)</f>
        <v>0</v>
      </c>
      <c r="BL1269" s="18" t="s">
        <v>266</v>
      </c>
      <c r="BM1269" s="240" t="s">
        <v>1556</v>
      </c>
    </row>
    <row r="1270" s="2" customFormat="1">
      <c r="A1270" s="39"/>
      <c r="B1270" s="40"/>
      <c r="C1270" s="41"/>
      <c r="D1270" s="249" t="s">
        <v>217</v>
      </c>
      <c r="E1270" s="41"/>
      <c r="F1270" s="280" t="s">
        <v>1486</v>
      </c>
      <c r="G1270" s="41"/>
      <c r="H1270" s="41"/>
      <c r="I1270" s="281"/>
      <c r="J1270" s="41"/>
      <c r="K1270" s="41"/>
      <c r="L1270" s="45"/>
      <c r="M1270" s="282"/>
      <c r="N1270" s="283"/>
      <c r="O1270" s="92"/>
      <c r="P1270" s="92"/>
      <c r="Q1270" s="92"/>
      <c r="R1270" s="92"/>
      <c r="S1270" s="92"/>
      <c r="T1270" s="93"/>
      <c r="U1270" s="39"/>
      <c r="V1270" s="39"/>
      <c r="W1270" s="39"/>
      <c r="X1270" s="39"/>
      <c r="Y1270" s="39"/>
      <c r="Z1270" s="39"/>
      <c r="AA1270" s="39"/>
      <c r="AB1270" s="39"/>
      <c r="AC1270" s="39"/>
      <c r="AD1270" s="39"/>
      <c r="AE1270" s="39"/>
      <c r="AT1270" s="18" t="s">
        <v>217</v>
      </c>
      <c r="AU1270" s="18" t="s">
        <v>84</v>
      </c>
    </row>
    <row r="1271" s="13" customFormat="1">
      <c r="A1271" s="13"/>
      <c r="B1271" s="247"/>
      <c r="C1271" s="248"/>
      <c r="D1271" s="249" t="s">
        <v>192</v>
      </c>
      <c r="E1271" s="250" t="s">
        <v>1</v>
      </c>
      <c r="F1271" s="251" t="s">
        <v>155</v>
      </c>
      <c r="G1271" s="248"/>
      <c r="H1271" s="252">
        <v>4</v>
      </c>
      <c r="I1271" s="253"/>
      <c r="J1271" s="248"/>
      <c r="K1271" s="248"/>
      <c r="L1271" s="254"/>
      <c r="M1271" s="255"/>
      <c r="N1271" s="256"/>
      <c r="O1271" s="256"/>
      <c r="P1271" s="256"/>
      <c r="Q1271" s="256"/>
      <c r="R1271" s="256"/>
      <c r="S1271" s="256"/>
      <c r="T1271" s="257"/>
      <c r="U1271" s="13"/>
      <c r="V1271" s="13"/>
      <c r="W1271" s="13"/>
      <c r="X1271" s="13"/>
      <c r="Y1271" s="13"/>
      <c r="Z1271" s="13"/>
      <c r="AA1271" s="13"/>
      <c r="AB1271" s="13"/>
      <c r="AC1271" s="13"/>
      <c r="AD1271" s="13"/>
      <c r="AE1271" s="13"/>
      <c r="AT1271" s="258" t="s">
        <v>192</v>
      </c>
      <c r="AU1271" s="258" t="s">
        <v>84</v>
      </c>
      <c r="AV1271" s="13" t="s">
        <v>84</v>
      </c>
      <c r="AW1271" s="13" t="s">
        <v>30</v>
      </c>
      <c r="AX1271" s="13" t="s">
        <v>74</v>
      </c>
      <c r="AY1271" s="258" t="s">
        <v>137</v>
      </c>
    </row>
    <row r="1272" s="14" customFormat="1">
      <c r="A1272" s="14"/>
      <c r="B1272" s="259"/>
      <c r="C1272" s="260"/>
      <c r="D1272" s="249" t="s">
        <v>192</v>
      </c>
      <c r="E1272" s="261" t="s">
        <v>1</v>
      </c>
      <c r="F1272" s="262" t="s">
        <v>202</v>
      </c>
      <c r="G1272" s="260"/>
      <c r="H1272" s="263">
        <v>4</v>
      </c>
      <c r="I1272" s="264"/>
      <c r="J1272" s="260"/>
      <c r="K1272" s="260"/>
      <c r="L1272" s="265"/>
      <c r="M1272" s="266"/>
      <c r="N1272" s="267"/>
      <c r="O1272" s="267"/>
      <c r="P1272" s="267"/>
      <c r="Q1272" s="267"/>
      <c r="R1272" s="267"/>
      <c r="S1272" s="267"/>
      <c r="T1272" s="268"/>
      <c r="U1272" s="14"/>
      <c r="V1272" s="14"/>
      <c r="W1272" s="14"/>
      <c r="X1272" s="14"/>
      <c r="Y1272" s="14"/>
      <c r="Z1272" s="14"/>
      <c r="AA1272" s="14"/>
      <c r="AB1272" s="14"/>
      <c r="AC1272" s="14"/>
      <c r="AD1272" s="14"/>
      <c r="AE1272" s="14"/>
      <c r="AT1272" s="269" t="s">
        <v>192</v>
      </c>
      <c r="AU1272" s="269" t="s">
        <v>84</v>
      </c>
      <c r="AV1272" s="14" t="s">
        <v>155</v>
      </c>
      <c r="AW1272" s="14" t="s">
        <v>30</v>
      </c>
      <c r="AX1272" s="14" t="s">
        <v>82</v>
      </c>
      <c r="AY1272" s="269" t="s">
        <v>137</v>
      </c>
    </row>
    <row r="1273" s="2" customFormat="1" ht="24.15" customHeight="1">
      <c r="A1273" s="39"/>
      <c r="B1273" s="40"/>
      <c r="C1273" s="228" t="s">
        <v>1557</v>
      </c>
      <c r="D1273" s="228" t="s">
        <v>140</v>
      </c>
      <c r="E1273" s="229" t="s">
        <v>1558</v>
      </c>
      <c r="F1273" s="230" t="s">
        <v>1559</v>
      </c>
      <c r="G1273" s="231" t="s">
        <v>190</v>
      </c>
      <c r="H1273" s="232">
        <v>16.870000000000001</v>
      </c>
      <c r="I1273" s="233"/>
      <c r="J1273" s="234">
        <f>ROUND(I1273*H1273,2)</f>
        <v>0</v>
      </c>
      <c r="K1273" s="235"/>
      <c r="L1273" s="45"/>
      <c r="M1273" s="236" t="s">
        <v>1</v>
      </c>
      <c r="N1273" s="237" t="s">
        <v>39</v>
      </c>
      <c r="O1273" s="92"/>
      <c r="P1273" s="238">
        <f>O1273*H1273</f>
        <v>0</v>
      </c>
      <c r="Q1273" s="238">
        <v>0.00027</v>
      </c>
      <c r="R1273" s="238">
        <f>Q1273*H1273</f>
        <v>0.0045549000000000006</v>
      </c>
      <c r="S1273" s="238">
        <v>0</v>
      </c>
      <c r="T1273" s="239">
        <f>S1273*H1273</f>
        <v>0</v>
      </c>
      <c r="U1273" s="39"/>
      <c r="V1273" s="39"/>
      <c r="W1273" s="39"/>
      <c r="X1273" s="39"/>
      <c r="Y1273" s="39"/>
      <c r="Z1273" s="39"/>
      <c r="AA1273" s="39"/>
      <c r="AB1273" s="39"/>
      <c r="AC1273" s="39"/>
      <c r="AD1273" s="39"/>
      <c r="AE1273" s="39"/>
      <c r="AR1273" s="240" t="s">
        <v>266</v>
      </c>
      <c r="AT1273" s="240" t="s">
        <v>140</v>
      </c>
      <c r="AU1273" s="240" t="s">
        <v>84</v>
      </c>
      <c r="AY1273" s="18" t="s">
        <v>137</v>
      </c>
      <c r="BE1273" s="241">
        <f>IF(N1273="základní",J1273,0)</f>
        <v>0</v>
      </c>
      <c r="BF1273" s="241">
        <f>IF(N1273="snížená",J1273,0)</f>
        <v>0</v>
      </c>
      <c r="BG1273" s="241">
        <f>IF(N1273="zákl. přenesená",J1273,0)</f>
        <v>0</v>
      </c>
      <c r="BH1273" s="241">
        <f>IF(N1273="sníž. přenesená",J1273,0)</f>
        <v>0</v>
      </c>
      <c r="BI1273" s="241">
        <f>IF(N1273="nulová",J1273,0)</f>
        <v>0</v>
      </c>
      <c r="BJ1273" s="18" t="s">
        <v>82</v>
      </c>
      <c r="BK1273" s="241">
        <f>ROUND(I1273*H1273,2)</f>
        <v>0</v>
      </c>
      <c r="BL1273" s="18" t="s">
        <v>266</v>
      </c>
      <c r="BM1273" s="240" t="s">
        <v>1560</v>
      </c>
    </row>
    <row r="1274" s="13" customFormat="1">
      <c r="A1274" s="13"/>
      <c r="B1274" s="247"/>
      <c r="C1274" s="248"/>
      <c r="D1274" s="249" t="s">
        <v>192</v>
      </c>
      <c r="E1274" s="250" t="s">
        <v>1</v>
      </c>
      <c r="F1274" s="251" t="s">
        <v>1561</v>
      </c>
      <c r="G1274" s="248"/>
      <c r="H1274" s="252">
        <v>5.5800000000000001</v>
      </c>
      <c r="I1274" s="253"/>
      <c r="J1274" s="248"/>
      <c r="K1274" s="248"/>
      <c r="L1274" s="254"/>
      <c r="M1274" s="255"/>
      <c r="N1274" s="256"/>
      <c r="O1274" s="256"/>
      <c r="P1274" s="256"/>
      <c r="Q1274" s="256"/>
      <c r="R1274" s="256"/>
      <c r="S1274" s="256"/>
      <c r="T1274" s="257"/>
      <c r="U1274" s="13"/>
      <c r="V1274" s="13"/>
      <c r="W1274" s="13"/>
      <c r="X1274" s="13"/>
      <c r="Y1274" s="13"/>
      <c r="Z1274" s="13"/>
      <c r="AA1274" s="13"/>
      <c r="AB1274" s="13"/>
      <c r="AC1274" s="13"/>
      <c r="AD1274" s="13"/>
      <c r="AE1274" s="13"/>
      <c r="AT1274" s="258" t="s">
        <v>192</v>
      </c>
      <c r="AU1274" s="258" t="s">
        <v>84</v>
      </c>
      <c r="AV1274" s="13" t="s">
        <v>84</v>
      </c>
      <c r="AW1274" s="13" t="s">
        <v>30</v>
      </c>
      <c r="AX1274" s="13" t="s">
        <v>74</v>
      </c>
      <c r="AY1274" s="258" t="s">
        <v>137</v>
      </c>
    </row>
    <row r="1275" s="13" customFormat="1">
      <c r="A1275" s="13"/>
      <c r="B1275" s="247"/>
      <c r="C1275" s="248"/>
      <c r="D1275" s="249" t="s">
        <v>192</v>
      </c>
      <c r="E1275" s="250" t="s">
        <v>1</v>
      </c>
      <c r="F1275" s="251" t="s">
        <v>1562</v>
      </c>
      <c r="G1275" s="248"/>
      <c r="H1275" s="252">
        <v>6.5099999999999998</v>
      </c>
      <c r="I1275" s="253"/>
      <c r="J1275" s="248"/>
      <c r="K1275" s="248"/>
      <c r="L1275" s="254"/>
      <c r="M1275" s="255"/>
      <c r="N1275" s="256"/>
      <c r="O1275" s="256"/>
      <c r="P1275" s="256"/>
      <c r="Q1275" s="256"/>
      <c r="R1275" s="256"/>
      <c r="S1275" s="256"/>
      <c r="T1275" s="257"/>
      <c r="U1275" s="13"/>
      <c r="V1275" s="13"/>
      <c r="W1275" s="13"/>
      <c r="X1275" s="13"/>
      <c r="Y1275" s="13"/>
      <c r="Z1275" s="13"/>
      <c r="AA1275" s="13"/>
      <c r="AB1275" s="13"/>
      <c r="AC1275" s="13"/>
      <c r="AD1275" s="13"/>
      <c r="AE1275" s="13"/>
      <c r="AT1275" s="258" t="s">
        <v>192</v>
      </c>
      <c r="AU1275" s="258" t="s">
        <v>84</v>
      </c>
      <c r="AV1275" s="13" t="s">
        <v>84</v>
      </c>
      <c r="AW1275" s="13" t="s">
        <v>30</v>
      </c>
      <c r="AX1275" s="13" t="s">
        <v>74</v>
      </c>
      <c r="AY1275" s="258" t="s">
        <v>137</v>
      </c>
    </row>
    <row r="1276" s="13" customFormat="1">
      <c r="A1276" s="13"/>
      <c r="B1276" s="247"/>
      <c r="C1276" s="248"/>
      <c r="D1276" s="249" t="s">
        <v>192</v>
      </c>
      <c r="E1276" s="250" t="s">
        <v>1</v>
      </c>
      <c r="F1276" s="251" t="s">
        <v>1563</v>
      </c>
      <c r="G1276" s="248"/>
      <c r="H1276" s="252">
        <v>4.7800000000000002</v>
      </c>
      <c r="I1276" s="253"/>
      <c r="J1276" s="248"/>
      <c r="K1276" s="248"/>
      <c r="L1276" s="254"/>
      <c r="M1276" s="255"/>
      <c r="N1276" s="256"/>
      <c r="O1276" s="256"/>
      <c r="P1276" s="256"/>
      <c r="Q1276" s="256"/>
      <c r="R1276" s="256"/>
      <c r="S1276" s="256"/>
      <c r="T1276" s="257"/>
      <c r="U1276" s="13"/>
      <c r="V1276" s="13"/>
      <c r="W1276" s="13"/>
      <c r="X1276" s="13"/>
      <c r="Y1276" s="13"/>
      <c r="Z1276" s="13"/>
      <c r="AA1276" s="13"/>
      <c r="AB1276" s="13"/>
      <c r="AC1276" s="13"/>
      <c r="AD1276" s="13"/>
      <c r="AE1276" s="13"/>
      <c r="AT1276" s="258" t="s">
        <v>192</v>
      </c>
      <c r="AU1276" s="258" t="s">
        <v>84</v>
      </c>
      <c r="AV1276" s="13" t="s">
        <v>84</v>
      </c>
      <c r="AW1276" s="13" t="s">
        <v>30</v>
      </c>
      <c r="AX1276" s="13" t="s">
        <v>74</v>
      </c>
      <c r="AY1276" s="258" t="s">
        <v>137</v>
      </c>
    </row>
    <row r="1277" s="14" customFormat="1">
      <c r="A1277" s="14"/>
      <c r="B1277" s="259"/>
      <c r="C1277" s="260"/>
      <c r="D1277" s="249" t="s">
        <v>192</v>
      </c>
      <c r="E1277" s="261" t="s">
        <v>1</v>
      </c>
      <c r="F1277" s="262" t="s">
        <v>202</v>
      </c>
      <c r="G1277" s="260"/>
      <c r="H1277" s="263">
        <v>16.870000000000001</v>
      </c>
      <c r="I1277" s="264"/>
      <c r="J1277" s="260"/>
      <c r="K1277" s="260"/>
      <c r="L1277" s="265"/>
      <c r="M1277" s="266"/>
      <c r="N1277" s="267"/>
      <c r="O1277" s="267"/>
      <c r="P1277" s="267"/>
      <c r="Q1277" s="267"/>
      <c r="R1277" s="267"/>
      <c r="S1277" s="267"/>
      <c r="T1277" s="268"/>
      <c r="U1277" s="14"/>
      <c r="V1277" s="14"/>
      <c r="W1277" s="14"/>
      <c r="X1277" s="14"/>
      <c r="Y1277" s="14"/>
      <c r="Z1277" s="14"/>
      <c r="AA1277" s="14"/>
      <c r="AB1277" s="14"/>
      <c r="AC1277" s="14"/>
      <c r="AD1277" s="14"/>
      <c r="AE1277" s="14"/>
      <c r="AT1277" s="269" t="s">
        <v>192</v>
      </c>
      <c r="AU1277" s="269" t="s">
        <v>84</v>
      </c>
      <c r="AV1277" s="14" t="s">
        <v>155</v>
      </c>
      <c r="AW1277" s="14" t="s">
        <v>30</v>
      </c>
      <c r="AX1277" s="14" t="s">
        <v>82</v>
      </c>
      <c r="AY1277" s="269" t="s">
        <v>137</v>
      </c>
    </row>
    <row r="1278" s="2" customFormat="1" ht="16.5" customHeight="1">
      <c r="A1278" s="39"/>
      <c r="B1278" s="40"/>
      <c r="C1278" s="295" t="s">
        <v>1564</v>
      </c>
      <c r="D1278" s="295" t="s">
        <v>351</v>
      </c>
      <c r="E1278" s="296" t="s">
        <v>1565</v>
      </c>
      <c r="F1278" s="297" t="s">
        <v>1566</v>
      </c>
      <c r="G1278" s="298" t="s">
        <v>302</v>
      </c>
      <c r="H1278" s="299">
        <v>1</v>
      </c>
      <c r="I1278" s="300"/>
      <c r="J1278" s="301">
        <f>ROUND(I1278*H1278,2)</f>
        <v>0</v>
      </c>
      <c r="K1278" s="302"/>
      <c r="L1278" s="303"/>
      <c r="M1278" s="304" t="s">
        <v>1</v>
      </c>
      <c r="N1278" s="305" t="s">
        <v>39</v>
      </c>
      <c r="O1278" s="92"/>
      <c r="P1278" s="238">
        <f>O1278*H1278</f>
        <v>0</v>
      </c>
      <c r="Q1278" s="238">
        <v>0</v>
      </c>
      <c r="R1278" s="238">
        <f>Q1278*H1278</f>
        <v>0</v>
      </c>
      <c r="S1278" s="238">
        <v>0</v>
      </c>
      <c r="T1278" s="239">
        <f>S1278*H1278</f>
        <v>0</v>
      </c>
      <c r="U1278" s="39"/>
      <c r="V1278" s="39"/>
      <c r="W1278" s="39"/>
      <c r="X1278" s="39"/>
      <c r="Y1278" s="39"/>
      <c r="Z1278" s="39"/>
      <c r="AA1278" s="39"/>
      <c r="AB1278" s="39"/>
      <c r="AC1278" s="39"/>
      <c r="AD1278" s="39"/>
      <c r="AE1278" s="39"/>
      <c r="AR1278" s="240" t="s">
        <v>356</v>
      </c>
      <c r="AT1278" s="240" t="s">
        <v>351</v>
      </c>
      <c r="AU1278" s="240" t="s">
        <v>84</v>
      </c>
      <c r="AY1278" s="18" t="s">
        <v>137</v>
      </c>
      <c r="BE1278" s="241">
        <f>IF(N1278="základní",J1278,0)</f>
        <v>0</v>
      </c>
      <c r="BF1278" s="241">
        <f>IF(N1278="snížená",J1278,0)</f>
        <v>0</v>
      </c>
      <c r="BG1278" s="241">
        <f>IF(N1278="zákl. přenesená",J1278,0)</f>
        <v>0</v>
      </c>
      <c r="BH1278" s="241">
        <f>IF(N1278="sníž. přenesená",J1278,0)</f>
        <v>0</v>
      </c>
      <c r="BI1278" s="241">
        <f>IF(N1278="nulová",J1278,0)</f>
        <v>0</v>
      </c>
      <c r="BJ1278" s="18" t="s">
        <v>82</v>
      </c>
      <c r="BK1278" s="241">
        <f>ROUND(I1278*H1278,2)</f>
        <v>0</v>
      </c>
      <c r="BL1278" s="18" t="s">
        <v>266</v>
      </c>
      <c r="BM1278" s="240" t="s">
        <v>1567</v>
      </c>
    </row>
    <row r="1279" s="2" customFormat="1">
      <c r="A1279" s="39"/>
      <c r="B1279" s="40"/>
      <c r="C1279" s="41"/>
      <c r="D1279" s="249" t="s">
        <v>217</v>
      </c>
      <c r="E1279" s="41"/>
      <c r="F1279" s="280" t="s">
        <v>1486</v>
      </c>
      <c r="G1279" s="41"/>
      <c r="H1279" s="41"/>
      <c r="I1279" s="281"/>
      <c r="J1279" s="41"/>
      <c r="K1279" s="41"/>
      <c r="L1279" s="45"/>
      <c r="M1279" s="282"/>
      <c r="N1279" s="283"/>
      <c r="O1279" s="92"/>
      <c r="P1279" s="92"/>
      <c r="Q1279" s="92"/>
      <c r="R1279" s="92"/>
      <c r="S1279" s="92"/>
      <c r="T1279" s="93"/>
      <c r="U1279" s="39"/>
      <c r="V1279" s="39"/>
      <c r="W1279" s="39"/>
      <c r="X1279" s="39"/>
      <c r="Y1279" s="39"/>
      <c r="Z1279" s="39"/>
      <c r="AA1279" s="39"/>
      <c r="AB1279" s="39"/>
      <c r="AC1279" s="39"/>
      <c r="AD1279" s="39"/>
      <c r="AE1279" s="39"/>
      <c r="AT1279" s="18" t="s">
        <v>217</v>
      </c>
      <c r="AU1279" s="18" t="s">
        <v>84</v>
      </c>
    </row>
    <row r="1280" s="13" customFormat="1">
      <c r="A1280" s="13"/>
      <c r="B1280" s="247"/>
      <c r="C1280" s="248"/>
      <c r="D1280" s="249" t="s">
        <v>192</v>
      </c>
      <c r="E1280" s="250" t="s">
        <v>1</v>
      </c>
      <c r="F1280" s="251" t="s">
        <v>82</v>
      </c>
      <c r="G1280" s="248"/>
      <c r="H1280" s="252">
        <v>1</v>
      </c>
      <c r="I1280" s="253"/>
      <c r="J1280" s="248"/>
      <c r="K1280" s="248"/>
      <c r="L1280" s="254"/>
      <c r="M1280" s="255"/>
      <c r="N1280" s="256"/>
      <c r="O1280" s="256"/>
      <c r="P1280" s="256"/>
      <c r="Q1280" s="256"/>
      <c r="R1280" s="256"/>
      <c r="S1280" s="256"/>
      <c r="T1280" s="257"/>
      <c r="U1280" s="13"/>
      <c r="V1280" s="13"/>
      <c r="W1280" s="13"/>
      <c r="X1280" s="13"/>
      <c r="Y1280" s="13"/>
      <c r="Z1280" s="13"/>
      <c r="AA1280" s="13"/>
      <c r="AB1280" s="13"/>
      <c r="AC1280" s="13"/>
      <c r="AD1280" s="13"/>
      <c r="AE1280" s="13"/>
      <c r="AT1280" s="258" t="s">
        <v>192</v>
      </c>
      <c r="AU1280" s="258" t="s">
        <v>84</v>
      </c>
      <c r="AV1280" s="13" t="s">
        <v>84</v>
      </c>
      <c r="AW1280" s="13" t="s">
        <v>30</v>
      </c>
      <c r="AX1280" s="13" t="s">
        <v>74</v>
      </c>
      <c r="AY1280" s="258" t="s">
        <v>137</v>
      </c>
    </row>
    <row r="1281" s="14" customFormat="1">
      <c r="A1281" s="14"/>
      <c r="B1281" s="259"/>
      <c r="C1281" s="260"/>
      <c r="D1281" s="249" t="s">
        <v>192</v>
      </c>
      <c r="E1281" s="261" t="s">
        <v>1</v>
      </c>
      <c r="F1281" s="262" t="s">
        <v>202</v>
      </c>
      <c r="G1281" s="260"/>
      <c r="H1281" s="263">
        <v>1</v>
      </c>
      <c r="I1281" s="264"/>
      <c r="J1281" s="260"/>
      <c r="K1281" s="260"/>
      <c r="L1281" s="265"/>
      <c r="M1281" s="266"/>
      <c r="N1281" s="267"/>
      <c r="O1281" s="267"/>
      <c r="P1281" s="267"/>
      <c r="Q1281" s="267"/>
      <c r="R1281" s="267"/>
      <c r="S1281" s="267"/>
      <c r="T1281" s="268"/>
      <c r="U1281" s="14"/>
      <c r="V1281" s="14"/>
      <c r="W1281" s="14"/>
      <c r="X1281" s="14"/>
      <c r="Y1281" s="14"/>
      <c r="Z1281" s="14"/>
      <c r="AA1281" s="14"/>
      <c r="AB1281" s="14"/>
      <c r="AC1281" s="14"/>
      <c r="AD1281" s="14"/>
      <c r="AE1281" s="14"/>
      <c r="AT1281" s="269" t="s">
        <v>192</v>
      </c>
      <c r="AU1281" s="269" t="s">
        <v>84</v>
      </c>
      <c r="AV1281" s="14" t="s">
        <v>155</v>
      </c>
      <c r="AW1281" s="14" t="s">
        <v>30</v>
      </c>
      <c r="AX1281" s="14" t="s">
        <v>82</v>
      </c>
      <c r="AY1281" s="269" t="s">
        <v>137</v>
      </c>
    </row>
    <row r="1282" s="2" customFormat="1" ht="16.5" customHeight="1">
      <c r="A1282" s="39"/>
      <c r="B1282" s="40"/>
      <c r="C1282" s="295" t="s">
        <v>1568</v>
      </c>
      <c r="D1282" s="295" t="s">
        <v>351</v>
      </c>
      <c r="E1282" s="296" t="s">
        <v>1569</v>
      </c>
      <c r="F1282" s="297" t="s">
        <v>1570</v>
      </c>
      <c r="G1282" s="298" t="s">
        <v>302</v>
      </c>
      <c r="H1282" s="299">
        <v>1</v>
      </c>
      <c r="I1282" s="300"/>
      <c r="J1282" s="301">
        <f>ROUND(I1282*H1282,2)</f>
        <v>0</v>
      </c>
      <c r="K1282" s="302"/>
      <c r="L1282" s="303"/>
      <c r="M1282" s="304" t="s">
        <v>1</v>
      </c>
      <c r="N1282" s="305" t="s">
        <v>39</v>
      </c>
      <c r="O1282" s="92"/>
      <c r="P1282" s="238">
        <f>O1282*H1282</f>
        <v>0</v>
      </c>
      <c r="Q1282" s="238">
        <v>0</v>
      </c>
      <c r="R1282" s="238">
        <f>Q1282*H1282</f>
        <v>0</v>
      </c>
      <c r="S1282" s="238">
        <v>0</v>
      </c>
      <c r="T1282" s="239">
        <f>S1282*H1282</f>
        <v>0</v>
      </c>
      <c r="U1282" s="39"/>
      <c r="V1282" s="39"/>
      <c r="W1282" s="39"/>
      <c r="X1282" s="39"/>
      <c r="Y1282" s="39"/>
      <c r="Z1282" s="39"/>
      <c r="AA1282" s="39"/>
      <c r="AB1282" s="39"/>
      <c r="AC1282" s="39"/>
      <c r="AD1282" s="39"/>
      <c r="AE1282" s="39"/>
      <c r="AR1282" s="240" t="s">
        <v>356</v>
      </c>
      <c r="AT1282" s="240" t="s">
        <v>351</v>
      </c>
      <c r="AU1282" s="240" t="s">
        <v>84</v>
      </c>
      <c r="AY1282" s="18" t="s">
        <v>137</v>
      </c>
      <c r="BE1282" s="241">
        <f>IF(N1282="základní",J1282,0)</f>
        <v>0</v>
      </c>
      <c r="BF1282" s="241">
        <f>IF(N1282="snížená",J1282,0)</f>
        <v>0</v>
      </c>
      <c r="BG1282" s="241">
        <f>IF(N1282="zákl. přenesená",J1282,0)</f>
        <v>0</v>
      </c>
      <c r="BH1282" s="241">
        <f>IF(N1282="sníž. přenesená",J1282,0)</f>
        <v>0</v>
      </c>
      <c r="BI1282" s="241">
        <f>IF(N1282="nulová",J1282,0)</f>
        <v>0</v>
      </c>
      <c r="BJ1282" s="18" t="s">
        <v>82</v>
      </c>
      <c r="BK1282" s="241">
        <f>ROUND(I1282*H1282,2)</f>
        <v>0</v>
      </c>
      <c r="BL1282" s="18" t="s">
        <v>266</v>
      </c>
      <c r="BM1282" s="240" t="s">
        <v>1571</v>
      </c>
    </row>
    <row r="1283" s="2" customFormat="1">
      <c r="A1283" s="39"/>
      <c r="B1283" s="40"/>
      <c r="C1283" s="41"/>
      <c r="D1283" s="249" t="s">
        <v>217</v>
      </c>
      <c r="E1283" s="41"/>
      <c r="F1283" s="280" t="s">
        <v>1486</v>
      </c>
      <c r="G1283" s="41"/>
      <c r="H1283" s="41"/>
      <c r="I1283" s="281"/>
      <c r="J1283" s="41"/>
      <c r="K1283" s="41"/>
      <c r="L1283" s="45"/>
      <c r="M1283" s="282"/>
      <c r="N1283" s="283"/>
      <c r="O1283" s="92"/>
      <c r="P1283" s="92"/>
      <c r="Q1283" s="92"/>
      <c r="R1283" s="92"/>
      <c r="S1283" s="92"/>
      <c r="T1283" s="93"/>
      <c r="U1283" s="39"/>
      <c r="V1283" s="39"/>
      <c r="W1283" s="39"/>
      <c r="X1283" s="39"/>
      <c r="Y1283" s="39"/>
      <c r="Z1283" s="39"/>
      <c r="AA1283" s="39"/>
      <c r="AB1283" s="39"/>
      <c r="AC1283" s="39"/>
      <c r="AD1283" s="39"/>
      <c r="AE1283" s="39"/>
      <c r="AT1283" s="18" t="s">
        <v>217</v>
      </c>
      <c r="AU1283" s="18" t="s">
        <v>84</v>
      </c>
    </row>
    <row r="1284" s="13" customFormat="1">
      <c r="A1284" s="13"/>
      <c r="B1284" s="247"/>
      <c r="C1284" s="248"/>
      <c r="D1284" s="249" t="s">
        <v>192</v>
      </c>
      <c r="E1284" s="250" t="s">
        <v>1</v>
      </c>
      <c r="F1284" s="251" t="s">
        <v>82</v>
      </c>
      <c r="G1284" s="248"/>
      <c r="H1284" s="252">
        <v>1</v>
      </c>
      <c r="I1284" s="253"/>
      <c r="J1284" s="248"/>
      <c r="K1284" s="248"/>
      <c r="L1284" s="254"/>
      <c r="M1284" s="255"/>
      <c r="N1284" s="256"/>
      <c r="O1284" s="256"/>
      <c r="P1284" s="256"/>
      <c r="Q1284" s="256"/>
      <c r="R1284" s="256"/>
      <c r="S1284" s="256"/>
      <c r="T1284" s="257"/>
      <c r="U1284" s="13"/>
      <c r="V1284" s="13"/>
      <c r="W1284" s="13"/>
      <c r="X1284" s="13"/>
      <c r="Y1284" s="13"/>
      <c r="Z1284" s="13"/>
      <c r="AA1284" s="13"/>
      <c r="AB1284" s="13"/>
      <c r="AC1284" s="13"/>
      <c r="AD1284" s="13"/>
      <c r="AE1284" s="13"/>
      <c r="AT1284" s="258" t="s">
        <v>192</v>
      </c>
      <c r="AU1284" s="258" t="s">
        <v>84</v>
      </c>
      <c r="AV1284" s="13" t="s">
        <v>84</v>
      </c>
      <c r="AW1284" s="13" t="s">
        <v>30</v>
      </c>
      <c r="AX1284" s="13" t="s">
        <v>74</v>
      </c>
      <c r="AY1284" s="258" t="s">
        <v>137</v>
      </c>
    </row>
    <row r="1285" s="14" customFormat="1">
      <c r="A1285" s="14"/>
      <c r="B1285" s="259"/>
      <c r="C1285" s="260"/>
      <c r="D1285" s="249" t="s">
        <v>192</v>
      </c>
      <c r="E1285" s="261" t="s">
        <v>1</v>
      </c>
      <c r="F1285" s="262" t="s">
        <v>202</v>
      </c>
      <c r="G1285" s="260"/>
      <c r="H1285" s="263">
        <v>1</v>
      </c>
      <c r="I1285" s="264"/>
      <c r="J1285" s="260"/>
      <c r="K1285" s="260"/>
      <c r="L1285" s="265"/>
      <c r="M1285" s="266"/>
      <c r="N1285" s="267"/>
      <c r="O1285" s="267"/>
      <c r="P1285" s="267"/>
      <c r="Q1285" s="267"/>
      <c r="R1285" s="267"/>
      <c r="S1285" s="267"/>
      <c r="T1285" s="268"/>
      <c r="U1285" s="14"/>
      <c r="V1285" s="14"/>
      <c r="W1285" s="14"/>
      <c r="X1285" s="14"/>
      <c r="Y1285" s="14"/>
      <c r="Z1285" s="14"/>
      <c r="AA1285" s="14"/>
      <c r="AB1285" s="14"/>
      <c r="AC1285" s="14"/>
      <c r="AD1285" s="14"/>
      <c r="AE1285" s="14"/>
      <c r="AT1285" s="269" t="s">
        <v>192</v>
      </c>
      <c r="AU1285" s="269" t="s">
        <v>84</v>
      </c>
      <c r="AV1285" s="14" t="s">
        <v>155</v>
      </c>
      <c r="AW1285" s="14" t="s">
        <v>30</v>
      </c>
      <c r="AX1285" s="14" t="s">
        <v>82</v>
      </c>
      <c r="AY1285" s="269" t="s">
        <v>137</v>
      </c>
    </row>
    <row r="1286" s="2" customFormat="1" ht="16.5" customHeight="1">
      <c r="A1286" s="39"/>
      <c r="B1286" s="40"/>
      <c r="C1286" s="295" t="s">
        <v>1572</v>
      </c>
      <c r="D1286" s="295" t="s">
        <v>351</v>
      </c>
      <c r="E1286" s="296" t="s">
        <v>1573</v>
      </c>
      <c r="F1286" s="297" t="s">
        <v>1574</v>
      </c>
      <c r="G1286" s="298" t="s">
        <v>302</v>
      </c>
      <c r="H1286" s="299">
        <v>1</v>
      </c>
      <c r="I1286" s="300"/>
      <c r="J1286" s="301">
        <f>ROUND(I1286*H1286,2)</f>
        <v>0</v>
      </c>
      <c r="K1286" s="302"/>
      <c r="L1286" s="303"/>
      <c r="M1286" s="304" t="s">
        <v>1</v>
      </c>
      <c r="N1286" s="305" t="s">
        <v>39</v>
      </c>
      <c r="O1286" s="92"/>
      <c r="P1286" s="238">
        <f>O1286*H1286</f>
        <v>0</v>
      </c>
      <c r="Q1286" s="238">
        <v>0</v>
      </c>
      <c r="R1286" s="238">
        <f>Q1286*H1286</f>
        <v>0</v>
      </c>
      <c r="S1286" s="238">
        <v>0</v>
      </c>
      <c r="T1286" s="239">
        <f>S1286*H1286</f>
        <v>0</v>
      </c>
      <c r="U1286" s="39"/>
      <c r="V1286" s="39"/>
      <c r="W1286" s="39"/>
      <c r="X1286" s="39"/>
      <c r="Y1286" s="39"/>
      <c r="Z1286" s="39"/>
      <c r="AA1286" s="39"/>
      <c r="AB1286" s="39"/>
      <c r="AC1286" s="39"/>
      <c r="AD1286" s="39"/>
      <c r="AE1286" s="39"/>
      <c r="AR1286" s="240" t="s">
        <v>356</v>
      </c>
      <c r="AT1286" s="240" t="s">
        <v>351</v>
      </c>
      <c r="AU1286" s="240" t="s">
        <v>84</v>
      </c>
      <c r="AY1286" s="18" t="s">
        <v>137</v>
      </c>
      <c r="BE1286" s="241">
        <f>IF(N1286="základní",J1286,0)</f>
        <v>0</v>
      </c>
      <c r="BF1286" s="241">
        <f>IF(N1286="snížená",J1286,0)</f>
        <v>0</v>
      </c>
      <c r="BG1286" s="241">
        <f>IF(N1286="zákl. přenesená",J1286,0)</f>
        <v>0</v>
      </c>
      <c r="BH1286" s="241">
        <f>IF(N1286="sníž. přenesená",J1286,0)</f>
        <v>0</v>
      </c>
      <c r="BI1286" s="241">
        <f>IF(N1286="nulová",J1286,0)</f>
        <v>0</v>
      </c>
      <c r="BJ1286" s="18" t="s">
        <v>82</v>
      </c>
      <c r="BK1286" s="241">
        <f>ROUND(I1286*H1286,2)</f>
        <v>0</v>
      </c>
      <c r="BL1286" s="18" t="s">
        <v>266</v>
      </c>
      <c r="BM1286" s="240" t="s">
        <v>1575</v>
      </c>
    </row>
    <row r="1287" s="2" customFormat="1">
      <c r="A1287" s="39"/>
      <c r="B1287" s="40"/>
      <c r="C1287" s="41"/>
      <c r="D1287" s="249" t="s">
        <v>217</v>
      </c>
      <c r="E1287" s="41"/>
      <c r="F1287" s="280" t="s">
        <v>1486</v>
      </c>
      <c r="G1287" s="41"/>
      <c r="H1287" s="41"/>
      <c r="I1287" s="281"/>
      <c r="J1287" s="41"/>
      <c r="K1287" s="41"/>
      <c r="L1287" s="45"/>
      <c r="M1287" s="282"/>
      <c r="N1287" s="283"/>
      <c r="O1287" s="92"/>
      <c r="P1287" s="92"/>
      <c r="Q1287" s="92"/>
      <c r="R1287" s="92"/>
      <c r="S1287" s="92"/>
      <c r="T1287" s="93"/>
      <c r="U1287" s="39"/>
      <c r="V1287" s="39"/>
      <c r="W1287" s="39"/>
      <c r="X1287" s="39"/>
      <c r="Y1287" s="39"/>
      <c r="Z1287" s="39"/>
      <c r="AA1287" s="39"/>
      <c r="AB1287" s="39"/>
      <c r="AC1287" s="39"/>
      <c r="AD1287" s="39"/>
      <c r="AE1287" s="39"/>
      <c r="AT1287" s="18" t="s">
        <v>217</v>
      </c>
      <c r="AU1287" s="18" t="s">
        <v>84</v>
      </c>
    </row>
    <row r="1288" s="13" customFormat="1">
      <c r="A1288" s="13"/>
      <c r="B1288" s="247"/>
      <c r="C1288" s="248"/>
      <c r="D1288" s="249" t="s">
        <v>192</v>
      </c>
      <c r="E1288" s="250" t="s">
        <v>1</v>
      </c>
      <c r="F1288" s="251" t="s">
        <v>82</v>
      </c>
      <c r="G1288" s="248"/>
      <c r="H1288" s="252">
        <v>1</v>
      </c>
      <c r="I1288" s="253"/>
      <c r="J1288" s="248"/>
      <c r="K1288" s="248"/>
      <c r="L1288" s="254"/>
      <c r="M1288" s="255"/>
      <c r="N1288" s="256"/>
      <c r="O1288" s="256"/>
      <c r="P1288" s="256"/>
      <c r="Q1288" s="256"/>
      <c r="R1288" s="256"/>
      <c r="S1288" s="256"/>
      <c r="T1288" s="257"/>
      <c r="U1288" s="13"/>
      <c r="V1288" s="13"/>
      <c r="W1288" s="13"/>
      <c r="X1288" s="13"/>
      <c r="Y1288" s="13"/>
      <c r="Z1288" s="13"/>
      <c r="AA1288" s="13"/>
      <c r="AB1288" s="13"/>
      <c r="AC1288" s="13"/>
      <c r="AD1288" s="13"/>
      <c r="AE1288" s="13"/>
      <c r="AT1288" s="258" t="s">
        <v>192</v>
      </c>
      <c r="AU1288" s="258" t="s">
        <v>84</v>
      </c>
      <c r="AV1288" s="13" t="s">
        <v>84</v>
      </c>
      <c r="AW1288" s="13" t="s">
        <v>30</v>
      </c>
      <c r="AX1288" s="13" t="s">
        <v>74</v>
      </c>
      <c r="AY1288" s="258" t="s">
        <v>137</v>
      </c>
    </row>
    <row r="1289" s="14" customFormat="1">
      <c r="A1289" s="14"/>
      <c r="B1289" s="259"/>
      <c r="C1289" s="260"/>
      <c r="D1289" s="249" t="s">
        <v>192</v>
      </c>
      <c r="E1289" s="261" t="s">
        <v>1</v>
      </c>
      <c r="F1289" s="262" t="s">
        <v>202</v>
      </c>
      <c r="G1289" s="260"/>
      <c r="H1289" s="263">
        <v>1</v>
      </c>
      <c r="I1289" s="264"/>
      <c r="J1289" s="260"/>
      <c r="K1289" s="260"/>
      <c r="L1289" s="265"/>
      <c r="M1289" s="266"/>
      <c r="N1289" s="267"/>
      <c r="O1289" s="267"/>
      <c r="P1289" s="267"/>
      <c r="Q1289" s="267"/>
      <c r="R1289" s="267"/>
      <c r="S1289" s="267"/>
      <c r="T1289" s="268"/>
      <c r="U1289" s="14"/>
      <c r="V1289" s="14"/>
      <c r="W1289" s="14"/>
      <c r="X1289" s="14"/>
      <c r="Y1289" s="14"/>
      <c r="Z1289" s="14"/>
      <c r="AA1289" s="14"/>
      <c r="AB1289" s="14"/>
      <c r="AC1289" s="14"/>
      <c r="AD1289" s="14"/>
      <c r="AE1289" s="14"/>
      <c r="AT1289" s="269" t="s">
        <v>192</v>
      </c>
      <c r="AU1289" s="269" t="s">
        <v>84</v>
      </c>
      <c r="AV1289" s="14" t="s">
        <v>155</v>
      </c>
      <c r="AW1289" s="14" t="s">
        <v>30</v>
      </c>
      <c r="AX1289" s="14" t="s">
        <v>82</v>
      </c>
      <c r="AY1289" s="269" t="s">
        <v>137</v>
      </c>
    </row>
    <row r="1290" s="2" customFormat="1" ht="24.15" customHeight="1">
      <c r="A1290" s="39"/>
      <c r="B1290" s="40"/>
      <c r="C1290" s="228" t="s">
        <v>1576</v>
      </c>
      <c r="D1290" s="228" t="s">
        <v>140</v>
      </c>
      <c r="E1290" s="229" t="s">
        <v>1577</v>
      </c>
      <c r="F1290" s="230" t="s">
        <v>1578</v>
      </c>
      <c r="G1290" s="231" t="s">
        <v>302</v>
      </c>
      <c r="H1290" s="232">
        <v>2</v>
      </c>
      <c r="I1290" s="233"/>
      <c r="J1290" s="234">
        <f>ROUND(I1290*H1290,2)</f>
        <v>0</v>
      </c>
      <c r="K1290" s="235"/>
      <c r="L1290" s="45"/>
      <c r="M1290" s="236" t="s">
        <v>1</v>
      </c>
      <c r="N1290" s="237" t="s">
        <v>39</v>
      </c>
      <c r="O1290" s="92"/>
      <c r="P1290" s="238">
        <f>O1290*H1290</f>
        <v>0</v>
      </c>
      <c r="Q1290" s="238">
        <v>0</v>
      </c>
      <c r="R1290" s="238">
        <f>Q1290*H1290</f>
        <v>0</v>
      </c>
      <c r="S1290" s="238">
        <v>0</v>
      </c>
      <c r="T1290" s="239">
        <f>S1290*H1290</f>
        <v>0</v>
      </c>
      <c r="U1290" s="39"/>
      <c r="V1290" s="39"/>
      <c r="W1290" s="39"/>
      <c r="X1290" s="39"/>
      <c r="Y1290" s="39"/>
      <c r="Z1290" s="39"/>
      <c r="AA1290" s="39"/>
      <c r="AB1290" s="39"/>
      <c r="AC1290" s="39"/>
      <c r="AD1290" s="39"/>
      <c r="AE1290" s="39"/>
      <c r="AR1290" s="240" t="s">
        <v>266</v>
      </c>
      <c r="AT1290" s="240" t="s">
        <v>140</v>
      </c>
      <c r="AU1290" s="240" t="s">
        <v>84</v>
      </c>
      <c r="AY1290" s="18" t="s">
        <v>137</v>
      </c>
      <c r="BE1290" s="241">
        <f>IF(N1290="základní",J1290,0)</f>
        <v>0</v>
      </c>
      <c r="BF1290" s="241">
        <f>IF(N1290="snížená",J1290,0)</f>
        <v>0</v>
      </c>
      <c r="BG1290" s="241">
        <f>IF(N1290="zákl. přenesená",J1290,0)</f>
        <v>0</v>
      </c>
      <c r="BH1290" s="241">
        <f>IF(N1290="sníž. přenesená",J1290,0)</f>
        <v>0</v>
      </c>
      <c r="BI1290" s="241">
        <f>IF(N1290="nulová",J1290,0)</f>
        <v>0</v>
      </c>
      <c r="BJ1290" s="18" t="s">
        <v>82</v>
      </c>
      <c r="BK1290" s="241">
        <f>ROUND(I1290*H1290,2)</f>
        <v>0</v>
      </c>
      <c r="BL1290" s="18" t="s">
        <v>266</v>
      </c>
      <c r="BM1290" s="240" t="s">
        <v>1579</v>
      </c>
    </row>
    <row r="1291" s="13" customFormat="1">
      <c r="A1291" s="13"/>
      <c r="B1291" s="247"/>
      <c r="C1291" s="248"/>
      <c r="D1291" s="249" t="s">
        <v>192</v>
      </c>
      <c r="E1291" s="250" t="s">
        <v>1</v>
      </c>
      <c r="F1291" s="251" t="s">
        <v>1580</v>
      </c>
      <c r="G1291" s="248"/>
      <c r="H1291" s="252">
        <v>2</v>
      </c>
      <c r="I1291" s="253"/>
      <c r="J1291" s="248"/>
      <c r="K1291" s="248"/>
      <c r="L1291" s="254"/>
      <c r="M1291" s="255"/>
      <c r="N1291" s="256"/>
      <c r="O1291" s="256"/>
      <c r="P1291" s="256"/>
      <c r="Q1291" s="256"/>
      <c r="R1291" s="256"/>
      <c r="S1291" s="256"/>
      <c r="T1291" s="257"/>
      <c r="U1291" s="13"/>
      <c r="V1291" s="13"/>
      <c r="W1291" s="13"/>
      <c r="X1291" s="13"/>
      <c r="Y1291" s="13"/>
      <c r="Z1291" s="13"/>
      <c r="AA1291" s="13"/>
      <c r="AB1291" s="13"/>
      <c r="AC1291" s="13"/>
      <c r="AD1291" s="13"/>
      <c r="AE1291" s="13"/>
      <c r="AT1291" s="258" t="s">
        <v>192</v>
      </c>
      <c r="AU1291" s="258" t="s">
        <v>84</v>
      </c>
      <c r="AV1291" s="13" t="s">
        <v>84</v>
      </c>
      <c r="AW1291" s="13" t="s">
        <v>30</v>
      </c>
      <c r="AX1291" s="13" t="s">
        <v>74</v>
      </c>
      <c r="AY1291" s="258" t="s">
        <v>137</v>
      </c>
    </row>
    <row r="1292" s="14" customFormat="1">
      <c r="A1292" s="14"/>
      <c r="B1292" s="259"/>
      <c r="C1292" s="260"/>
      <c r="D1292" s="249" t="s">
        <v>192</v>
      </c>
      <c r="E1292" s="261" t="s">
        <v>1</v>
      </c>
      <c r="F1292" s="262" t="s">
        <v>202</v>
      </c>
      <c r="G1292" s="260"/>
      <c r="H1292" s="263">
        <v>2</v>
      </c>
      <c r="I1292" s="264"/>
      <c r="J1292" s="260"/>
      <c r="K1292" s="260"/>
      <c r="L1292" s="265"/>
      <c r="M1292" s="266"/>
      <c r="N1292" s="267"/>
      <c r="O1292" s="267"/>
      <c r="P1292" s="267"/>
      <c r="Q1292" s="267"/>
      <c r="R1292" s="267"/>
      <c r="S1292" s="267"/>
      <c r="T1292" s="268"/>
      <c r="U1292" s="14"/>
      <c r="V1292" s="14"/>
      <c r="W1292" s="14"/>
      <c r="X1292" s="14"/>
      <c r="Y1292" s="14"/>
      <c r="Z1292" s="14"/>
      <c r="AA1292" s="14"/>
      <c r="AB1292" s="14"/>
      <c r="AC1292" s="14"/>
      <c r="AD1292" s="14"/>
      <c r="AE1292" s="14"/>
      <c r="AT1292" s="269" t="s">
        <v>192</v>
      </c>
      <c r="AU1292" s="269" t="s">
        <v>84</v>
      </c>
      <c r="AV1292" s="14" t="s">
        <v>155</v>
      </c>
      <c r="AW1292" s="14" t="s">
        <v>30</v>
      </c>
      <c r="AX1292" s="14" t="s">
        <v>82</v>
      </c>
      <c r="AY1292" s="269" t="s">
        <v>137</v>
      </c>
    </row>
    <row r="1293" s="2" customFormat="1" ht="24.15" customHeight="1">
      <c r="A1293" s="39"/>
      <c r="B1293" s="40"/>
      <c r="C1293" s="295" t="s">
        <v>1581</v>
      </c>
      <c r="D1293" s="295" t="s">
        <v>351</v>
      </c>
      <c r="E1293" s="296" t="s">
        <v>1582</v>
      </c>
      <c r="F1293" s="297" t="s">
        <v>1583</v>
      </c>
      <c r="G1293" s="298" t="s">
        <v>190</v>
      </c>
      <c r="H1293" s="299">
        <v>2</v>
      </c>
      <c r="I1293" s="300"/>
      <c r="J1293" s="301">
        <f>ROUND(I1293*H1293,2)</f>
        <v>0</v>
      </c>
      <c r="K1293" s="302"/>
      <c r="L1293" s="303"/>
      <c r="M1293" s="304" t="s">
        <v>1</v>
      </c>
      <c r="N1293" s="305" t="s">
        <v>39</v>
      </c>
      <c r="O1293" s="92"/>
      <c r="P1293" s="238">
        <f>O1293*H1293</f>
        <v>0</v>
      </c>
      <c r="Q1293" s="238">
        <v>0.024230000000000002</v>
      </c>
      <c r="R1293" s="238">
        <f>Q1293*H1293</f>
        <v>0.048460000000000003</v>
      </c>
      <c r="S1293" s="238">
        <v>0</v>
      </c>
      <c r="T1293" s="239">
        <f>S1293*H1293</f>
        <v>0</v>
      </c>
      <c r="U1293" s="39"/>
      <c r="V1293" s="39"/>
      <c r="W1293" s="39"/>
      <c r="X1293" s="39"/>
      <c r="Y1293" s="39"/>
      <c r="Z1293" s="39"/>
      <c r="AA1293" s="39"/>
      <c r="AB1293" s="39"/>
      <c r="AC1293" s="39"/>
      <c r="AD1293" s="39"/>
      <c r="AE1293" s="39"/>
      <c r="AR1293" s="240" t="s">
        <v>356</v>
      </c>
      <c r="AT1293" s="240" t="s">
        <v>351</v>
      </c>
      <c r="AU1293" s="240" t="s">
        <v>84</v>
      </c>
      <c r="AY1293" s="18" t="s">
        <v>137</v>
      </c>
      <c r="BE1293" s="241">
        <f>IF(N1293="základní",J1293,0)</f>
        <v>0</v>
      </c>
      <c r="BF1293" s="241">
        <f>IF(N1293="snížená",J1293,0)</f>
        <v>0</v>
      </c>
      <c r="BG1293" s="241">
        <f>IF(N1293="zákl. přenesená",J1293,0)</f>
        <v>0</v>
      </c>
      <c r="BH1293" s="241">
        <f>IF(N1293="sníž. přenesená",J1293,0)</f>
        <v>0</v>
      </c>
      <c r="BI1293" s="241">
        <f>IF(N1293="nulová",J1293,0)</f>
        <v>0</v>
      </c>
      <c r="BJ1293" s="18" t="s">
        <v>82</v>
      </c>
      <c r="BK1293" s="241">
        <f>ROUND(I1293*H1293,2)</f>
        <v>0</v>
      </c>
      <c r="BL1293" s="18" t="s">
        <v>266</v>
      </c>
      <c r="BM1293" s="240" t="s">
        <v>1584</v>
      </c>
    </row>
    <row r="1294" s="13" customFormat="1">
      <c r="A1294" s="13"/>
      <c r="B1294" s="247"/>
      <c r="C1294" s="248"/>
      <c r="D1294" s="249" t="s">
        <v>192</v>
      </c>
      <c r="E1294" s="250" t="s">
        <v>1</v>
      </c>
      <c r="F1294" s="251" t="s">
        <v>1580</v>
      </c>
      <c r="G1294" s="248"/>
      <c r="H1294" s="252">
        <v>2</v>
      </c>
      <c r="I1294" s="253"/>
      <c r="J1294" s="248"/>
      <c r="K1294" s="248"/>
      <c r="L1294" s="254"/>
      <c r="M1294" s="255"/>
      <c r="N1294" s="256"/>
      <c r="O1294" s="256"/>
      <c r="P1294" s="256"/>
      <c r="Q1294" s="256"/>
      <c r="R1294" s="256"/>
      <c r="S1294" s="256"/>
      <c r="T1294" s="257"/>
      <c r="U1294" s="13"/>
      <c r="V1294" s="13"/>
      <c r="W1294" s="13"/>
      <c r="X1294" s="13"/>
      <c r="Y1294" s="13"/>
      <c r="Z1294" s="13"/>
      <c r="AA1294" s="13"/>
      <c r="AB1294" s="13"/>
      <c r="AC1294" s="13"/>
      <c r="AD1294" s="13"/>
      <c r="AE1294" s="13"/>
      <c r="AT1294" s="258" t="s">
        <v>192</v>
      </c>
      <c r="AU1294" s="258" t="s">
        <v>84</v>
      </c>
      <c r="AV1294" s="13" t="s">
        <v>84</v>
      </c>
      <c r="AW1294" s="13" t="s">
        <v>30</v>
      </c>
      <c r="AX1294" s="13" t="s">
        <v>74</v>
      </c>
      <c r="AY1294" s="258" t="s">
        <v>137</v>
      </c>
    </row>
    <row r="1295" s="14" customFormat="1">
      <c r="A1295" s="14"/>
      <c r="B1295" s="259"/>
      <c r="C1295" s="260"/>
      <c r="D1295" s="249" t="s">
        <v>192</v>
      </c>
      <c r="E1295" s="261" t="s">
        <v>1</v>
      </c>
      <c r="F1295" s="262" t="s">
        <v>202</v>
      </c>
      <c r="G1295" s="260"/>
      <c r="H1295" s="263">
        <v>2</v>
      </c>
      <c r="I1295" s="264"/>
      <c r="J1295" s="260"/>
      <c r="K1295" s="260"/>
      <c r="L1295" s="265"/>
      <c r="M1295" s="266"/>
      <c r="N1295" s="267"/>
      <c r="O1295" s="267"/>
      <c r="P1295" s="267"/>
      <c r="Q1295" s="267"/>
      <c r="R1295" s="267"/>
      <c r="S1295" s="267"/>
      <c r="T1295" s="268"/>
      <c r="U1295" s="14"/>
      <c r="V1295" s="14"/>
      <c r="W1295" s="14"/>
      <c r="X1295" s="14"/>
      <c r="Y1295" s="14"/>
      <c r="Z1295" s="14"/>
      <c r="AA1295" s="14"/>
      <c r="AB1295" s="14"/>
      <c r="AC1295" s="14"/>
      <c r="AD1295" s="14"/>
      <c r="AE1295" s="14"/>
      <c r="AT1295" s="269" t="s">
        <v>192</v>
      </c>
      <c r="AU1295" s="269" t="s">
        <v>84</v>
      </c>
      <c r="AV1295" s="14" t="s">
        <v>155</v>
      </c>
      <c r="AW1295" s="14" t="s">
        <v>30</v>
      </c>
      <c r="AX1295" s="14" t="s">
        <v>82</v>
      </c>
      <c r="AY1295" s="269" t="s">
        <v>137</v>
      </c>
    </row>
    <row r="1296" s="2" customFormat="1" ht="24.15" customHeight="1">
      <c r="A1296" s="39"/>
      <c r="B1296" s="40"/>
      <c r="C1296" s="228" t="s">
        <v>1585</v>
      </c>
      <c r="D1296" s="228" t="s">
        <v>140</v>
      </c>
      <c r="E1296" s="229" t="s">
        <v>1586</v>
      </c>
      <c r="F1296" s="230" t="s">
        <v>1587</v>
      </c>
      <c r="G1296" s="231" t="s">
        <v>302</v>
      </c>
      <c r="H1296" s="232">
        <v>2</v>
      </c>
      <c r="I1296" s="233"/>
      <c r="J1296" s="234">
        <f>ROUND(I1296*H1296,2)</f>
        <v>0</v>
      </c>
      <c r="K1296" s="235"/>
      <c r="L1296" s="45"/>
      <c r="M1296" s="236" t="s">
        <v>1</v>
      </c>
      <c r="N1296" s="237" t="s">
        <v>39</v>
      </c>
      <c r="O1296" s="92"/>
      <c r="P1296" s="238">
        <f>O1296*H1296</f>
        <v>0</v>
      </c>
      <c r="Q1296" s="238">
        <v>0</v>
      </c>
      <c r="R1296" s="238">
        <f>Q1296*H1296</f>
        <v>0</v>
      </c>
      <c r="S1296" s="238">
        <v>0</v>
      </c>
      <c r="T1296" s="239">
        <f>S1296*H1296</f>
        <v>0</v>
      </c>
      <c r="U1296" s="39"/>
      <c r="V1296" s="39"/>
      <c r="W1296" s="39"/>
      <c r="X1296" s="39"/>
      <c r="Y1296" s="39"/>
      <c r="Z1296" s="39"/>
      <c r="AA1296" s="39"/>
      <c r="AB1296" s="39"/>
      <c r="AC1296" s="39"/>
      <c r="AD1296" s="39"/>
      <c r="AE1296" s="39"/>
      <c r="AR1296" s="240" t="s">
        <v>266</v>
      </c>
      <c r="AT1296" s="240" t="s">
        <v>140</v>
      </c>
      <c r="AU1296" s="240" t="s">
        <v>84</v>
      </c>
      <c r="AY1296" s="18" t="s">
        <v>137</v>
      </c>
      <c r="BE1296" s="241">
        <f>IF(N1296="základní",J1296,0)</f>
        <v>0</v>
      </c>
      <c r="BF1296" s="241">
        <f>IF(N1296="snížená",J1296,0)</f>
        <v>0</v>
      </c>
      <c r="BG1296" s="241">
        <f>IF(N1296="zákl. přenesená",J1296,0)</f>
        <v>0</v>
      </c>
      <c r="BH1296" s="241">
        <f>IF(N1296="sníž. přenesená",J1296,0)</f>
        <v>0</v>
      </c>
      <c r="BI1296" s="241">
        <f>IF(N1296="nulová",J1296,0)</f>
        <v>0</v>
      </c>
      <c r="BJ1296" s="18" t="s">
        <v>82</v>
      </c>
      <c r="BK1296" s="241">
        <f>ROUND(I1296*H1296,2)</f>
        <v>0</v>
      </c>
      <c r="BL1296" s="18" t="s">
        <v>266</v>
      </c>
      <c r="BM1296" s="240" t="s">
        <v>1588</v>
      </c>
    </row>
    <row r="1297" s="13" customFormat="1">
      <c r="A1297" s="13"/>
      <c r="B1297" s="247"/>
      <c r="C1297" s="248"/>
      <c r="D1297" s="249" t="s">
        <v>192</v>
      </c>
      <c r="E1297" s="250" t="s">
        <v>1</v>
      </c>
      <c r="F1297" s="251" t="s">
        <v>1589</v>
      </c>
      <c r="G1297" s="248"/>
      <c r="H1297" s="252">
        <v>2</v>
      </c>
      <c r="I1297" s="253"/>
      <c r="J1297" s="248"/>
      <c r="K1297" s="248"/>
      <c r="L1297" s="254"/>
      <c r="M1297" s="255"/>
      <c r="N1297" s="256"/>
      <c r="O1297" s="256"/>
      <c r="P1297" s="256"/>
      <c r="Q1297" s="256"/>
      <c r="R1297" s="256"/>
      <c r="S1297" s="256"/>
      <c r="T1297" s="257"/>
      <c r="U1297" s="13"/>
      <c r="V1297" s="13"/>
      <c r="W1297" s="13"/>
      <c r="X1297" s="13"/>
      <c r="Y1297" s="13"/>
      <c r="Z1297" s="13"/>
      <c r="AA1297" s="13"/>
      <c r="AB1297" s="13"/>
      <c r="AC1297" s="13"/>
      <c r="AD1297" s="13"/>
      <c r="AE1297" s="13"/>
      <c r="AT1297" s="258" t="s">
        <v>192</v>
      </c>
      <c r="AU1297" s="258" t="s">
        <v>84</v>
      </c>
      <c r="AV1297" s="13" t="s">
        <v>84</v>
      </c>
      <c r="AW1297" s="13" t="s">
        <v>30</v>
      </c>
      <c r="AX1297" s="13" t="s">
        <v>74</v>
      </c>
      <c r="AY1297" s="258" t="s">
        <v>137</v>
      </c>
    </row>
    <row r="1298" s="14" customFormat="1">
      <c r="A1298" s="14"/>
      <c r="B1298" s="259"/>
      <c r="C1298" s="260"/>
      <c r="D1298" s="249" t="s">
        <v>192</v>
      </c>
      <c r="E1298" s="261" t="s">
        <v>1</v>
      </c>
      <c r="F1298" s="262" t="s">
        <v>202</v>
      </c>
      <c r="G1298" s="260"/>
      <c r="H1298" s="263">
        <v>2</v>
      </c>
      <c r="I1298" s="264"/>
      <c r="J1298" s="260"/>
      <c r="K1298" s="260"/>
      <c r="L1298" s="265"/>
      <c r="M1298" s="266"/>
      <c r="N1298" s="267"/>
      <c r="O1298" s="267"/>
      <c r="P1298" s="267"/>
      <c r="Q1298" s="267"/>
      <c r="R1298" s="267"/>
      <c r="S1298" s="267"/>
      <c r="T1298" s="268"/>
      <c r="U1298" s="14"/>
      <c r="V1298" s="14"/>
      <c r="W1298" s="14"/>
      <c r="X1298" s="14"/>
      <c r="Y1298" s="14"/>
      <c r="Z1298" s="14"/>
      <c r="AA1298" s="14"/>
      <c r="AB1298" s="14"/>
      <c r="AC1298" s="14"/>
      <c r="AD1298" s="14"/>
      <c r="AE1298" s="14"/>
      <c r="AT1298" s="269" t="s">
        <v>192</v>
      </c>
      <c r="AU1298" s="269" t="s">
        <v>84</v>
      </c>
      <c r="AV1298" s="14" t="s">
        <v>155</v>
      </c>
      <c r="AW1298" s="14" t="s">
        <v>30</v>
      </c>
      <c r="AX1298" s="14" t="s">
        <v>82</v>
      </c>
      <c r="AY1298" s="269" t="s">
        <v>137</v>
      </c>
    </row>
    <row r="1299" s="2" customFormat="1" ht="16.5" customHeight="1">
      <c r="A1299" s="39"/>
      <c r="B1299" s="40"/>
      <c r="C1299" s="295" t="s">
        <v>1590</v>
      </c>
      <c r="D1299" s="295" t="s">
        <v>351</v>
      </c>
      <c r="E1299" s="296" t="s">
        <v>1591</v>
      </c>
      <c r="F1299" s="297" t="s">
        <v>1592</v>
      </c>
      <c r="G1299" s="298" t="s">
        <v>302</v>
      </c>
      <c r="H1299" s="299">
        <v>2</v>
      </c>
      <c r="I1299" s="300"/>
      <c r="J1299" s="301">
        <f>ROUND(I1299*H1299,2)</f>
        <v>0</v>
      </c>
      <c r="K1299" s="302"/>
      <c r="L1299" s="303"/>
      <c r="M1299" s="304" t="s">
        <v>1</v>
      </c>
      <c r="N1299" s="305" t="s">
        <v>39</v>
      </c>
      <c r="O1299" s="92"/>
      <c r="P1299" s="238">
        <f>O1299*H1299</f>
        <v>0</v>
      </c>
      <c r="Q1299" s="238">
        <v>0.23999999999999999</v>
      </c>
      <c r="R1299" s="238">
        <f>Q1299*H1299</f>
        <v>0.47999999999999998</v>
      </c>
      <c r="S1299" s="238">
        <v>0</v>
      </c>
      <c r="T1299" s="239">
        <f>S1299*H1299</f>
        <v>0</v>
      </c>
      <c r="U1299" s="39"/>
      <c r="V1299" s="39"/>
      <c r="W1299" s="39"/>
      <c r="X1299" s="39"/>
      <c r="Y1299" s="39"/>
      <c r="Z1299" s="39"/>
      <c r="AA1299" s="39"/>
      <c r="AB1299" s="39"/>
      <c r="AC1299" s="39"/>
      <c r="AD1299" s="39"/>
      <c r="AE1299" s="39"/>
      <c r="AR1299" s="240" t="s">
        <v>356</v>
      </c>
      <c r="AT1299" s="240" t="s">
        <v>351</v>
      </c>
      <c r="AU1299" s="240" t="s">
        <v>84</v>
      </c>
      <c r="AY1299" s="18" t="s">
        <v>137</v>
      </c>
      <c r="BE1299" s="241">
        <f>IF(N1299="základní",J1299,0)</f>
        <v>0</v>
      </c>
      <c r="BF1299" s="241">
        <f>IF(N1299="snížená",J1299,0)</f>
        <v>0</v>
      </c>
      <c r="BG1299" s="241">
        <f>IF(N1299="zákl. přenesená",J1299,0)</f>
        <v>0</v>
      </c>
      <c r="BH1299" s="241">
        <f>IF(N1299="sníž. přenesená",J1299,0)</f>
        <v>0</v>
      </c>
      <c r="BI1299" s="241">
        <f>IF(N1299="nulová",J1299,0)</f>
        <v>0</v>
      </c>
      <c r="BJ1299" s="18" t="s">
        <v>82</v>
      </c>
      <c r="BK1299" s="241">
        <f>ROUND(I1299*H1299,2)</f>
        <v>0</v>
      </c>
      <c r="BL1299" s="18" t="s">
        <v>266</v>
      </c>
      <c r="BM1299" s="240" t="s">
        <v>1593</v>
      </c>
    </row>
    <row r="1300" s="2" customFormat="1">
      <c r="A1300" s="39"/>
      <c r="B1300" s="40"/>
      <c r="C1300" s="41"/>
      <c r="D1300" s="249" t="s">
        <v>217</v>
      </c>
      <c r="E1300" s="41"/>
      <c r="F1300" s="280" t="s">
        <v>1486</v>
      </c>
      <c r="G1300" s="41"/>
      <c r="H1300" s="41"/>
      <c r="I1300" s="281"/>
      <c r="J1300" s="41"/>
      <c r="K1300" s="41"/>
      <c r="L1300" s="45"/>
      <c r="M1300" s="282"/>
      <c r="N1300" s="283"/>
      <c r="O1300" s="92"/>
      <c r="P1300" s="92"/>
      <c r="Q1300" s="92"/>
      <c r="R1300" s="92"/>
      <c r="S1300" s="92"/>
      <c r="T1300" s="93"/>
      <c r="U1300" s="39"/>
      <c r="V1300" s="39"/>
      <c r="W1300" s="39"/>
      <c r="X1300" s="39"/>
      <c r="Y1300" s="39"/>
      <c r="Z1300" s="39"/>
      <c r="AA1300" s="39"/>
      <c r="AB1300" s="39"/>
      <c r="AC1300" s="39"/>
      <c r="AD1300" s="39"/>
      <c r="AE1300" s="39"/>
      <c r="AT1300" s="18" t="s">
        <v>217</v>
      </c>
      <c r="AU1300" s="18" t="s">
        <v>84</v>
      </c>
    </row>
    <row r="1301" s="13" customFormat="1">
      <c r="A1301" s="13"/>
      <c r="B1301" s="247"/>
      <c r="C1301" s="248"/>
      <c r="D1301" s="249" t="s">
        <v>192</v>
      </c>
      <c r="E1301" s="250" t="s">
        <v>1</v>
      </c>
      <c r="F1301" s="251" t="s">
        <v>1589</v>
      </c>
      <c r="G1301" s="248"/>
      <c r="H1301" s="252">
        <v>2</v>
      </c>
      <c r="I1301" s="253"/>
      <c r="J1301" s="248"/>
      <c r="K1301" s="248"/>
      <c r="L1301" s="254"/>
      <c r="M1301" s="255"/>
      <c r="N1301" s="256"/>
      <c r="O1301" s="256"/>
      <c r="P1301" s="256"/>
      <c r="Q1301" s="256"/>
      <c r="R1301" s="256"/>
      <c r="S1301" s="256"/>
      <c r="T1301" s="257"/>
      <c r="U1301" s="13"/>
      <c r="V1301" s="13"/>
      <c r="W1301" s="13"/>
      <c r="X1301" s="13"/>
      <c r="Y1301" s="13"/>
      <c r="Z1301" s="13"/>
      <c r="AA1301" s="13"/>
      <c r="AB1301" s="13"/>
      <c r="AC1301" s="13"/>
      <c r="AD1301" s="13"/>
      <c r="AE1301" s="13"/>
      <c r="AT1301" s="258" t="s">
        <v>192</v>
      </c>
      <c r="AU1301" s="258" t="s">
        <v>84</v>
      </c>
      <c r="AV1301" s="13" t="s">
        <v>84</v>
      </c>
      <c r="AW1301" s="13" t="s">
        <v>30</v>
      </c>
      <c r="AX1301" s="13" t="s">
        <v>74</v>
      </c>
      <c r="AY1301" s="258" t="s">
        <v>137</v>
      </c>
    </row>
    <row r="1302" s="14" customFormat="1">
      <c r="A1302" s="14"/>
      <c r="B1302" s="259"/>
      <c r="C1302" s="260"/>
      <c r="D1302" s="249" t="s">
        <v>192</v>
      </c>
      <c r="E1302" s="261" t="s">
        <v>1</v>
      </c>
      <c r="F1302" s="262" t="s">
        <v>202</v>
      </c>
      <c r="G1302" s="260"/>
      <c r="H1302" s="263">
        <v>2</v>
      </c>
      <c r="I1302" s="264"/>
      <c r="J1302" s="260"/>
      <c r="K1302" s="260"/>
      <c r="L1302" s="265"/>
      <c r="M1302" s="266"/>
      <c r="N1302" s="267"/>
      <c r="O1302" s="267"/>
      <c r="P1302" s="267"/>
      <c r="Q1302" s="267"/>
      <c r="R1302" s="267"/>
      <c r="S1302" s="267"/>
      <c r="T1302" s="268"/>
      <c r="U1302" s="14"/>
      <c r="V1302" s="14"/>
      <c r="W1302" s="14"/>
      <c r="X1302" s="14"/>
      <c r="Y1302" s="14"/>
      <c r="Z1302" s="14"/>
      <c r="AA1302" s="14"/>
      <c r="AB1302" s="14"/>
      <c r="AC1302" s="14"/>
      <c r="AD1302" s="14"/>
      <c r="AE1302" s="14"/>
      <c r="AT1302" s="269" t="s">
        <v>192</v>
      </c>
      <c r="AU1302" s="269" t="s">
        <v>84</v>
      </c>
      <c r="AV1302" s="14" t="s">
        <v>155</v>
      </c>
      <c r="AW1302" s="14" t="s">
        <v>30</v>
      </c>
      <c r="AX1302" s="14" t="s">
        <v>82</v>
      </c>
      <c r="AY1302" s="269" t="s">
        <v>137</v>
      </c>
    </row>
    <row r="1303" s="2" customFormat="1" ht="24.15" customHeight="1">
      <c r="A1303" s="39"/>
      <c r="B1303" s="40"/>
      <c r="C1303" s="228" t="s">
        <v>1594</v>
      </c>
      <c r="D1303" s="228" t="s">
        <v>140</v>
      </c>
      <c r="E1303" s="229" t="s">
        <v>1595</v>
      </c>
      <c r="F1303" s="230" t="s">
        <v>1596</v>
      </c>
      <c r="G1303" s="231" t="s">
        <v>302</v>
      </c>
      <c r="H1303" s="232">
        <v>2</v>
      </c>
      <c r="I1303" s="233"/>
      <c r="J1303" s="234">
        <f>ROUND(I1303*H1303,2)</f>
        <v>0</v>
      </c>
      <c r="K1303" s="235"/>
      <c r="L1303" s="45"/>
      <c r="M1303" s="236" t="s">
        <v>1</v>
      </c>
      <c r="N1303" s="237" t="s">
        <v>39</v>
      </c>
      <c r="O1303" s="92"/>
      <c r="P1303" s="238">
        <f>O1303*H1303</f>
        <v>0</v>
      </c>
      <c r="Q1303" s="238">
        <v>0</v>
      </c>
      <c r="R1303" s="238">
        <f>Q1303*H1303</f>
        <v>0</v>
      </c>
      <c r="S1303" s="238">
        <v>0</v>
      </c>
      <c r="T1303" s="239">
        <f>S1303*H1303</f>
        <v>0</v>
      </c>
      <c r="U1303" s="39"/>
      <c r="V1303" s="39"/>
      <c r="W1303" s="39"/>
      <c r="X1303" s="39"/>
      <c r="Y1303" s="39"/>
      <c r="Z1303" s="39"/>
      <c r="AA1303" s="39"/>
      <c r="AB1303" s="39"/>
      <c r="AC1303" s="39"/>
      <c r="AD1303" s="39"/>
      <c r="AE1303" s="39"/>
      <c r="AR1303" s="240" t="s">
        <v>266</v>
      </c>
      <c r="AT1303" s="240" t="s">
        <v>140</v>
      </c>
      <c r="AU1303" s="240" t="s">
        <v>84</v>
      </c>
      <c r="AY1303" s="18" t="s">
        <v>137</v>
      </c>
      <c r="BE1303" s="241">
        <f>IF(N1303="základní",J1303,0)</f>
        <v>0</v>
      </c>
      <c r="BF1303" s="241">
        <f>IF(N1303="snížená",J1303,0)</f>
        <v>0</v>
      </c>
      <c r="BG1303" s="241">
        <f>IF(N1303="zákl. přenesená",J1303,0)</f>
        <v>0</v>
      </c>
      <c r="BH1303" s="241">
        <f>IF(N1303="sníž. přenesená",J1303,0)</f>
        <v>0</v>
      </c>
      <c r="BI1303" s="241">
        <f>IF(N1303="nulová",J1303,0)</f>
        <v>0</v>
      </c>
      <c r="BJ1303" s="18" t="s">
        <v>82</v>
      </c>
      <c r="BK1303" s="241">
        <f>ROUND(I1303*H1303,2)</f>
        <v>0</v>
      </c>
      <c r="BL1303" s="18" t="s">
        <v>266</v>
      </c>
      <c r="BM1303" s="240" t="s">
        <v>1597</v>
      </c>
    </row>
    <row r="1304" s="13" customFormat="1">
      <c r="A1304" s="13"/>
      <c r="B1304" s="247"/>
      <c r="C1304" s="248"/>
      <c r="D1304" s="249" t="s">
        <v>192</v>
      </c>
      <c r="E1304" s="250" t="s">
        <v>1</v>
      </c>
      <c r="F1304" s="251" t="s">
        <v>1598</v>
      </c>
      <c r="G1304" s="248"/>
      <c r="H1304" s="252">
        <v>2</v>
      </c>
      <c r="I1304" s="253"/>
      <c r="J1304" s="248"/>
      <c r="K1304" s="248"/>
      <c r="L1304" s="254"/>
      <c r="M1304" s="255"/>
      <c r="N1304" s="256"/>
      <c r="O1304" s="256"/>
      <c r="P1304" s="256"/>
      <c r="Q1304" s="256"/>
      <c r="R1304" s="256"/>
      <c r="S1304" s="256"/>
      <c r="T1304" s="257"/>
      <c r="U1304" s="13"/>
      <c r="V1304" s="13"/>
      <c r="W1304" s="13"/>
      <c r="X1304" s="13"/>
      <c r="Y1304" s="13"/>
      <c r="Z1304" s="13"/>
      <c r="AA1304" s="13"/>
      <c r="AB1304" s="13"/>
      <c r="AC1304" s="13"/>
      <c r="AD1304" s="13"/>
      <c r="AE1304" s="13"/>
      <c r="AT1304" s="258" t="s">
        <v>192</v>
      </c>
      <c r="AU1304" s="258" t="s">
        <v>84</v>
      </c>
      <c r="AV1304" s="13" t="s">
        <v>84</v>
      </c>
      <c r="AW1304" s="13" t="s">
        <v>30</v>
      </c>
      <c r="AX1304" s="13" t="s">
        <v>82</v>
      </c>
      <c r="AY1304" s="258" t="s">
        <v>137</v>
      </c>
    </row>
    <row r="1305" s="2" customFormat="1" ht="37.8" customHeight="1">
      <c r="A1305" s="39"/>
      <c r="B1305" s="40"/>
      <c r="C1305" s="295" t="s">
        <v>1599</v>
      </c>
      <c r="D1305" s="295" t="s">
        <v>351</v>
      </c>
      <c r="E1305" s="296" t="s">
        <v>1600</v>
      </c>
      <c r="F1305" s="297" t="s">
        <v>1601</v>
      </c>
      <c r="G1305" s="298" t="s">
        <v>302</v>
      </c>
      <c r="H1305" s="299">
        <v>2</v>
      </c>
      <c r="I1305" s="300"/>
      <c r="J1305" s="301">
        <f>ROUND(I1305*H1305,2)</f>
        <v>0</v>
      </c>
      <c r="K1305" s="302"/>
      <c r="L1305" s="303"/>
      <c r="M1305" s="304" t="s">
        <v>1</v>
      </c>
      <c r="N1305" s="305" t="s">
        <v>39</v>
      </c>
      <c r="O1305" s="92"/>
      <c r="P1305" s="238">
        <f>O1305*H1305</f>
        <v>0</v>
      </c>
      <c r="Q1305" s="238">
        <v>0.17000000000000001</v>
      </c>
      <c r="R1305" s="238">
        <f>Q1305*H1305</f>
        <v>0.34000000000000002</v>
      </c>
      <c r="S1305" s="238">
        <v>0</v>
      </c>
      <c r="T1305" s="239">
        <f>S1305*H1305</f>
        <v>0</v>
      </c>
      <c r="U1305" s="39"/>
      <c r="V1305" s="39"/>
      <c r="W1305" s="39"/>
      <c r="X1305" s="39"/>
      <c r="Y1305" s="39"/>
      <c r="Z1305" s="39"/>
      <c r="AA1305" s="39"/>
      <c r="AB1305" s="39"/>
      <c r="AC1305" s="39"/>
      <c r="AD1305" s="39"/>
      <c r="AE1305" s="39"/>
      <c r="AR1305" s="240" t="s">
        <v>356</v>
      </c>
      <c r="AT1305" s="240" t="s">
        <v>351</v>
      </c>
      <c r="AU1305" s="240" t="s">
        <v>84</v>
      </c>
      <c r="AY1305" s="18" t="s">
        <v>137</v>
      </c>
      <c r="BE1305" s="241">
        <f>IF(N1305="základní",J1305,0)</f>
        <v>0</v>
      </c>
      <c r="BF1305" s="241">
        <f>IF(N1305="snížená",J1305,0)</f>
        <v>0</v>
      </c>
      <c r="BG1305" s="241">
        <f>IF(N1305="zákl. přenesená",J1305,0)</f>
        <v>0</v>
      </c>
      <c r="BH1305" s="241">
        <f>IF(N1305="sníž. přenesená",J1305,0)</f>
        <v>0</v>
      </c>
      <c r="BI1305" s="241">
        <f>IF(N1305="nulová",J1305,0)</f>
        <v>0</v>
      </c>
      <c r="BJ1305" s="18" t="s">
        <v>82</v>
      </c>
      <c r="BK1305" s="241">
        <f>ROUND(I1305*H1305,2)</f>
        <v>0</v>
      </c>
      <c r="BL1305" s="18" t="s">
        <v>266</v>
      </c>
      <c r="BM1305" s="240" t="s">
        <v>1602</v>
      </c>
    </row>
    <row r="1306" s="2" customFormat="1">
      <c r="A1306" s="39"/>
      <c r="B1306" s="40"/>
      <c r="C1306" s="41"/>
      <c r="D1306" s="249" t="s">
        <v>217</v>
      </c>
      <c r="E1306" s="41"/>
      <c r="F1306" s="280" t="s">
        <v>1373</v>
      </c>
      <c r="G1306" s="41"/>
      <c r="H1306" s="41"/>
      <c r="I1306" s="281"/>
      <c r="J1306" s="41"/>
      <c r="K1306" s="41"/>
      <c r="L1306" s="45"/>
      <c r="M1306" s="282"/>
      <c r="N1306" s="283"/>
      <c r="O1306" s="92"/>
      <c r="P1306" s="92"/>
      <c r="Q1306" s="92"/>
      <c r="R1306" s="92"/>
      <c r="S1306" s="92"/>
      <c r="T1306" s="93"/>
      <c r="U1306" s="39"/>
      <c r="V1306" s="39"/>
      <c r="W1306" s="39"/>
      <c r="X1306" s="39"/>
      <c r="Y1306" s="39"/>
      <c r="Z1306" s="39"/>
      <c r="AA1306" s="39"/>
      <c r="AB1306" s="39"/>
      <c r="AC1306" s="39"/>
      <c r="AD1306" s="39"/>
      <c r="AE1306" s="39"/>
      <c r="AT1306" s="18" t="s">
        <v>217</v>
      </c>
      <c r="AU1306" s="18" t="s">
        <v>84</v>
      </c>
    </row>
    <row r="1307" s="13" customFormat="1">
      <c r="A1307" s="13"/>
      <c r="B1307" s="247"/>
      <c r="C1307" s="248"/>
      <c r="D1307" s="249" t="s">
        <v>192</v>
      </c>
      <c r="E1307" s="250" t="s">
        <v>1</v>
      </c>
      <c r="F1307" s="251" t="s">
        <v>84</v>
      </c>
      <c r="G1307" s="248"/>
      <c r="H1307" s="252">
        <v>2</v>
      </c>
      <c r="I1307" s="253"/>
      <c r="J1307" s="248"/>
      <c r="K1307" s="248"/>
      <c r="L1307" s="254"/>
      <c r="M1307" s="255"/>
      <c r="N1307" s="256"/>
      <c r="O1307" s="256"/>
      <c r="P1307" s="256"/>
      <c r="Q1307" s="256"/>
      <c r="R1307" s="256"/>
      <c r="S1307" s="256"/>
      <c r="T1307" s="257"/>
      <c r="U1307" s="13"/>
      <c r="V1307" s="13"/>
      <c r="W1307" s="13"/>
      <c r="X1307" s="13"/>
      <c r="Y1307" s="13"/>
      <c r="Z1307" s="13"/>
      <c r="AA1307" s="13"/>
      <c r="AB1307" s="13"/>
      <c r="AC1307" s="13"/>
      <c r="AD1307" s="13"/>
      <c r="AE1307" s="13"/>
      <c r="AT1307" s="258" t="s">
        <v>192</v>
      </c>
      <c r="AU1307" s="258" t="s">
        <v>84</v>
      </c>
      <c r="AV1307" s="13" t="s">
        <v>84</v>
      </c>
      <c r="AW1307" s="13" t="s">
        <v>30</v>
      </c>
      <c r="AX1307" s="13" t="s">
        <v>74</v>
      </c>
      <c r="AY1307" s="258" t="s">
        <v>137</v>
      </c>
    </row>
    <row r="1308" s="14" customFormat="1">
      <c r="A1308" s="14"/>
      <c r="B1308" s="259"/>
      <c r="C1308" s="260"/>
      <c r="D1308" s="249" t="s">
        <v>192</v>
      </c>
      <c r="E1308" s="261" t="s">
        <v>1</v>
      </c>
      <c r="F1308" s="262" t="s">
        <v>202</v>
      </c>
      <c r="G1308" s="260"/>
      <c r="H1308" s="263">
        <v>2</v>
      </c>
      <c r="I1308" s="264"/>
      <c r="J1308" s="260"/>
      <c r="K1308" s="260"/>
      <c r="L1308" s="265"/>
      <c r="M1308" s="266"/>
      <c r="N1308" s="267"/>
      <c r="O1308" s="267"/>
      <c r="P1308" s="267"/>
      <c r="Q1308" s="267"/>
      <c r="R1308" s="267"/>
      <c r="S1308" s="267"/>
      <c r="T1308" s="268"/>
      <c r="U1308" s="14"/>
      <c r="V1308" s="14"/>
      <c r="W1308" s="14"/>
      <c r="X1308" s="14"/>
      <c r="Y1308" s="14"/>
      <c r="Z1308" s="14"/>
      <c r="AA1308" s="14"/>
      <c r="AB1308" s="14"/>
      <c r="AC1308" s="14"/>
      <c r="AD1308" s="14"/>
      <c r="AE1308" s="14"/>
      <c r="AT1308" s="269" t="s">
        <v>192</v>
      </c>
      <c r="AU1308" s="269" t="s">
        <v>84</v>
      </c>
      <c r="AV1308" s="14" t="s">
        <v>155</v>
      </c>
      <c r="AW1308" s="14" t="s">
        <v>30</v>
      </c>
      <c r="AX1308" s="14" t="s">
        <v>82</v>
      </c>
      <c r="AY1308" s="269" t="s">
        <v>137</v>
      </c>
    </row>
    <row r="1309" s="2" customFormat="1" ht="21.75" customHeight="1">
      <c r="A1309" s="39"/>
      <c r="B1309" s="40"/>
      <c r="C1309" s="228" t="s">
        <v>1603</v>
      </c>
      <c r="D1309" s="228" t="s">
        <v>140</v>
      </c>
      <c r="E1309" s="229" t="s">
        <v>1604</v>
      </c>
      <c r="F1309" s="230" t="s">
        <v>1605</v>
      </c>
      <c r="G1309" s="231" t="s">
        <v>302</v>
      </c>
      <c r="H1309" s="232">
        <v>1</v>
      </c>
      <c r="I1309" s="233"/>
      <c r="J1309" s="234">
        <f>ROUND(I1309*H1309,2)</f>
        <v>0</v>
      </c>
      <c r="K1309" s="235"/>
      <c r="L1309" s="45"/>
      <c r="M1309" s="236" t="s">
        <v>1</v>
      </c>
      <c r="N1309" s="237" t="s">
        <v>39</v>
      </c>
      <c r="O1309" s="92"/>
      <c r="P1309" s="238">
        <f>O1309*H1309</f>
        <v>0</v>
      </c>
      <c r="Q1309" s="238">
        <v>0</v>
      </c>
      <c r="R1309" s="238">
        <f>Q1309*H1309</f>
        <v>0</v>
      </c>
      <c r="S1309" s="238">
        <v>0</v>
      </c>
      <c r="T1309" s="239">
        <f>S1309*H1309</f>
        <v>0</v>
      </c>
      <c r="U1309" s="39"/>
      <c r="V1309" s="39"/>
      <c r="W1309" s="39"/>
      <c r="X1309" s="39"/>
      <c r="Y1309" s="39"/>
      <c r="Z1309" s="39"/>
      <c r="AA1309" s="39"/>
      <c r="AB1309" s="39"/>
      <c r="AC1309" s="39"/>
      <c r="AD1309" s="39"/>
      <c r="AE1309" s="39"/>
      <c r="AR1309" s="240" t="s">
        <v>155</v>
      </c>
      <c r="AT1309" s="240" t="s">
        <v>140</v>
      </c>
      <c r="AU1309" s="240" t="s">
        <v>84</v>
      </c>
      <c r="AY1309" s="18" t="s">
        <v>137</v>
      </c>
      <c r="BE1309" s="241">
        <f>IF(N1309="základní",J1309,0)</f>
        <v>0</v>
      </c>
      <c r="BF1309" s="241">
        <f>IF(N1309="snížená",J1309,0)</f>
        <v>0</v>
      </c>
      <c r="BG1309" s="241">
        <f>IF(N1309="zákl. přenesená",J1309,0)</f>
        <v>0</v>
      </c>
      <c r="BH1309" s="241">
        <f>IF(N1309="sníž. přenesená",J1309,0)</f>
        <v>0</v>
      </c>
      <c r="BI1309" s="241">
        <f>IF(N1309="nulová",J1309,0)</f>
        <v>0</v>
      </c>
      <c r="BJ1309" s="18" t="s">
        <v>82</v>
      </c>
      <c r="BK1309" s="241">
        <f>ROUND(I1309*H1309,2)</f>
        <v>0</v>
      </c>
      <c r="BL1309" s="18" t="s">
        <v>155</v>
      </c>
      <c r="BM1309" s="240" t="s">
        <v>1606</v>
      </c>
    </row>
    <row r="1310" s="2" customFormat="1" ht="16.5" customHeight="1">
      <c r="A1310" s="39"/>
      <c r="B1310" s="40"/>
      <c r="C1310" s="295" t="s">
        <v>1607</v>
      </c>
      <c r="D1310" s="295" t="s">
        <v>351</v>
      </c>
      <c r="E1310" s="296" t="s">
        <v>1608</v>
      </c>
      <c r="F1310" s="297" t="s">
        <v>1609</v>
      </c>
      <c r="G1310" s="298" t="s">
        <v>143</v>
      </c>
      <c r="H1310" s="299">
        <v>1</v>
      </c>
      <c r="I1310" s="300"/>
      <c r="J1310" s="301">
        <f>ROUND(I1310*H1310,2)</f>
        <v>0</v>
      </c>
      <c r="K1310" s="302"/>
      <c r="L1310" s="303"/>
      <c r="M1310" s="304" t="s">
        <v>1</v>
      </c>
      <c r="N1310" s="305" t="s">
        <v>39</v>
      </c>
      <c r="O1310" s="92"/>
      <c r="P1310" s="238">
        <f>O1310*H1310</f>
        <v>0</v>
      </c>
      <c r="Q1310" s="238">
        <v>0</v>
      </c>
      <c r="R1310" s="238">
        <f>Q1310*H1310</f>
        <v>0</v>
      </c>
      <c r="S1310" s="238">
        <v>0</v>
      </c>
      <c r="T1310" s="239">
        <f>S1310*H1310</f>
        <v>0</v>
      </c>
      <c r="U1310" s="39"/>
      <c r="V1310" s="39"/>
      <c r="W1310" s="39"/>
      <c r="X1310" s="39"/>
      <c r="Y1310" s="39"/>
      <c r="Z1310" s="39"/>
      <c r="AA1310" s="39"/>
      <c r="AB1310" s="39"/>
      <c r="AC1310" s="39"/>
      <c r="AD1310" s="39"/>
      <c r="AE1310" s="39"/>
      <c r="AR1310" s="240" t="s">
        <v>224</v>
      </c>
      <c r="AT1310" s="240" t="s">
        <v>351</v>
      </c>
      <c r="AU1310" s="240" t="s">
        <v>84</v>
      </c>
      <c r="AY1310" s="18" t="s">
        <v>137</v>
      </c>
      <c r="BE1310" s="241">
        <f>IF(N1310="základní",J1310,0)</f>
        <v>0</v>
      </c>
      <c r="BF1310" s="241">
        <f>IF(N1310="snížená",J1310,0)</f>
        <v>0</v>
      </c>
      <c r="BG1310" s="241">
        <f>IF(N1310="zákl. přenesená",J1310,0)</f>
        <v>0</v>
      </c>
      <c r="BH1310" s="241">
        <f>IF(N1310="sníž. přenesená",J1310,0)</f>
        <v>0</v>
      </c>
      <c r="BI1310" s="241">
        <f>IF(N1310="nulová",J1310,0)</f>
        <v>0</v>
      </c>
      <c r="BJ1310" s="18" t="s">
        <v>82</v>
      </c>
      <c r="BK1310" s="241">
        <f>ROUND(I1310*H1310,2)</f>
        <v>0</v>
      </c>
      <c r="BL1310" s="18" t="s">
        <v>155</v>
      </c>
      <c r="BM1310" s="240" t="s">
        <v>1610</v>
      </c>
    </row>
    <row r="1311" s="13" customFormat="1">
      <c r="A1311" s="13"/>
      <c r="B1311" s="247"/>
      <c r="C1311" s="248"/>
      <c r="D1311" s="249" t="s">
        <v>192</v>
      </c>
      <c r="E1311" s="250" t="s">
        <v>1</v>
      </c>
      <c r="F1311" s="251" t="s">
        <v>82</v>
      </c>
      <c r="G1311" s="248"/>
      <c r="H1311" s="252">
        <v>1</v>
      </c>
      <c r="I1311" s="253"/>
      <c r="J1311" s="248"/>
      <c r="K1311" s="248"/>
      <c r="L1311" s="254"/>
      <c r="M1311" s="255"/>
      <c r="N1311" s="256"/>
      <c r="O1311" s="256"/>
      <c r="P1311" s="256"/>
      <c r="Q1311" s="256"/>
      <c r="R1311" s="256"/>
      <c r="S1311" s="256"/>
      <c r="T1311" s="257"/>
      <c r="U1311" s="13"/>
      <c r="V1311" s="13"/>
      <c r="W1311" s="13"/>
      <c r="X1311" s="13"/>
      <c r="Y1311" s="13"/>
      <c r="Z1311" s="13"/>
      <c r="AA1311" s="13"/>
      <c r="AB1311" s="13"/>
      <c r="AC1311" s="13"/>
      <c r="AD1311" s="13"/>
      <c r="AE1311" s="13"/>
      <c r="AT1311" s="258" t="s">
        <v>192</v>
      </c>
      <c r="AU1311" s="258" t="s">
        <v>84</v>
      </c>
      <c r="AV1311" s="13" t="s">
        <v>84</v>
      </c>
      <c r="AW1311" s="13" t="s">
        <v>30</v>
      </c>
      <c r="AX1311" s="13" t="s">
        <v>82</v>
      </c>
      <c r="AY1311" s="258" t="s">
        <v>137</v>
      </c>
    </row>
    <row r="1312" s="2" customFormat="1" ht="21.75" customHeight="1">
      <c r="A1312" s="39"/>
      <c r="B1312" s="40"/>
      <c r="C1312" s="228" t="s">
        <v>1611</v>
      </c>
      <c r="D1312" s="228" t="s">
        <v>140</v>
      </c>
      <c r="E1312" s="229" t="s">
        <v>1612</v>
      </c>
      <c r="F1312" s="230" t="s">
        <v>1613</v>
      </c>
      <c r="G1312" s="231" t="s">
        <v>302</v>
      </c>
      <c r="H1312" s="232">
        <v>3</v>
      </c>
      <c r="I1312" s="233"/>
      <c r="J1312" s="234">
        <f>ROUND(I1312*H1312,2)</f>
        <v>0</v>
      </c>
      <c r="K1312" s="235"/>
      <c r="L1312" s="45"/>
      <c r="M1312" s="236" t="s">
        <v>1</v>
      </c>
      <c r="N1312" s="237" t="s">
        <v>39</v>
      </c>
      <c r="O1312" s="92"/>
      <c r="P1312" s="238">
        <f>O1312*H1312</f>
        <v>0</v>
      </c>
      <c r="Q1312" s="238">
        <v>0</v>
      </c>
      <c r="R1312" s="238">
        <f>Q1312*H1312</f>
        <v>0</v>
      </c>
      <c r="S1312" s="238">
        <v>0</v>
      </c>
      <c r="T1312" s="239">
        <f>S1312*H1312</f>
        <v>0</v>
      </c>
      <c r="U1312" s="39"/>
      <c r="V1312" s="39"/>
      <c r="W1312" s="39"/>
      <c r="X1312" s="39"/>
      <c r="Y1312" s="39"/>
      <c r="Z1312" s="39"/>
      <c r="AA1312" s="39"/>
      <c r="AB1312" s="39"/>
      <c r="AC1312" s="39"/>
      <c r="AD1312" s="39"/>
      <c r="AE1312" s="39"/>
      <c r="AR1312" s="240" t="s">
        <v>266</v>
      </c>
      <c r="AT1312" s="240" t="s">
        <v>140</v>
      </c>
      <c r="AU1312" s="240" t="s">
        <v>84</v>
      </c>
      <c r="AY1312" s="18" t="s">
        <v>137</v>
      </c>
      <c r="BE1312" s="241">
        <f>IF(N1312="základní",J1312,0)</f>
        <v>0</v>
      </c>
      <c r="BF1312" s="241">
        <f>IF(N1312="snížená",J1312,0)</f>
        <v>0</v>
      </c>
      <c r="BG1312" s="241">
        <f>IF(N1312="zákl. přenesená",J1312,0)</f>
        <v>0</v>
      </c>
      <c r="BH1312" s="241">
        <f>IF(N1312="sníž. přenesená",J1312,0)</f>
        <v>0</v>
      </c>
      <c r="BI1312" s="241">
        <f>IF(N1312="nulová",J1312,0)</f>
        <v>0</v>
      </c>
      <c r="BJ1312" s="18" t="s">
        <v>82</v>
      </c>
      <c r="BK1312" s="241">
        <f>ROUND(I1312*H1312,2)</f>
        <v>0</v>
      </c>
      <c r="BL1312" s="18" t="s">
        <v>266</v>
      </c>
      <c r="BM1312" s="240" t="s">
        <v>1614</v>
      </c>
    </row>
    <row r="1313" s="13" customFormat="1">
      <c r="A1313" s="13"/>
      <c r="B1313" s="247"/>
      <c r="C1313" s="248"/>
      <c r="D1313" s="249" t="s">
        <v>192</v>
      </c>
      <c r="E1313" s="250" t="s">
        <v>1</v>
      </c>
      <c r="F1313" s="251" t="s">
        <v>149</v>
      </c>
      <c r="G1313" s="248"/>
      <c r="H1313" s="252">
        <v>3</v>
      </c>
      <c r="I1313" s="253"/>
      <c r="J1313" s="248"/>
      <c r="K1313" s="248"/>
      <c r="L1313" s="254"/>
      <c r="M1313" s="255"/>
      <c r="N1313" s="256"/>
      <c r="O1313" s="256"/>
      <c r="P1313" s="256"/>
      <c r="Q1313" s="256"/>
      <c r="R1313" s="256"/>
      <c r="S1313" s="256"/>
      <c r="T1313" s="257"/>
      <c r="U1313" s="13"/>
      <c r="V1313" s="13"/>
      <c r="W1313" s="13"/>
      <c r="X1313" s="13"/>
      <c r="Y1313" s="13"/>
      <c r="Z1313" s="13"/>
      <c r="AA1313" s="13"/>
      <c r="AB1313" s="13"/>
      <c r="AC1313" s="13"/>
      <c r="AD1313" s="13"/>
      <c r="AE1313" s="13"/>
      <c r="AT1313" s="258" t="s">
        <v>192</v>
      </c>
      <c r="AU1313" s="258" t="s">
        <v>84</v>
      </c>
      <c r="AV1313" s="13" t="s">
        <v>84</v>
      </c>
      <c r="AW1313" s="13" t="s">
        <v>30</v>
      </c>
      <c r="AX1313" s="13" t="s">
        <v>74</v>
      </c>
      <c r="AY1313" s="258" t="s">
        <v>137</v>
      </c>
    </row>
    <row r="1314" s="14" customFormat="1">
      <c r="A1314" s="14"/>
      <c r="B1314" s="259"/>
      <c r="C1314" s="260"/>
      <c r="D1314" s="249" t="s">
        <v>192</v>
      </c>
      <c r="E1314" s="261" t="s">
        <v>1</v>
      </c>
      <c r="F1314" s="262" t="s">
        <v>202</v>
      </c>
      <c r="G1314" s="260"/>
      <c r="H1314" s="263">
        <v>3</v>
      </c>
      <c r="I1314" s="264"/>
      <c r="J1314" s="260"/>
      <c r="K1314" s="260"/>
      <c r="L1314" s="265"/>
      <c r="M1314" s="266"/>
      <c r="N1314" s="267"/>
      <c r="O1314" s="267"/>
      <c r="P1314" s="267"/>
      <c r="Q1314" s="267"/>
      <c r="R1314" s="267"/>
      <c r="S1314" s="267"/>
      <c r="T1314" s="268"/>
      <c r="U1314" s="14"/>
      <c r="V1314" s="14"/>
      <c r="W1314" s="14"/>
      <c r="X1314" s="14"/>
      <c r="Y1314" s="14"/>
      <c r="Z1314" s="14"/>
      <c r="AA1314" s="14"/>
      <c r="AB1314" s="14"/>
      <c r="AC1314" s="14"/>
      <c r="AD1314" s="14"/>
      <c r="AE1314" s="14"/>
      <c r="AT1314" s="269" t="s">
        <v>192</v>
      </c>
      <c r="AU1314" s="269" t="s">
        <v>84</v>
      </c>
      <c r="AV1314" s="14" t="s">
        <v>155</v>
      </c>
      <c r="AW1314" s="14" t="s">
        <v>30</v>
      </c>
      <c r="AX1314" s="14" t="s">
        <v>82</v>
      </c>
      <c r="AY1314" s="269" t="s">
        <v>137</v>
      </c>
    </row>
    <row r="1315" s="2" customFormat="1" ht="24.15" customHeight="1">
      <c r="A1315" s="39"/>
      <c r="B1315" s="40"/>
      <c r="C1315" s="228" t="s">
        <v>1615</v>
      </c>
      <c r="D1315" s="228" t="s">
        <v>140</v>
      </c>
      <c r="E1315" s="229" t="s">
        <v>1616</v>
      </c>
      <c r="F1315" s="230" t="s">
        <v>1617</v>
      </c>
      <c r="G1315" s="231" t="s">
        <v>1484</v>
      </c>
      <c r="H1315" s="232">
        <v>2835.2820000000002</v>
      </c>
      <c r="I1315" s="233"/>
      <c r="J1315" s="234">
        <f>ROUND(I1315*H1315,2)</f>
        <v>0</v>
      </c>
      <c r="K1315" s="235"/>
      <c r="L1315" s="45"/>
      <c r="M1315" s="236" t="s">
        <v>1</v>
      </c>
      <c r="N1315" s="237" t="s">
        <v>39</v>
      </c>
      <c r="O1315" s="92"/>
      <c r="P1315" s="238">
        <f>O1315*H1315</f>
        <v>0</v>
      </c>
      <c r="Q1315" s="238">
        <v>5.0000000000000002E-05</v>
      </c>
      <c r="R1315" s="238">
        <f>Q1315*H1315</f>
        <v>0.1417641</v>
      </c>
      <c r="S1315" s="238">
        <v>0</v>
      </c>
      <c r="T1315" s="239">
        <f>S1315*H1315</f>
        <v>0</v>
      </c>
      <c r="U1315" s="39"/>
      <c r="V1315" s="39"/>
      <c r="W1315" s="39"/>
      <c r="X1315" s="39"/>
      <c r="Y1315" s="39"/>
      <c r="Z1315" s="39"/>
      <c r="AA1315" s="39"/>
      <c r="AB1315" s="39"/>
      <c r="AC1315" s="39"/>
      <c r="AD1315" s="39"/>
      <c r="AE1315" s="39"/>
      <c r="AR1315" s="240" t="s">
        <v>266</v>
      </c>
      <c r="AT1315" s="240" t="s">
        <v>140</v>
      </c>
      <c r="AU1315" s="240" t="s">
        <v>84</v>
      </c>
      <c r="AY1315" s="18" t="s">
        <v>137</v>
      </c>
      <c r="BE1315" s="241">
        <f>IF(N1315="základní",J1315,0)</f>
        <v>0</v>
      </c>
      <c r="BF1315" s="241">
        <f>IF(N1315="snížená",J1315,0)</f>
        <v>0</v>
      </c>
      <c r="BG1315" s="241">
        <f>IF(N1315="zákl. přenesená",J1315,0)</f>
        <v>0</v>
      </c>
      <c r="BH1315" s="241">
        <f>IF(N1315="sníž. přenesená",J1315,0)</f>
        <v>0</v>
      </c>
      <c r="BI1315" s="241">
        <f>IF(N1315="nulová",J1315,0)</f>
        <v>0</v>
      </c>
      <c r="BJ1315" s="18" t="s">
        <v>82</v>
      </c>
      <c r="BK1315" s="241">
        <f>ROUND(I1315*H1315,2)</f>
        <v>0</v>
      </c>
      <c r="BL1315" s="18" t="s">
        <v>266</v>
      </c>
      <c r="BM1315" s="240" t="s">
        <v>1618</v>
      </c>
    </row>
    <row r="1316" s="13" customFormat="1">
      <c r="A1316" s="13"/>
      <c r="B1316" s="247"/>
      <c r="C1316" s="248"/>
      <c r="D1316" s="249" t="s">
        <v>192</v>
      </c>
      <c r="E1316" s="250" t="s">
        <v>1</v>
      </c>
      <c r="F1316" s="251" t="s">
        <v>1619</v>
      </c>
      <c r="G1316" s="248"/>
      <c r="H1316" s="252">
        <v>698.80200000000002</v>
      </c>
      <c r="I1316" s="253"/>
      <c r="J1316" s="248"/>
      <c r="K1316" s="248"/>
      <c r="L1316" s="254"/>
      <c r="M1316" s="255"/>
      <c r="N1316" s="256"/>
      <c r="O1316" s="256"/>
      <c r="P1316" s="256"/>
      <c r="Q1316" s="256"/>
      <c r="R1316" s="256"/>
      <c r="S1316" s="256"/>
      <c r="T1316" s="257"/>
      <c r="U1316" s="13"/>
      <c r="V1316" s="13"/>
      <c r="W1316" s="13"/>
      <c r="X1316" s="13"/>
      <c r="Y1316" s="13"/>
      <c r="Z1316" s="13"/>
      <c r="AA1316" s="13"/>
      <c r="AB1316" s="13"/>
      <c r="AC1316" s="13"/>
      <c r="AD1316" s="13"/>
      <c r="AE1316" s="13"/>
      <c r="AT1316" s="258" t="s">
        <v>192</v>
      </c>
      <c r="AU1316" s="258" t="s">
        <v>84</v>
      </c>
      <c r="AV1316" s="13" t="s">
        <v>84</v>
      </c>
      <c r="AW1316" s="13" t="s">
        <v>30</v>
      </c>
      <c r="AX1316" s="13" t="s">
        <v>74</v>
      </c>
      <c r="AY1316" s="258" t="s">
        <v>137</v>
      </c>
    </row>
    <row r="1317" s="13" customFormat="1">
      <c r="A1317" s="13"/>
      <c r="B1317" s="247"/>
      <c r="C1317" s="248"/>
      <c r="D1317" s="249" t="s">
        <v>192</v>
      </c>
      <c r="E1317" s="250" t="s">
        <v>1</v>
      </c>
      <c r="F1317" s="251" t="s">
        <v>1620</v>
      </c>
      <c r="G1317" s="248"/>
      <c r="H1317" s="252">
        <v>2136.48</v>
      </c>
      <c r="I1317" s="253"/>
      <c r="J1317" s="248"/>
      <c r="K1317" s="248"/>
      <c r="L1317" s="254"/>
      <c r="M1317" s="255"/>
      <c r="N1317" s="256"/>
      <c r="O1317" s="256"/>
      <c r="P1317" s="256"/>
      <c r="Q1317" s="256"/>
      <c r="R1317" s="256"/>
      <c r="S1317" s="256"/>
      <c r="T1317" s="257"/>
      <c r="U1317" s="13"/>
      <c r="V1317" s="13"/>
      <c r="W1317" s="13"/>
      <c r="X1317" s="13"/>
      <c r="Y1317" s="13"/>
      <c r="Z1317" s="13"/>
      <c r="AA1317" s="13"/>
      <c r="AB1317" s="13"/>
      <c r="AC1317" s="13"/>
      <c r="AD1317" s="13"/>
      <c r="AE1317" s="13"/>
      <c r="AT1317" s="258" t="s">
        <v>192</v>
      </c>
      <c r="AU1317" s="258" t="s">
        <v>84</v>
      </c>
      <c r="AV1317" s="13" t="s">
        <v>84</v>
      </c>
      <c r="AW1317" s="13" t="s">
        <v>30</v>
      </c>
      <c r="AX1317" s="13" t="s">
        <v>74</v>
      </c>
      <c r="AY1317" s="258" t="s">
        <v>137</v>
      </c>
    </row>
    <row r="1318" s="14" customFormat="1">
      <c r="A1318" s="14"/>
      <c r="B1318" s="259"/>
      <c r="C1318" s="260"/>
      <c r="D1318" s="249" t="s">
        <v>192</v>
      </c>
      <c r="E1318" s="261" t="s">
        <v>1</v>
      </c>
      <c r="F1318" s="262" t="s">
        <v>202</v>
      </c>
      <c r="G1318" s="260"/>
      <c r="H1318" s="263">
        <v>2835.2820000000002</v>
      </c>
      <c r="I1318" s="264"/>
      <c r="J1318" s="260"/>
      <c r="K1318" s="260"/>
      <c r="L1318" s="265"/>
      <c r="M1318" s="266"/>
      <c r="N1318" s="267"/>
      <c r="O1318" s="267"/>
      <c r="P1318" s="267"/>
      <c r="Q1318" s="267"/>
      <c r="R1318" s="267"/>
      <c r="S1318" s="267"/>
      <c r="T1318" s="268"/>
      <c r="U1318" s="14"/>
      <c r="V1318" s="14"/>
      <c r="W1318" s="14"/>
      <c r="X1318" s="14"/>
      <c r="Y1318" s="14"/>
      <c r="Z1318" s="14"/>
      <c r="AA1318" s="14"/>
      <c r="AB1318" s="14"/>
      <c r="AC1318" s="14"/>
      <c r="AD1318" s="14"/>
      <c r="AE1318" s="14"/>
      <c r="AT1318" s="269" t="s">
        <v>192</v>
      </c>
      <c r="AU1318" s="269" t="s">
        <v>84</v>
      </c>
      <c r="AV1318" s="14" t="s">
        <v>155</v>
      </c>
      <c r="AW1318" s="14" t="s">
        <v>30</v>
      </c>
      <c r="AX1318" s="14" t="s">
        <v>82</v>
      </c>
      <c r="AY1318" s="269" t="s">
        <v>137</v>
      </c>
    </row>
    <row r="1319" s="2" customFormat="1" ht="24.15" customHeight="1">
      <c r="A1319" s="39"/>
      <c r="B1319" s="40"/>
      <c r="C1319" s="295" t="s">
        <v>1621</v>
      </c>
      <c r="D1319" s="295" t="s">
        <v>351</v>
      </c>
      <c r="E1319" s="296" t="s">
        <v>1622</v>
      </c>
      <c r="F1319" s="297" t="s">
        <v>1623</v>
      </c>
      <c r="G1319" s="298" t="s">
        <v>1484</v>
      </c>
      <c r="H1319" s="299">
        <v>698.80200000000002</v>
      </c>
      <c r="I1319" s="300"/>
      <c r="J1319" s="301">
        <f>ROUND(I1319*H1319,2)</f>
        <v>0</v>
      </c>
      <c r="K1319" s="302"/>
      <c r="L1319" s="303"/>
      <c r="M1319" s="304" t="s">
        <v>1</v>
      </c>
      <c r="N1319" s="305" t="s">
        <v>39</v>
      </c>
      <c r="O1319" s="92"/>
      <c r="P1319" s="238">
        <f>O1319*H1319</f>
        <v>0</v>
      </c>
      <c r="Q1319" s="238">
        <v>0</v>
      </c>
      <c r="R1319" s="238">
        <f>Q1319*H1319</f>
        <v>0</v>
      </c>
      <c r="S1319" s="238">
        <v>0</v>
      </c>
      <c r="T1319" s="239">
        <f>S1319*H1319</f>
        <v>0</v>
      </c>
      <c r="U1319" s="39"/>
      <c r="V1319" s="39"/>
      <c r="W1319" s="39"/>
      <c r="X1319" s="39"/>
      <c r="Y1319" s="39"/>
      <c r="Z1319" s="39"/>
      <c r="AA1319" s="39"/>
      <c r="AB1319" s="39"/>
      <c r="AC1319" s="39"/>
      <c r="AD1319" s="39"/>
      <c r="AE1319" s="39"/>
      <c r="AR1319" s="240" t="s">
        <v>356</v>
      </c>
      <c r="AT1319" s="240" t="s">
        <v>351</v>
      </c>
      <c r="AU1319" s="240" t="s">
        <v>84</v>
      </c>
      <c r="AY1319" s="18" t="s">
        <v>137</v>
      </c>
      <c r="BE1319" s="241">
        <f>IF(N1319="základní",J1319,0)</f>
        <v>0</v>
      </c>
      <c r="BF1319" s="241">
        <f>IF(N1319="snížená",J1319,0)</f>
        <v>0</v>
      </c>
      <c r="BG1319" s="241">
        <f>IF(N1319="zákl. přenesená",J1319,0)</f>
        <v>0</v>
      </c>
      <c r="BH1319" s="241">
        <f>IF(N1319="sníž. přenesená",J1319,0)</f>
        <v>0</v>
      </c>
      <c r="BI1319" s="241">
        <f>IF(N1319="nulová",J1319,0)</f>
        <v>0</v>
      </c>
      <c r="BJ1319" s="18" t="s">
        <v>82</v>
      </c>
      <c r="BK1319" s="241">
        <f>ROUND(I1319*H1319,2)</f>
        <v>0</v>
      </c>
      <c r="BL1319" s="18" t="s">
        <v>266</v>
      </c>
      <c r="BM1319" s="240" t="s">
        <v>1624</v>
      </c>
    </row>
    <row r="1320" s="2" customFormat="1">
      <c r="A1320" s="39"/>
      <c r="B1320" s="40"/>
      <c r="C1320" s="41"/>
      <c r="D1320" s="249" t="s">
        <v>217</v>
      </c>
      <c r="E1320" s="41"/>
      <c r="F1320" s="280" t="s">
        <v>1625</v>
      </c>
      <c r="G1320" s="41"/>
      <c r="H1320" s="41"/>
      <c r="I1320" s="281"/>
      <c r="J1320" s="41"/>
      <c r="K1320" s="41"/>
      <c r="L1320" s="45"/>
      <c r="M1320" s="282"/>
      <c r="N1320" s="283"/>
      <c r="O1320" s="92"/>
      <c r="P1320" s="92"/>
      <c r="Q1320" s="92"/>
      <c r="R1320" s="92"/>
      <c r="S1320" s="92"/>
      <c r="T1320" s="93"/>
      <c r="U1320" s="39"/>
      <c r="V1320" s="39"/>
      <c r="W1320" s="39"/>
      <c r="X1320" s="39"/>
      <c r="Y1320" s="39"/>
      <c r="Z1320" s="39"/>
      <c r="AA1320" s="39"/>
      <c r="AB1320" s="39"/>
      <c r="AC1320" s="39"/>
      <c r="AD1320" s="39"/>
      <c r="AE1320" s="39"/>
      <c r="AT1320" s="18" t="s">
        <v>217</v>
      </c>
      <c r="AU1320" s="18" t="s">
        <v>84</v>
      </c>
    </row>
    <row r="1321" s="13" customFormat="1">
      <c r="A1321" s="13"/>
      <c r="B1321" s="247"/>
      <c r="C1321" s="248"/>
      <c r="D1321" s="249" t="s">
        <v>192</v>
      </c>
      <c r="E1321" s="250" t="s">
        <v>1</v>
      </c>
      <c r="F1321" s="251" t="s">
        <v>1619</v>
      </c>
      <c r="G1321" s="248"/>
      <c r="H1321" s="252">
        <v>698.80200000000002</v>
      </c>
      <c r="I1321" s="253"/>
      <c r="J1321" s="248"/>
      <c r="K1321" s="248"/>
      <c r="L1321" s="254"/>
      <c r="M1321" s="255"/>
      <c r="N1321" s="256"/>
      <c r="O1321" s="256"/>
      <c r="P1321" s="256"/>
      <c r="Q1321" s="256"/>
      <c r="R1321" s="256"/>
      <c r="S1321" s="256"/>
      <c r="T1321" s="257"/>
      <c r="U1321" s="13"/>
      <c r="V1321" s="13"/>
      <c r="W1321" s="13"/>
      <c r="X1321" s="13"/>
      <c r="Y1321" s="13"/>
      <c r="Z1321" s="13"/>
      <c r="AA1321" s="13"/>
      <c r="AB1321" s="13"/>
      <c r="AC1321" s="13"/>
      <c r="AD1321" s="13"/>
      <c r="AE1321" s="13"/>
      <c r="AT1321" s="258" t="s">
        <v>192</v>
      </c>
      <c r="AU1321" s="258" t="s">
        <v>84</v>
      </c>
      <c r="AV1321" s="13" t="s">
        <v>84</v>
      </c>
      <c r="AW1321" s="13" t="s">
        <v>30</v>
      </c>
      <c r="AX1321" s="13" t="s">
        <v>74</v>
      </c>
      <c r="AY1321" s="258" t="s">
        <v>137</v>
      </c>
    </row>
    <row r="1322" s="14" customFormat="1">
      <c r="A1322" s="14"/>
      <c r="B1322" s="259"/>
      <c r="C1322" s="260"/>
      <c r="D1322" s="249" t="s">
        <v>192</v>
      </c>
      <c r="E1322" s="261" t="s">
        <v>1</v>
      </c>
      <c r="F1322" s="262" t="s">
        <v>202</v>
      </c>
      <c r="G1322" s="260"/>
      <c r="H1322" s="263">
        <v>698.80200000000002</v>
      </c>
      <c r="I1322" s="264"/>
      <c r="J1322" s="260"/>
      <c r="K1322" s="260"/>
      <c r="L1322" s="265"/>
      <c r="M1322" s="266"/>
      <c r="N1322" s="267"/>
      <c r="O1322" s="267"/>
      <c r="P1322" s="267"/>
      <c r="Q1322" s="267"/>
      <c r="R1322" s="267"/>
      <c r="S1322" s="267"/>
      <c r="T1322" s="268"/>
      <c r="U1322" s="14"/>
      <c r="V1322" s="14"/>
      <c r="W1322" s="14"/>
      <c r="X1322" s="14"/>
      <c r="Y1322" s="14"/>
      <c r="Z1322" s="14"/>
      <c r="AA1322" s="14"/>
      <c r="AB1322" s="14"/>
      <c r="AC1322" s="14"/>
      <c r="AD1322" s="14"/>
      <c r="AE1322" s="14"/>
      <c r="AT1322" s="269" t="s">
        <v>192</v>
      </c>
      <c r="AU1322" s="269" t="s">
        <v>84</v>
      </c>
      <c r="AV1322" s="14" t="s">
        <v>155</v>
      </c>
      <c r="AW1322" s="14" t="s">
        <v>30</v>
      </c>
      <c r="AX1322" s="14" t="s">
        <v>82</v>
      </c>
      <c r="AY1322" s="269" t="s">
        <v>137</v>
      </c>
    </row>
    <row r="1323" s="2" customFormat="1" ht="24.15" customHeight="1">
      <c r="A1323" s="39"/>
      <c r="B1323" s="40"/>
      <c r="C1323" s="295" t="s">
        <v>1626</v>
      </c>
      <c r="D1323" s="295" t="s">
        <v>351</v>
      </c>
      <c r="E1323" s="296" t="s">
        <v>1627</v>
      </c>
      <c r="F1323" s="297" t="s">
        <v>1628</v>
      </c>
      <c r="G1323" s="298" t="s">
        <v>1484</v>
      </c>
      <c r="H1323" s="299">
        <v>2136.48</v>
      </c>
      <c r="I1323" s="300"/>
      <c r="J1323" s="301">
        <f>ROUND(I1323*H1323,2)</f>
        <v>0</v>
      </c>
      <c r="K1323" s="302"/>
      <c r="L1323" s="303"/>
      <c r="M1323" s="304" t="s">
        <v>1</v>
      </c>
      <c r="N1323" s="305" t="s">
        <v>39</v>
      </c>
      <c r="O1323" s="92"/>
      <c r="P1323" s="238">
        <f>O1323*H1323</f>
        <v>0</v>
      </c>
      <c r="Q1323" s="238">
        <v>0</v>
      </c>
      <c r="R1323" s="238">
        <f>Q1323*H1323</f>
        <v>0</v>
      </c>
      <c r="S1323" s="238">
        <v>0</v>
      </c>
      <c r="T1323" s="239">
        <f>S1323*H1323</f>
        <v>0</v>
      </c>
      <c r="U1323" s="39"/>
      <c r="V1323" s="39"/>
      <c r="W1323" s="39"/>
      <c r="X1323" s="39"/>
      <c r="Y1323" s="39"/>
      <c r="Z1323" s="39"/>
      <c r="AA1323" s="39"/>
      <c r="AB1323" s="39"/>
      <c r="AC1323" s="39"/>
      <c r="AD1323" s="39"/>
      <c r="AE1323" s="39"/>
      <c r="AR1323" s="240" t="s">
        <v>356</v>
      </c>
      <c r="AT1323" s="240" t="s">
        <v>351</v>
      </c>
      <c r="AU1323" s="240" t="s">
        <v>84</v>
      </c>
      <c r="AY1323" s="18" t="s">
        <v>137</v>
      </c>
      <c r="BE1323" s="241">
        <f>IF(N1323="základní",J1323,0)</f>
        <v>0</v>
      </c>
      <c r="BF1323" s="241">
        <f>IF(N1323="snížená",J1323,0)</f>
        <v>0</v>
      </c>
      <c r="BG1323" s="241">
        <f>IF(N1323="zákl. přenesená",J1323,0)</f>
        <v>0</v>
      </c>
      <c r="BH1323" s="241">
        <f>IF(N1323="sníž. přenesená",J1323,0)</f>
        <v>0</v>
      </c>
      <c r="BI1323" s="241">
        <f>IF(N1323="nulová",J1323,0)</f>
        <v>0</v>
      </c>
      <c r="BJ1323" s="18" t="s">
        <v>82</v>
      </c>
      <c r="BK1323" s="241">
        <f>ROUND(I1323*H1323,2)</f>
        <v>0</v>
      </c>
      <c r="BL1323" s="18" t="s">
        <v>266</v>
      </c>
      <c r="BM1323" s="240" t="s">
        <v>1629</v>
      </c>
    </row>
    <row r="1324" s="2" customFormat="1">
      <c r="A1324" s="39"/>
      <c r="B1324" s="40"/>
      <c r="C1324" s="41"/>
      <c r="D1324" s="249" t="s">
        <v>217</v>
      </c>
      <c r="E1324" s="41"/>
      <c r="F1324" s="280" t="s">
        <v>1625</v>
      </c>
      <c r="G1324" s="41"/>
      <c r="H1324" s="41"/>
      <c r="I1324" s="281"/>
      <c r="J1324" s="41"/>
      <c r="K1324" s="41"/>
      <c r="L1324" s="45"/>
      <c r="M1324" s="282"/>
      <c r="N1324" s="283"/>
      <c r="O1324" s="92"/>
      <c r="P1324" s="92"/>
      <c r="Q1324" s="92"/>
      <c r="R1324" s="92"/>
      <c r="S1324" s="92"/>
      <c r="T1324" s="93"/>
      <c r="U1324" s="39"/>
      <c r="V1324" s="39"/>
      <c r="W1324" s="39"/>
      <c r="X1324" s="39"/>
      <c r="Y1324" s="39"/>
      <c r="Z1324" s="39"/>
      <c r="AA1324" s="39"/>
      <c r="AB1324" s="39"/>
      <c r="AC1324" s="39"/>
      <c r="AD1324" s="39"/>
      <c r="AE1324" s="39"/>
      <c r="AT1324" s="18" t="s">
        <v>217</v>
      </c>
      <c r="AU1324" s="18" t="s">
        <v>84</v>
      </c>
    </row>
    <row r="1325" s="13" customFormat="1">
      <c r="A1325" s="13"/>
      <c r="B1325" s="247"/>
      <c r="C1325" s="248"/>
      <c r="D1325" s="249" t="s">
        <v>192</v>
      </c>
      <c r="E1325" s="250" t="s">
        <v>1</v>
      </c>
      <c r="F1325" s="251" t="s">
        <v>1620</v>
      </c>
      <c r="G1325" s="248"/>
      <c r="H1325" s="252">
        <v>2136.48</v>
      </c>
      <c r="I1325" s="253"/>
      <c r="J1325" s="248"/>
      <c r="K1325" s="248"/>
      <c r="L1325" s="254"/>
      <c r="M1325" s="255"/>
      <c r="N1325" s="256"/>
      <c r="O1325" s="256"/>
      <c r="P1325" s="256"/>
      <c r="Q1325" s="256"/>
      <c r="R1325" s="256"/>
      <c r="S1325" s="256"/>
      <c r="T1325" s="257"/>
      <c r="U1325" s="13"/>
      <c r="V1325" s="13"/>
      <c r="W1325" s="13"/>
      <c r="X1325" s="13"/>
      <c r="Y1325" s="13"/>
      <c r="Z1325" s="13"/>
      <c r="AA1325" s="13"/>
      <c r="AB1325" s="13"/>
      <c r="AC1325" s="13"/>
      <c r="AD1325" s="13"/>
      <c r="AE1325" s="13"/>
      <c r="AT1325" s="258" t="s">
        <v>192</v>
      </c>
      <c r="AU1325" s="258" t="s">
        <v>84</v>
      </c>
      <c r="AV1325" s="13" t="s">
        <v>84</v>
      </c>
      <c r="AW1325" s="13" t="s">
        <v>30</v>
      </c>
      <c r="AX1325" s="13" t="s">
        <v>74</v>
      </c>
      <c r="AY1325" s="258" t="s">
        <v>137</v>
      </c>
    </row>
    <row r="1326" s="14" customFormat="1">
      <c r="A1326" s="14"/>
      <c r="B1326" s="259"/>
      <c r="C1326" s="260"/>
      <c r="D1326" s="249" t="s">
        <v>192</v>
      </c>
      <c r="E1326" s="261" t="s">
        <v>1</v>
      </c>
      <c r="F1326" s="262" t="s">
        <v>202</v>
      </c>
      <c r="G1326" s="260"/>
      <c r="H1326" s="263">
        <v>2136.48</v>
      </c>
      <c r="I1326" s="264"/>
      <c r="J1326" s="260"/>
      <c r="K1326" s="260"/>
      <c r="L1326" s="265"/>
      <c r="M1326" s="266"/>
      <c r="N1326" s="267"/>
      <c r="O1326" s="267"/>
      <c r="P1326" s="267"/>
      <c r="Q1326" s="267"/>
      <c r="R1326" s="267"/>
      <c r="S1326" s="267"/>
      <c r="T1326" s="268"/>
      <c r="U1326" s="14"/>
      <c r="V1326" s="14"/>
      <c r="W1326" s="14"/>
      <c r="X1326" s="14"/>
      <c r="Y1326" s="14"/>
      <c r="Z1326" s="14"/>
      <c r="AA1326" s="14"/>
      <c r="AB1326" s="14"/>
      <c r="AC1326" s="14"/>
      <c r="AD1326" s="14"/>
      <c r="AE1326" s="14"/>
      <c r="AT1326" s="269" t="s">
        <v>192</v>
      </c>
      <c r="AU1326" s="269" t="s">
        <v>84</v>
      </c>
      <c r="AV1326" s="14" t="s">
        <v>155</v>
      </c>
      <c r="AW1326" s="14" t="s">
        <v>30</v>
      </c>
      <c r="AX1326" s="14" t="s">
        <v>82</v>
      </c>
      <c r="AY1326" s="269" t="s">
        <v>137</v>
      </c>
    </row>
    <row r="1327" s="2" customFormat="1" ht="24.15" customHeight="1">
      <c r="A1327" s="39"/>
      <c r="B1327" s="40"/>
      <c r="C1327" s="295" t="s">
        <v>1630</v>
      </c>
      <c r="D1327" s="295" t="s">
        <v>351</v>
      </c>
      <c r="E1327" s="296" t="s">
        <v>1631</v>
      </c>
      <c r="F1327" s="297" t="s">
        <v>1632</v>
      </c>
      <c r="G1327" s="298" t="s">
        <v>143</v>
      </c>
      <c r="H1327" s="299">
        <v>2</v>
      </c>
      <c r="I1327" s="300"/>
      <c r="J1327" s="301">
        <f>ROUND(I1327*H1327,2)</f>
        <v>0</v>
      </c>
      <c r="K1327" s="302"/>
      <c r="L1327" s="303"/>
      <c r="M1327" s="304" t="s">
        <v>1</v>
      </c>
      <c r="N1327" s="305" t="s">
        <v>39</v>
      </c>
      <c r="O1327" s="92"/>
      <c r="P1327" s="238">
        <f>O1327*H1327</f>
        <v>0</v>
      </c>
      <c r="Q1327" s="238">
        <v>0</v>
      </c>
      <c r="R1327" s="238">
        <f>Q1327*H1327</f>
        <v>0</v>
      </c>
      <c r="S1327" s="238">
        <v>0</v>
      </c>
      <c r="T1327" s="239">
        <f>S1327*H1327</f>
        <v>0</v>
      </c>
      <c r="U1327" s="39"/>
      <c r="V1327" s="39"/>
      <c r="W1327" s="39"/>
      <c r="X1327" s="39"/>
      <c r="Y1327" s="39"/>
      <c r="Z1327" s="39"/>
      <c r="AA1327" s="39"/>
      <c r="AB1327" s="39"/>
      <c r="AC1327" s="39"/>
      <c r="AD1327" s="39"/>
      <c r="AE1327" s="39"/>
      <c r="AR1327" s="240" t="s">
        <v>356</v>
      </c>
      <c r="AT1327" s="240" t="s">
        <v>351</v>
      </c>
      <c r="AU1327" s="240" t="s">
        <v>84</v>
      </c>
      <c r="AY1327" s="18" t="s">
        <v>137</v>
      </c>
      <c r="BE1327" s="241">
        <f>IF(N1327="základní",J1327,0)</f>
        <v>0</v>
      </c>
      <c r="BF1327" s="241">
        <f>IF(N1327="snížená",J1327,0)</f>
        <v>0</v>
      </c>
      <c r="BG1327" s="241">
        <f>IF(N1327="zákl. přenesená",J1327,0)</f>
        <v>0</v>
      </c>
      <c r="BH1327" s="241">
        <f>IF(N1327="sníž. přenesená",J1327,0)</f>
        <v>0</v>
      </c>
      <c r="BI1327" s="241">
        <f>IF(N1327="nulová",J1327,0)</f>
        <v>0</v>
      </c>
      <c r="BJ1327" s="18" t="s">
        <v>82</v>
      </c>
      <c r="BK1327" s="241">
        <f>ROUND(I1327*H1327,2)</f>
        <v>0</v>
      </c>
      <c r="BL1327" s="18" t="s">
        <v>266</v>
      </c>
      <c r="BM1327" s="240" t="s">
        <v>1633</v>
      </c>
    </row>
    <row r="1328" s="2" customFormat="1">
      <c r="A1328" s="39"/>
      <c r="B1328" s="40"/>
      <c r="C1328" s="41"/>
      <c r="D1328" s="249" t="s">
        <v>217</v>
      </c>
      <c r="E1328" s="41"/>
      <c r="F1328" s="280" t="s">
        <v>1634</v>
      </c>
      <c r="G1328" s="41"/>
      <c r="H1328" s="41"/>
      <c r="I1328" s="281"/>
      <c r="J1328" s="41"/>
      <c r="K1328" s="41"/>
      <c r="L1328" s="45"/>
      <c r="M1328" s="282"/>
      <c r="N1328" s="283"/>
      <c r="O1328" s="92"/>
      <c r="P1328" s="92"/>
      <c r="Q1328" s="92"/>
      <c r="R1328" s="92"/>
      <c r="S1328" s="92"/>
      <c r="T1328" s="93"/>
      <c r="U1328" s="39"/>
      <c r="V1328" s="39"/>
      <c r="W1328" s="39"/>
      <c r="X1328" s="39"/>
      <c r="Y1328" s="39"/>
      <c r="Z1328" s="39"/>
      <c r="AA1328" s="39"/>
      <c r="AB1328" s="39"/>
      <c r="AC1328" s="39"/>
      <c r="AD1328" s="39"/>
      <c r="AE1328" s="39"/>
      <c r="AT1328" s="18" t="s">
        <v>217</v>
      </c>
      <c r="AU1328" s="18" t="s">
        <v>84</v>
      </c>
    </row>
    <row r="1329" s="13" customFormat="1">
      <c r="A1329" s="13"/>
      <c r="B1329" s="247"/>
      <c r="C1329" s="248"/>
      <c r="D1329" s="249" t="s">
        <v>192</v>
      </c>
      <c r="E1329" s="250" t="s">
        <v>1</v>
      </c>
      <c r="F1329" s="251" t="s">
        <v>84</v>
      </c>
      <c r="G1329" s="248"/>
      <c r="H1329" s="252">
        <v>2</v>
      </c>
      <c r="I1329" s="253"/>
      <c r="J1329" s="248"/>
      <c r="K1329" s="248"/>
      <c r="L1329" s="254"/>
      <c r="M1329" s="255"/>
      <c r="N1329" s="256"/>
      <c r="O1329" s="256"/>
      <c r="P1329" s="256"/>
      <c r="Q1329" s="256"/>
      <c r="R1329" s="256"/>
      <c r="S1329" s="256"/>
      <c r="T1329" s="257"/>
      <c r="U1329" s="13"/>
      <c r="V1329" s="13"/>
      <c r="W1329" s="13"/>
      <c r="X1329" s="13"/>
      <c r="Y1329" s="13"/>
      <c r="Z1329" s="13"/>
      <c r="AA1329" s="13"/>
      <c r="AB1329" s="13"/>
      <c r="AC1329" s="13"/>
      <c r="AD1329" s="13"/>
      <c r="AE1329" s="13"/>
      <c r="AT1329" s="258" t="s">
        <v>192</v>
      </c>
      <c r="AU1329" s="258" t="s">
        <v>84</v>
      </c>
      <c r="AV1329" s="13" t="s">
        <v>84</v>
      </c>
      <c r="AW1329" s="13" t="s">
        <v>30</v>
      </c>
      <c r="AX1329" s="13" t="s">
        <v>74</v>
      </c>
      <c r="AY1329" s="258" t="s">
        <v>137</v>
      </c>
    </row>
    <row r="1330" s="14" customFormat="1">
      <c r="A1330" s="14"/>
      <c r="B1330" s="259"/>
      <c r="C1330" s="260"/>
      <c r="D1330" s="249" t="s">
        <v>192</v>
      </c>
      <c r="E1330" s="261" t="s">
        <v>1</v>
      </c>
      <c r="F1330" s="262" t="s">
        <v>202</v>
      </c>
      <c r="G1330" s="260"/>
      <c r="H1330" s="263">
        <v>2</v>
      </c>
      <c r="I1330" s="264"/>
      <c r="J1330" s="260"/>
      <c r="K1330" s="260"/>
      <c r="L1330" s="265"/>
      <c r="M1330" s="266"/>
      <c r="N1330" s="267"/>
      <c r="O1330" s="267"/>
      <c r="P1330" s="267"/>
      <c r="Q1330" s="267"/>
      <c r="R1330" s="267"/>
      <c r="S1330" s="267"/>
      <c r="T1330" s="268"/>
      <c r="U1330" s="14"/>
      <c r="V1330" s="14"/>
      <c r="W1330" s="14"/>
      <c r="X1330" s="14"/>
      <c r="Y1330" s="14"/>
      <c r="Z1330" s="14"/>
      <c r="AA1330" s="14"/>
      <c r="AB1330" s="14"/>
      <c r="AC1330" s="14"/>
      <c r="AD1330" s="14"/>
      <c r="AE1330" s="14"/>
      <c r="AT1330" s="269" t="s">
        <v>192</v>
      </c>
      <c r="AU1330" s="269" t="s">
        <v>84</v>
      </c>
      <c r="AV1330" s="14" t="s">
        <v>155</v>
      </c>
      <c r="AW1330" s="14" t="s">
        <v>30</v>
      </c>
      <c r="AX1330" s="14" t="s">
        <v>82</v>
      </c>
      <c r="AY1330" s="269" t="s">
        <v>137</v>
      </c>
    </row>
    <row r="1331" s="2" customFormat="1" ht="24.15" customHeight="1">
      <c r="A1331" s="39"/>
      <c r="B1331" s="40"/>
      <c r="C1331" s="295" t="s">
        <v>1635</v>
      </c>
      <c r="D1331" s="295" t="s">
        <v>351</v>
      </c>
      <c r="E1331" s="296" t="s">
        <v>1636</v>
      </c>
      <c r="F1331" s="297" t="s">
        <v>1637</v>
      </c>
      <c r="G1331" s="298" t="s">
        <v>143</v>
      </c>
      <c r="H1331" s="299">
        <v>2</v>
      </c>
      <c r="I1331" s="300"/>
      <c r="J1331" s="301">
        <f>ROUND(I1331*H1331,2)</f>
        <v>0</v>
      </c>
      <c r="K1331" s="302"/>
      <c r="L1331" s="303"/>
      <c r="M1331" s="304" t="s">
        <v>1</v>
      </c>
      <c r="N1331" s="305" t="s">
        <v>39</v>
      </c>
      <c r="O1331" s="92"/>
      <c r="P1331" s="238">
        <f>O1331*H1331</f>
        <v>0</v>
      </c>
      <c r="Q1331" s="238">
        <v>0</v>
      </c>
      <c r="R1331" s="238">
        <f>Q1331*H1331</f>
        <v>0</v>
      </c>
      <c r="S1331" s="238">
        <v>0</v>
      </c>
      <c r="T1331" s="239">
        <f>S1331*H1331</f>
        <v>0</v>
      </c>
      <c r="U1331" s="39"/>
      <c r="V1331" s="39"/>
      <c r="W1331" s="39"/>
      <c r="X1331" s="39"/>
      <c r="Y1331" s="39"/>
      <c r="Z1331" s="39"/>
      <c r="AA1331" s="39"/>
      <c r="AB1331" s="39"/>
      <c r="AC1331" s="39"/>
      <c r="AD1331" s="39"/>
      <c r="AE1331" s="39"/>
      <c r="AR1331" s="240" t="s">
        <v>356</v>
      </c>
      <c r="AT1331" s="240" t="s">
        <v>351</v>
      </c>
      <c r="AU1331" s="240" t="s">
        <v>84</v>
      </c>
      <c r="AY1331" s="18" t="s">
        <v>137</v>
      </c>
      <c r="BE1331" s="241">
        <f>IF(N1331="základní",J1331,0)</f>
        <v>0</v>
      </c>
      <c r="BF1331" s="241">
        <f>IF(N1331="snížená",J1331,0)</f>
        <v>0</v>
      </c>
      <c r="BG1331" s="241">
        <f>IF(N1331="zákl. přenesená",J1331,0)</f>
        <v>0</v>
      </c>
      <c r="BH1331" s="241">
        <f>IF(N1331="sníž. přenesená",J1331,0)</f>
        <v>0</v>
      </c>
      <c r="BI1331" s="241">
        <f>IF(N1331="nulová",J1331,0)</f>
        <v>0</v>
      </c>
      <c r="BJ1331" s="18" t="s">
        <v>82</v>
      </c>
      <c r="BK1331" s="241">
        <f>ROUND(I1331*H1331,2)</f>
        <v>0</v>
      </c>
      <c r="BL1331" s="18" t="s">
        <v>266</v>
      </c>
      <c r="BM1331" s="240" t="s">
        <v>1638</v>
      </c>
    </row>
    <row r="1332" s="2" customFormat="1">
      <c r="A1332" s="39"/>
      <c r="B1332" s="40"/>
      <c r="C1332" s="41"/>
      <c r="D1332" s="249" t="s">
        <v>217</v>
      </c>
      <c r="E1332" s="41"/>
      <c r="F1332" s="280" t="s">
        <v>1639</v>
      </c>
      <c r="G1332" s="41"/>
      <c r="H1332" s="41"/>
      <c r="I1332" s="281"/>
      <c r="J1332" s="41"/>
      <c r="K1332" s="41"/>
      <c r="L1332" s="45"/>
      <c r="M1332" s="282"/>
      <c r="N1332" s="283"/>
      <c r="O1332" s="92"/>
      <c r="P1332" s="92"/>
      <c r="Q1332" s="92"/>
      <c r="R1332" s="92"/>
      <c r="S1332" s="92"/>
      <c r="T1332" s="93"/>
      <c r="U1332" s="39"/>
      <c r="V1332" s="39"/>
      <c r="W1332" s="39"/>
      <c r="X1332" s="39"/>
      <c r="Y1332" s="39"/>
      <c r="Z1332" s="39"/>
      <c r="AA1332" s="39"/>
      <c r="AB1332" s="39"/>
      <c r="AC1332" s="39"/>
      <c r="AD1332" s="39"/>
      <c r="AE1332" s="39"/>
      <c r="AT1332" s="18" t="s">
        <v>217</v>
      </c>
      <c r="AU1332" s="18" t="s">
        <v>84</v>
      </c>
    </row>
    <row r="1333" s="13" customFormat="1">
      <c r="A1333" s="13"/>
      <c r="B1333" s="247"/>
      <c r="C1333" s="248"/>
      <c r="D1333" s="249" t="s">
        <v>192</v>
      </c>
      <c r="E1333" s="250" t="s">
        <v>1</v>
      </c>
      <c r="F1333" s="251" t="s">
        <v>84</v>
      </c>
      <c r="G1333" s="248"/>
      <c r="H1333" s="252">
        <v>2</v>
      </c>
      <c r="I1333" s="253"/>
      <c r="J1333" s="248"/>
      <c r="K1333" s="248"/>
      <c r="L1333" s="254"/>
      <c r="M1333" s="255"/>
      <c r="N1333" s="256"/>
      <c r="O1333" s="256"/>
      <c r="P1333" s="256"/>
      <c r="Q1333" s="256"/>
      <c r="R1333" s="256"/>
      <c r="S1333" s="256"/>
      <c r="T1333" s="257"/>
      <c r="U1333" s="13"/>
      <c r="V1333" s="13"/>
      <c r="W1333" s="13"/>
      <c r="X1333" s="13"/>
      <c r="Y1333" s="13"/>
      <c r="Z1333" s="13"/>
      <c r="AA1333" s="13"/>
      <c r="AB1333" s="13"/>
      <c r="AC1333" s="13"/>
      <c r="AD1333" s="13"/>
      <c r="AE1333" s="13"/>
      <c r="AT1333" s="258" t="s">
        <v>192</v>
      </c>
      <c r="AU1333" s="258" t="s">
        <v>84</v>
      </c>
      <c r="AV1333" s="13" t="s">
        <v>84</v>
      </c>
      <c r="AW1333" s="13" t="s">
        <v>30</v>
      </c>
      <c r="AX1333" s="13" t="s">
        <v>74</v>
      </c>
      <c r="AY1333" s="258" t="s">
        <v>137</v>
      </c>
    </row>
    <row r="1334" s="14" customFormat="1">
      <c r="A1334" s="14"/>
      <c r="B1334" s="259"/>
      <c r="C1334" s="260"/>
      <c r="D1334" s="249" t="s">
        <v>192</v>
      </c>
      <c r="E1334" s="261" t="s">
        <v>1</v>
      </c>
      <c r="F1334" s="262" t="s">
        <v>202</v>
      </c>
      <c r="G1334" s="260"/>
      <c r="H1334" s="263">
        <v>2</v>
      </c>
      <c r="I1334" s="264"/>
      <c r="J1334" s="260"/>
      <c r="K1334" s="260"/>
      <c r="L1334" s="265"/>
      <c r="M1334" s="266"/>
      <c r="N1334" s="267"/>
      <c r="O1334" s="267"/>
      <c r="P1334" s="267"/>
      <c r="Q1334" s="267"/>
      <c r="R1334" s="267"/>
      <c r="S1334" s="267"/>
      <c r="T1334" s="268"/>
      <c r="U1334" s="14"/>
      <c r="V1334" s="14"/>
      <c r="W1334" s="14"/>
      <c r="X1334" s="14"/>
      <c r="Y1334" s="14"/>
      <c r="Z1334" s="14"/>
      <c r="AA1334" s="14"/>
      <c r="AB1334" s="14"/>
      <c r="AC1334" s="14"/>
      <c r="AD1334" s="14"/>
      <c r="AE1334" s="14"/>
      <c r="AT1334" s="269" t="s">
        <v>192</v>
      </c>
      <c r="AU1334" s="269" t="s">
        <v>84</v>
      </c>
      <c r="AV1334" s="14" t="s">
        <v>155</v>
      </c>
      <c r="AW1334" s="14" t="s">
        <v>30</v>
      </c>
      <c r="AX1334" s="14" t="s">
        <v>82</v>
      </c>
      <c r="AY1334" s="269" t="s">
        <v>137</v>
      </c>
    </row>
    <row r="1335" s="2" customFormat="1" ht="24.15" customHeight="1">
      <c r="A1335" s="39"/>
      <c r="B1335" s="40"/>
      <c r="C1335" s="228" t="s">
        <v>1640</v>
      </c>
      <c r="D1335" s="228" t="s">
        <v>140</v>
      </c>
      <c r="E1335" s="229" t="s">
        <v>1641</v>
      </c>
      <c r="F1335" s="230" t="s">
        <v>1642</v>
      </c>
      <c r="G1335" s="231" t="s">
        <v>1484</v>
      </c>
      <c r="H1335" s="232">
        <v>150</v>
      </c>
      <c r="I1335" s="233"/>
      <c r="J1335" s="234">
        <f>ROUND(I1335*H1335,2)</f>
        <v>0</v>
      </c>
      <c r="K1335" s="235"/>
      <c r="L1335" s="45"/>
      <c r="M1335" s="236" t="s">
        <v>1</v>
      </c>
      <c r="N1335" s="237" t="s">
        <v>39</v>
      </c>
      <c r="O1335" s="92"/>
      <c r="P1335" s="238">
        <f>O1335*H1335</f>
        <v>0</v>
      </c>
      <c r="Q1335" s="238">
        <v>0</v>
      </c>
      <c r="R1335" s="238">
        <f>Q1335*H1335</f>
        <v>0</v>
      </c>
      <c r="S1335" s="238">
        <v>0.001</v>
      </c>
      <c r="T1335" s="239">
        <f>S1335*H1335</f>
        <v>0.14999999999999999</v>
      </c>
      <c r="U1335" s="39"/>
      <c r="V1335" s="39"/>
      <c r="W1335" s="39"/>
      <c r="X1335" s="39"/>
      <c r="Y1335" s="39"/>
      <c r="Z1335" s="39"/>
      <c r="AA1335" s="39"/>
      <c r="AB1335" s="39"/>
      <c r="AC1335" s="39"/>
      <c r="AD1335" s="39"/>
      <c r="AE1335" s="39"/>
      <c r="AR1335" s="240" t="s">
        <v>266</v>
      </c>
      <c r="AT1335" s="240" t="s">
        <v>140</v>
      </c>
      <c r="AU1335" s="240" t="s">
        <v>84</v>
      </c>
      <c r="AY1335" s="18" t="s">
        <v>137</v>
      </c>
      <c r="BE1335" s="241">
        <f>IF(N1335="základní",J1335,0)</f>
        <v>0</v>
      </c>
      <c r="BF1335" s="241">
        <f>IF(N1335="snížená",J1335,0)</f>
        <v>0</v>
      </c>
      <c r="BG1335" s="241">
        <f>IF(N1335="zákl. přenesená",J1335,0)</f>
        <v>0</v>
      </c>
      <c r="BH1335" s="241">
        <f>IF(N1335="sníž. přenesená",J1335,0)</f>
        <v>0</v>
      </c>
      <c r="BI1335" s="241">
        <f>IF(N1335="nulová",J1335,0)</f>
        <v>0</v>
      </c>
      <c r="BJ1335" s="18" t="s">
        <v>82</v>
      </c>
      <c r="BK1335" s="241">
        <f>ROUND(I1335*H1335,2)</f>
        <v>0</v>
      </c>
      <c r="BL1335" s="18" t="s">
        <v>266</v>
      </c>
      <c r="BM1335" s="240" t="s">
        <v>1643</v>
      </c>
    </row>
    <row r="1336" s="15" customFormat="1">
      <c r="A1336" s="15"/>
      <c r="B1336" s="270"/>
      <c r="C1336" s="271"/>
      <c r="D1336" s="249" t="s">
        <v>192</v>
      </c>
      <c r="E1336" s="272" t="s">
        <v>1</v>
      </c>
      <c r="F1336" s="273" t="s">
        <v>1644</v>
      </c>
      <c r="G1336" s="271"/>
      <c r="H1336" s="272" t="s">
        <v>1</v>
      </c>
      <c r="I1336" s="274"/>
      <c r="J1336" s="271"/>
      <c r="K1336" s="271"/>
      <c r="L1336" s="275"/>
      <c r="M1336" s="276"/>
      <c r="N1336" s="277"/>
      <c r="O1336" s="277"/>
      <c r="P1336" s="277"/>
      <c r="Q1336" s="277"/>
      <c r="R1336" s="277"/>
      <c r="S1336" s="277"/>
      <c r="T1336" s="278"/>
      <c r="U1336" s="15"/>
      <c r="V1336" s="15"/>
      <c r="W1336" s="15"/>
      <c r="X1336" s="15"/>
      <c r="Y1336" s="15"/>
      <c r="Z1336" s="15"/>
      <c r="AA1336" s="15"/>
      <c r="AB1336" s="15"/>
      <c r="AC1336" s="15"/>
      <c r="AD1336" s="15"/>
      <c r="AE1336" s="15"/>
      <c r="AT1336" s="279" t="s">
        <v>192</v>
      </c>
      <c r="AU1336" s="279" t="s">
        <v>84</v>
      </c>
      <c r="AV1336" s="15" t="s">
        <v>82</v>
      </c>
      <c r="AW1336" s="15" t="s">
        <v>30</v>
      </c>
      <c r="AX1336" s="15" t="s">
        <v>74</v>
      </c>
      <c r="AY1336" s="279" t="s">
        <v>137</v>
      </c>
    </row>
    <row r="1337" s="13" customFormat="1">
      <c r="A1337" s="13"/>
      <c r="B1337" s="247"/>
      <c r="C1337" s="248"/>
      <c r="D1337" s="249" t="s">
        <v>192</v>
      </c>
      <c r="E1337" s="250" t="s">
        <v>1</v>
      </c>
      <c r="F1337" s="251" t="s">
        <v>1645</v>
      </c>
      <c r="G1337" s="248"/>
      <c r="H1337" s="252">
        <v>110</v>
      </c>
      <c r="I1337" s="253"/>
      <c r="J1337" s="248"/>
      <c r="K1337" s="248"/>
      <c r="L1337" s="254"/>
      <c r="M1337" s="255"/>
      <c r="N1337" s="256"/>
      <c r="O1337" s="256"/>
      <c r="P1337" s="256"/>
      <c r="Q1337" s="256"/>
      <c r="R1337" s="256"/>
      <c r="S1337" s="256"/>
      <c r="T1337" s="257"/>
      <c r="U1337" s="13"/>
      <c r="V1337" s="13"/>
      <c r="W1337" s="13"/>
      <c r="X1337" s="13"/>
      <c r="Y1337" s="13"/>
      <c r="Z1337" s="13"/>
      <c r="AA1337" s="13"/>
      <c r="AB1337" s="13"/>
      <c r="AC1337" s="13"/>
      <c r="AD1337" s="13"/>
      <c r="AE1337" s="13"/>
      <c r="AT1337" s="258" t="s">
        <v>192</v>
      </c>
      <c r="AU1337" s="258" t="s">
        <v>84</v>
      </c>
      <c r="AV1337" s="13" t="s">
        <v>84</v>
      </c>
      <c r="AW1337" s="13" t="s">
        <v>30</v>
      </c>
      <c r="AX1337" s="13" t="s">
        <v>74</v>
      </c>
      <c r="AY1337" s="258" t="s">
        <v>137</v>
      </c>
    </row>
    <row r="1338" s="13" customFormat="1">
      <c r="A1338" s="13"/>
      <c r="B1338" s="247"/>
      <c r="C1338" s="248"/>
      <c r="D1338" s="249" t="s">
        <v>192</v>
      </c>
      <c r="E1338" s="250" t="s">
        <v>1</v>
      </c>
      <c r="F1338" s="251" t="s">
        <v>1646</v>
      </c>
      <c r="G1338" s="248"/>
      <c r="H1338" s="252">
        <v>40</v>
      </c>
      <c r="I1338" s="253"/>
      <c r="J1338" s="248"/>
      <c r="K1338" s="248"/>
      <c r="L1338" s="254"/>
      <c r="M1338" s="255"/>
      <c r="N1338" s="256"/>
      <c r="O1338" s="256"/>
      <c r="P1338" s="256"/>
      <c r="Q1338" s="256"/>
      <c r="R1338" s="256"/>
      <c r="S1338" s="256"/>
      <c r="T1338" s="257"/>
      <c r="U1338" s="13"/>
      <c r="V1338" s="13"/>
      <c r="W1338" s="13"/>
      <c r="X1338" s="13"/>
      <c r="Y1338" s="13"/>
      <c r="Z1338" s="13"/>
      <c r="AA1338" s="13"/>
      <c r="AB1338" s="13"/>
      <c r="AC1338" s="13"/>
      <c r="AD1338" s="13"/>
      <c r="AE1338" s="13"/>
      <c r="AT1338" s="258" t="s">
        <v>192</v>
      </c>
      <c r="AU1338" s="258" t="s">
        <v>84</v>
      </c>
      <c r="AV1338" s="13" t="s">
        <v>84</v>
      </c>
      <c r="AW1338" s="13" t="s">
        <v>30</v>
      </c>
      <c r="AX1338" s="13" t="s">
        <v>74</v>
      </c>
      <c r="AY1338" s="258" t="s">
        <v>137</v>
      </c>
    </row>
    <row r="1339" s="14" customFormat="1">
      <c r="A1339" s="14"/>
      <c r="B1339" s="259"/>
      <c r="C1339" s="260"/>
      <c r="D1339" s="249" t="s">
        <v>192</v>
      </c>
      <c r="E1339" s="261" t="s">
        <v>1</v>
      </c>
      <c r="F1339" s="262" t="s">
        <v>202</v>
      </c>
      <c r="G1339" s="260"/>
      <c r="H1339" s="263">
        <v>150</v>
      </c>
      <c r="I1339" s="264"/>
      <c r="J1339" s="260"/>
      <c r="K1339" s="260"/>
      <c r="L1339" s="265"/>
      <c r="M1339" s="266"/>
      <c r="N1339" s="267"/>
      <c r="O1339" s="267"/>
      <c r="P1339" s="267"/>
      <c r="Q1339" s="267"/>
      <c r="R1339" s="267"/>
      <c r="S1339" s="267"/>
      <c r="T1339" s="268"/>
      <c r="U1339" s="14"/>
      <c r="V1339" s="14"/>
      <c r="W1339" s="14"/>
      <c r="X1339" s="14"/>
      <c r="Y1339" s="14"/>
      <c r="Z1339" s="14"/>
      <c r="AA1339" s="14"/>
      <c r="AB1339" s="14"/>
      <c r="AC1339" s="14"/>
      <c r="AD1339" s="14"/>
      <c r="AE1339" s="14"/>
      <c r="AT1339" s="269" t="s">
        <v>192</v>
      </c>
      <c r="AU1339" s="269" t="s">
        <v>84</v>
      </c>
      <c r="AV1339" s="14" t="s">
        <v>155</v>
      </c>
      <c r="AW1339" s="14" t="s">
        <v>30</v>
      </c>
      <c r="AX1339" s="14" t="s">
        <v>82</v>
      </c>
      <c r="AY1339" s="269" t="s">
        <v>137</v>
      </c>
    </row>
    <row r="1340" s="2" customFormat="1" ht="24.15" customHeight="1">
      <c r="A1340" s="39"/>
      <c r="B1340" s="40"/>
      <c r="C1340" s="228" t="s">
        <v>1647</v>
      </c>
      <c r="D1340" s="228" t="s">
        <v>140</v>
      </c>
      <c r="E1340" s="229" t="s">
        <v>1648</v>
      </c>
      <c r="F1340" s="230" t="s">
        <v>1649</v>
      </c>
      <c r="G1340" s="231" t="s">
        <v>227</v>
      </c>
      <c r="H1340" s="232">
        <v>1.0269999999999999</v>
      </c>
      <c r="I1340" s="233"/>
      <c r="J1340" s="234">
        <f>ROUND(I1340*H1340,2)</f>
        <v>0</v>
      </c>
      <c r="K1340" s="235"/>
      <c r="L1340" s="45"/>
      <c r="M1340" s="236" t="s">
        <v>1</v>
      </c>
      <c r="N1340" s="237" t="s">
        <v>39</v>
      </c>
      <c r="O1340" s="92"/>
      <c r="P1340" s="238">
        <f>O1340*H1340</f>
        <v>0</v>
      </c>
      <c r="Q1340" s="238">
        <v>0</v>
      </c>
      <c r="R1340" s="238">
        <f>Q1340*H1340</f>
        <v>0</v>
      </c>
      <c r="S1340" s="238">
        <v>0</v>
      </c>
      <c r="T1340" s="239">
        <f>S1340*H1340</f>
        <v>0</v>
      </c>
      <c r="U1340" s="39"/>
      <c r="V1340" s="39"/>
      <c r="W1340" s="39"/>
      <c r="X1340" s="39"/>
      <c r="Y1340" s="39"/>
      <c r="Z1340" s="39"/>
      <c r="AA1340" s="39"/>
      <c r="AB1340" s="39"/>
      <c r="AC1340" s="39"/>
      <c r="AD1340" s="39"/>
      <c r="AE1340" s="39"/>
      <c r="AR1340" s="240" t="s">
        <v>266</v>
      </c>
      <c r="AT1340" s="240" t="s">
        <v>140</v>
      </c>
      <c r="AU1340" s="240" t="s">
        <v>84</v>
      </c>
      <c r="AY1340" s="18" t="s">
        <v>137</v>
      </c>
      <c r="BE1340" s="241">
        <f>IF(N1340="základní",J1340,0)</f>
        <v>0</v>
      </c>
      <c r="BF1340" s="241">
        <f>IF(N1340="snížená",J1340,0)</f>
        <v>0</v>
      </c>
      <c r="BG1340" s="241">
        <f>IF(N1340="zákl. přenesená",J1340,0)</f>
        <v>0</v>
      </c>
      <c r="BH1340" s="241">
        <f>IF(N1340="sníž. přenesená",J1340,0)</f>
        <v>0</v>
      </c>
      <c r="BI1340" s="241">
        <f>IF(N1340="nulová",J1340,0)</f>
        <v>0</v>
      </c>
      <c r="BJ1340" s="18" t="s">
        <v>82</v>
      </c>
      <c r="BK1340" s="241">
        <f>ROUND(I1340*H1340,2)</f>
        <v>0</v>
      </c>
      <c r="BL1340" s="18" t="s">
        <v>266</v>
      </c>
      <c r="BM1340" s="240" t="s">
        <v>1650</v>
      </c>
    </row>
    <row r="1341" s="12" customFormat="1" ht="22.8" customHeight="1">
      <c r="A1341" s="12"/>
      <c r="B1341" s="212"/>
      <c r="C1341" s="213"/>
      <c r="D1341" s="214" t="s">
        <v>73</v>
      </c>
      <c r="E1341" s="226" t="s">
        <v>1651</v>
      </c>
      <c r="F1341" s="226" t="s">
        <v>1652</v>
      </c>
      <c r="G1341" s="213"/>
      <c r="H1341" s="213"/>
      <c r="I1341" s="216"/>
      <c r="J1341" s="227">
        <f>BK1341</f>
        <v>0</v>
      </c>
      <c r="K1341" s="213"/>
      <c r="L1341" s="218"/>
      <c r="M1341" s="219"/>
      <c r="N1341" s="220"/>
      <c r="O1341" s="220"/>
      <c r="P1341" s="221">
        <f>SUM(P1342:P1353)</f>
        <v>0</v>
      </c>
      <c r="Q1341" s="220"/>
      <c r="R1341" s="221">
        <f>SUM(R1342:R1353)</f>
        <v>3.3479999999999999</v>
      </c>
      <c r="S1341" s="220"/>
      <c r="T1341" s="222">
        <f>SUM(T1342:T1353)</f>
        <v>20.800234809999999</v>
      </c>
      <c r="U1341" s="12"/>
      <c r="V1341" s="12"/>
      <c r="W1341" s="12"/>
      <c r="X1341" s="12"/>
      <c r="Y1341" s="12"/>
      <c r="Z1341" s="12"/>
      <c r="AA1341" s="12"/>
      <c r="AB1341" s="12"/>
      <c r="AC1341" s="12"/>
      <c r="AD1341" s="12"/>
      <c r="AE1341" s="12"/>
      <c r="AR1341" s="223" t="s">
        <v>84</v>
      </c>
      <c r="AT1341" s="224" t="s">
        <v>73</v>
      </c>
      <c r="AU1341" s="224" t="s">
        <v>82</v>
      </c>
      <c r="AY1341" s="223" t="s">
        <v>137</v>
      </c>
      <c r="BK1341" s="225">
        <f>SUM(BK1342:BK1353)</f>
        <v>0</v>
      </c>
    </row>
    <row r="1342" s="2" customFormat="1" ht="24.15" customHeight="1">
      <c r="A1342" s="39"/>
      <c r="B1342" s="40"/>
      <c r="C1342" s="228" t="s">
        <v>1653</v>
      </c>
      <c r="D1342" s="228" t="s">
        <v>140</v>
      </c>
      <c r="E1342" s="229" t="s">
        <v>1654</v>
      </c>
      <c r="F1342" s="230" t="s">
        <v>1655</v>
      </c>
      <c r="G1342" s="231" t="s">
        <v>190</v>
      </c>
      <c r="H1342" s="232">
        <v>279</v>
      </c>
      <c r="I1342" s="233"/>
      <c r="J1342" s="234">
        <f>ROUND(I1342*H1342,2)</f>
        <v>0</v>
      </c>
      <c r="K1342" s="235"/>
      <c r="L1342" s="45"/>
      <c r="M1342" s="236" t="s">
        <v>1</v>
      </c>
      <c r="N1342" s="237" t="s">
        <v>39</v>
      </c>
      <c r="O1342" s="92"/>
      <c r="P1342" s="238">
        <f>O1342*H1342</f>
        <v>0</v>
      </c>
      <c r="Q1342" s="238">
        <v>0.012</v>
      </c>
      <c r="R1342" s="238">
        <f>Q1342*H1342</f>
        <v>3.3479999999999999</v>
      </c>
      <c r="S1342" s="238">
        <v>0</v>
      </c>
      <c r="T1342" s="239">
        <f>S1342*H1342</f>
        <v>0</v>
      </c>
      <c r="U1342" s="39"/>
      <c r="V1342" s="39"/>
      <c r="W1342" s="39"/>
      <c r="X1342" s="39"/>
      <c r="Y1342" s="39"/>
      <c r="Z1342" s="39"/>
      <c r="AA1342" s="39"/>
      <c r="AB1342" s="39"/>
      <c r="AC1342" s="39"/>
      <c r="AD1342" s="39"/>
      <c r="AE1342" s="39"/>
      <c r="AR1342" s="240" t="s">
        <v>266</v>
      </c>
      <c r="AT1342" s="240" t="s">
        <v>140</v>
      </c>
      <c r="AU1342" s="240" t="s">
        <v>84</v>
      </c>
      <c r="AY1342" s="18" t="s">
        <v>137</v>
      </c>
      <c r="BE1342" s="241">
        <f>IF(N1342="základní",J1342,0)</f>
        <v>0</v>
      </c>
      <c r="BF1342" s="241">
        <f>IF(N1342="snížená",J1342,0)</f>
        <v>0</v>
      </c>
      <c r="BG1342" s="241">
        <f>IF(N1342="zákl. přenesená",J1342,0)</f>
        <v>0</v>
      </c>
      <c r="BH1342" s="241">
        <f>IF(N1342="sníž. přenesená",J1342,0)</f>
        <v>0</v>
      </c>
      <c r="BI1342" s="241">
        <f>IF(N1342="nulová",J1342,0)</f>
        <v>0</v>
      </c>
      <c r="BJ1342" s="18" t="s">
        <v>82</v>
      </c>
      <c r="BK1342" s="241">
        <f>ROUND(I1342*H1342,2)</f>
        <v>0</v>
      </c>
      <c r="BL1342" s="18" t="s">
        <v>266</v>
      </c>
      <c r="BM1342" s="240" t="s">
        <v>1656</v>
      </c>
    </row>
    <row r="1343" s="13" customFormat="1">
      <c r="A1343" s="13"/>
      <c r="B1343" s="247"/>
      <c r="C1343" s="248"/>
      <c r="D1343" s="249" t="s">
        <v>192</v>
      </c>
      <c r="E1343" s="250" t="s">
        <v>1</v>
      </c>
      <c r="F1343" s="251" t="s">
        <v>517</v>
      </c>
      <c r="G1343" s="248"/>
      <c r="H1343" s="252">
        <v>279</v>
      </c>
      <c r="I1343" s="253"/>
      <c r="J1343" s="248"/>
      <c r="K1343" s="248"/>
      <c r="L1343" s="254"/>
      <c r="M1343" s="255"/>
      <c r="N1343" s="256"/>
      <c r="O1343" s="256"/>
      <c r="P1343" s="256"/>
      <c r="Q1343" s="256"/>
      <c r="R1343" s="256"/>
      <c r="S1343" s="256"/>
      <c r="T1343" s="257"/>
      <c r="U1343" s="13"/>
      <c r="V1343" s="13"/>
      <c r="W1343" s="13"/>
      <c r="X1343" s="13"/>
      <c r="Y1343" s="13"/>
      <c r="Z1343" s="13"/>
      <c r="AA1343" s="13"/>
      <c r="AB1343" s="13"/>
      <c r="AC1343" s="13"/>
      <c r="AD1343" s="13"/>
      <c r="AE1343" s="13"/>
      <c r="AT1343" s="258" t="s">
        <v>192</v>
      </c>
      <c r="AU1343" s="258" t="s">
        <v>84</v>
      </c>
      <c r="AV1343" s="13" t="s">
        <v>84</v>
      </c>
      <c r="AW1343" s="13" t="s">
        <v>30</v>
      </c>
      <c r="AX1343" s="13" t="s">
        <v>74</v>
      </c>
      <c r="AY1343" s="258" t="s">
        <v>137</v>
      </c>
    </row>
    <row r="1344" s="14" customFormat="1">
      <c r="A1344" s="14"/>
      <c r="B1344" s="259"/>
      <c r="C1344" s="260"/>
      <c r="D1344" s="249" t="s">
        <v>192</v>
      </c>
      <c r="E1344" s="261" t="s">
        <v>1</v>
      </c>
      <c r="F1344" s="262" t="s">
        <v>202</v>
      </c>
      <c r="G1344" s="260"/>
      <c r="H1344" s="263">
        <v>279</v>
      </c>
      <c r="I1344" s="264"/>
      <c r="J1344" s="260"/>
      <c r="K1344" s="260"/>
      <c r="L1344" s="265"/>
      <c r="M1344" s="266"/>
      <c r="N1344" s="267"/>
      <c r="O1344" s="267"/>
      <c r="P1344" s="267"/>
      <c r="Q1344" s="267"/>
      <c r="R1344" s="267"/>
      <c r="S1344" s="267"/>
      <c r="T1344" s="268"/>
      <c r="U1344" s="14"/>
      <c r="V1344" s="14"/>
      <c r="W1344" s="14"/>
      <c r="X1344" s="14"/>
      <c r="Y1344" s="14"/>
      <c r="Z1344" s="14"/>
      <c r="AA1344" s="14"/>
      <c r="AB1344" s="14"/>
      <c r="AC1344" s="14"/>
      <c r="AD1344" s="14"/>
      <c r="AE1344" s="14"/>
      <c r="AT1344" s="269" t="s">
        <v>192</v>
      </c>
      <c r="AU1344" s="269" t="s">
        <v>84</v>
      </c>
      <c r="AV1344" s="14" t="s">
        <v>155</v>
      </c>
      <c r="AW1344" s="14" t="s">
        <v>30</v>
      </c>
      <c r="AX1344" s="14" t="s">
        <v>82</v>
      </c>
      <c r="AY1344" s="269" t="s">
        <v>137</v>
      </c>
    </row>
    <row r="1345" s="2" customFormat="1" ht="24.15" customHeight="1">
      <c r="A1345" s="39"/>
      <c r="B1345" s="40"/>
      <c r="C1345" s="228" t="s">
        <v>1657</v>
      </c>
      <c r="D1345" s="228" t="s">
        <v>140</v>
      </c>
      <c r="E1345" s="229" t="s">
        <v>1658</v>
      </c>
      <c r="F1345" s="230" t="s">
        <v>1659</v>
      </c>
      <c r="G1345" s="231" t="s">
        <v>190</v>
      </c>
      <c r="H1345" s="232">
        <v>250.09299999999999</v>
      </c>
      <c r="I1345" s="233"/>
      <c r="J1345" s="234">
        <f>ROUND(I1345*H1345,2)</f>
        <v>0</v>
      </c>
      <c r="K1345" s="235"/>
      <c r="L1345" s="45"/>
      <c r="M1345" s="236" t="s">
        <v>1</v>
      </c>
      <c r="N1345" s="237" t="s">
        <v>39</v>
      </c>
      <c r="O1345" s="92"/>
      <c r="P1345" s="238">
        <f>O1345*H1345</f>
        <v>0</v>
      </c>
      <c r="Q1345" s="238">
        <v>0</v>
      </c>
      <c r="R1345" s="238">
        <f>Q1345*H1345</f>
        <v>0</v>
      </c>
      <c r="S1345" s="238">
        <v>0.083169999999999994</v>
      </c>
      <c r="T1345" s="239">
        <f>S1345*H1345</f>
        <v>20.800234809999999</v>
      </c>
      <c r="U1345" s="39"/>
      <c r="V1345" s="39"/>
      <c r="W1345" s="39"/>
      <c r="X1345" s="39"/>
      <c r="Y1345" s="39"/>
      <c r="Z1345" s="39"/>
      <c r="AA1345" s="39"/>
      <c r="AB1345" s="39"/>
      <c r="AC1345" s="39"/>
      <c r="AD1345" s="39"/>
      <c r="AE1345" s="39"/>
      <c r="AR1345" s="240" t="s">
        <v>266</v>
      </c>
      <c r="AT1345" s="240" t="s">
        <v>140</v>
      </c>
      <c r="AU1345" s="240" t="s">
        <v>84</v>
      </c>
      <c r="AY1345" s="18" t="s">
        <v>137</v>
      </c>
      <c r="BE1345" s="241">
        <f>IF(N1345="základní",J1345,0)</f>
        <v>0</v>
      </c>
      <c r="BF1345" s="241">
        <f>IF(N1345="snížená",J1345,0)</f>
        <v>0</v>
      </c>
      <c r="BG1345" s="241">
        <f>IF(N1345="zákl. přenesená",J1345,0)</f>
        <v>0</v>
      </c>
      <c r="BH1345" s="241">
        <f>IF(N1345="sníž. přenesená",J1345,0)</f>
        <v>0</v>
      </c>
      <c r="BI1345" s="241">
        <f>IF(N1345="nulová",J1345,0)</f>
        <v>0</v>
      </c>
      <c r="BJ1345" s="18" t="s">
        <v>82</v>
      </c>
      <c r="BK1345" s="241">
        <f>ROUND(I1345*H1345,2)</f>
        <v>0</v>
      </c>
      <c r="BL1345" s="18" t="s">
        <v>266</v>
      </c>
      <c r="BM1345" s="240" t="s">
        <v>1660</v>
      </c>
    </row>
    <row r="1346" s="13" customFormat="1">
      <c r="A1346" s="13"/>
      <c r="B1346" s="247"/>
      <c r="C1346" s="248"/>
      <c r="D1346" s="249" t="s">
        <v>192</v>
      </c>
      <c r="E1346" s="250" t="s">
        <v>1</v>
      </c>
      <c r="F1346" s="251" t="s">
        <v>1661</v>
      </c>
      <c r="G1346" s="248"/>
      <c r="H1346" s="252">
        <v>6</v>
      </c>
      <c r="I1346" s="253"/>
      <c r="J1346" s="248"/>
      <c r="K1346" s="248"/>
      <c r="L1346" s="254"/>
      <c r="M1346" s="255"/>
      <c r="N1346" s="256"/>
      <c r="O1346" s="256"/>
      <c r="P1346" s="256"/>
      <c r="Q1346" s="256"/>
      <c r="R1346" s="256"/>
      <c r="S1346" s="256"/>
      <c r="T1346" s="257"/>
      <c r="U1346" s="13"/>
      <c r="V1346" s="13"/>
      <c r="W1346" s="13"/>
      <c r="X1346" s="13"/>
      <c r="Y1346" s="13"/>
      <c r="Z1346" s="13"/>
      <c r="AA1346" s="13"/>
      <c r="AB1346" s="13"/>
      <c r="AC1346" s="13"/>
      <c r="AD1346" s="13"/>
      <c r="AE1346" s="13"/>
      <c r="AT1346" s="258" t="s">
        <v>192</v>
      </c>
      <c r="AU1346" s="258" t="s">
        <v>84</v>
      </c>
      <c r="AV1346" s="13" t="s">
        <v>84</v>
      </c>
      <c r="AW1346" s="13" t="s">
        <v>30</v>
      </c>
      <c r="AX1346" s="13" t="s">
        <v>74</v>
      </c>
      <c r="AY1346" s="258" t="s">
        <v>137</v>
      </c>
    </row>
    <row r="1347" s="13" customFormat="1">
      <c r="A1347" s="13"/>
      <c r="B1347" s="247"/>
      <c r="C1347" s="248"/>
      <c r="D1347" s="249" t="s">
        <v>192</v>
      </c>
      <c r="E1347" s="250" t="s">
        <v>1</v>
      </c>
      <c r="F1347" s="251" t="s">
        <v>1662</v>
      </c>
      <c r="G1347" s="248"/>
      <c r="H1347" s="252">
        <v>76.799999999999997</v>
      </c>
      <c r="I1347" s="253"/>
      <c r="J1347" s="248"/>
      <c r="K1347" s="248"/>
      <c r="L1347" s="254"/>
      <c r="M1347" s="255"/>
      <c r="N1347" s="256"/>
      <c r="O1347" s="256"/>
      <c r="P1347" s="256"/>
      <c r="Q1347" s="256"/>
      <c r="R1347" s="256"/>
      <c r="S1347" s="256"/>
      <c r="T1347" s="257"/>
      <c r="U1347" s="13"/>
      <c r="V1347" s="13"/>
      <c r="W1347" s="13"/>
      <c r="X1347" s="13"/>
      <c r="Y1347" s="13"/>
      <c r="Z1347" s="13"/>
      <c r="AA1347" s="13"/>
      <c r="AB1347" s="13"/>
      <c r="AC1347" s="13"/>
      <c r="AD1347" s="13"/>
      <c r="AE1347" s="13"/>
      <c r="AT1347" s="258" t="s">
        <v>192</v>
      </c>
      <c r="AU1347" s="258" t="s">
        <v>84</v>
      </c>
      <c r="AV1347" s="13" t="s">
        <v>84</v>
      </c>
      <c r="AW1347" s="13" t="s">
        <v>30</v>
      </c>
      <c r="AX1347" s="13" t="s">
        <v>74</v>
      </c>
      <c r="AY1347" s="258" t="s">
        <v>137</v>
      </c>
    </row>
    <row r="1348" s="13" customFormat="1">
      <c r="A1348" s="13"/>
      <c r="B1348" s="247"/>
      <c r="C1348" s="248"/>
      <c r="D1348" s="249" t="s">
        <v>192</v>
      </c>
      <c r="E1348" s="250" t="s">
        <v>1</v>
      </c>
      <c r="F1348" s="251" t="s">
        <v>1663</v>
      </c>
      <c r="G1348" s="248"/>
      <c r="H1348" s="252">
        <v>25.960000000000001</v>
      </c>
      <c r="I1348" s="253"/>
      <c r="J1348" s="248"/>
      <c r="K1348" s="248"/>
      <c r="L1348" s="254"/>
      <c r="M1348" s="255"/>
      <c r="N1348" s="256"/>
      <c r="O1348" s="256"/>
      <c r="P1348" s="256"/>
      <c r="Q1348" s="256"/>
      <c r="R1348" s="256"/>
      <c r="S1348" s="256"/>
      <c r="T1348" s="257"/>
      <c r="U1348" s="13"/>
      <c r="V1348" s="13"/>
      <c r="W1348" s="13"/>
      <c r="X1348" s="13"/>
      <c r="Y1348" s="13"/>
      <c r="Z1348" s="13"/>
      <c r="AA1348" s="13"/>
      <c r="AB1348" s="13"/>
      <c r="AC1348" s="13"/>
      <c r="AD1348" s="13"/>
      <c r="AE1348" s="13"/>
      <c r="AT1348" s="258" t="s">
        <v>192</v>
      </c>
      <c r="AU1348" s="258" t="s">
        <v>84</v>
      </c>
      <c r="AV1348" s="13" t="s">
        <v>84</v>
      </c>
      <c r="AW1348" s="13" t="s">
        <v>30</v>
      </c>
      <c r="AX1348" s="13" t="s">
        <v>74</v>
      </c>
      <c r="AY1348" s="258" t="s">
        <v>137</v>
      </c>
    </row>
    <row r="1349" s="13" customFormat="1">
      <c r="A1349" s="13"/>
      <c r="B1349" s="247"/>
      <c r="C1349" s="248"/>
      <c r="D1349" s="249" t="s">
        <v>192</v>
      </c>
      <c r="E1349" s="250" t="s">
        <v>1</v>
      </c>
      <c r="F1349" s="251" t="s">
        <v>1664</v>
      </c>
      <c r="G1349" s="248"/>
      <c r="H1349" s="252">
        <v>27.553000000000001</v>
      </c>
      <c r="I1349" s="253"/>
      <c r="J1349" s="248"/>
      <c r="K1349" s="248"/>
      <c r="L1349" s="254"/>
      <c r="M1349" s="255"/>
      <c r="N1349" s="256"/>
      <c r="O1349" s="256"/>
      <c r="P1349" s="256"/>
      <c r="Q1349" s="256"/>
      <c r="R1349" s="256"/>
      <c r="S1349" s="256"/>
      <c r="T1349" s="257"/>
      <c r="U1349" s="13"/>
      <c r="V1349" s="13"/>
      <c r="W1349" s="13"/>
      <c r="X1349" s="13"/>
      <c r="Y1349" s="13"/>
      <c r="Z1349" s="13"/>
      <c r="AA1349" s="13"/>
      <c r="AB1349" s="13"/>
      <c r="AC1349" s="13"/>
      <c r="AD1349" s="13"/>
      <c r="AE1349" s="13"/>
      <c r="AT1349" s="258" t="s">
        <v>192</v>
      </c>
      <c r="AU1349" s="258" t="s">
        <v>84</v>
      </c>
      <c r="AV1349" s="13" t="s">
        <v>84</v>
      </c>
      <c r="AW1349" s="13" t="s">
        <v>30</v>
      </c>
      <c r="AX1349" s="13" t="s">
        <v>74</v>
      </c>
      <c r="AY1349" s="258" t="s">
        <v>137</v>
      </c>
    </row>
    <row r="1350" s="13" customFormat="1">
      <c r="A1350" s="13"/>
      <c r="B1350" s="247"/>
      <c r="C1350" s="248"/>
      <c r="D1350" s="249" t="s">
        <v>192</v>
      </c>
      <c r="E1350" s="250" t="s">
        <v>1</v>
      </c>
      <c r="F1350" s="251" t="s">
        <v>1665</v>
      </c>
      <c r="G1350" s="248"/>
      <c r="H1350" s="252">
        <v>41.119999999999997</v>
      </c>
      <c r="I1350" s="253"/>
      <c r="J1350" s="248"/>
      <c r="K1350" s="248"/>
      <c r="L1350" s="254"/>
      <c r="M1350" s="255"/>
      <c r="N1350" s="256"/>
      <c r="O1350" s="256"/>
      <c r="P1350" s="256"/>
      <c r="Q1350" s="256"/>
      <c r="R1350" s="256"/>
      <c r="S1350" s="256"/>
      <c r="T1350" s="257"/>
      <c r="U1350" s="13"/>
      <c r="V1350" s="13"/>
      <c r="W1350" s="13"/>
      <c r="X1350" s="13"/>
      <c r="Y1350" s="13"/>
      <c r="Z1350" s="13"/>
      <c r="AA1350" s="13"/>
      <c r="AB1350" s="13"/>
      <c r="AC1350" s="13"/>
      <c r="AD1350" s="13"/>
      <c r="AE1350" s="13"/>
      <c r="AT1350" s="258" t="s">
        <v>192</v>
      </c>
      <c r="AU1350" s="258" t="s">
        <v>84</v>
      </c>
      <c r="AV1350" s="13" t="s">
        <v>84</v>
      </c>
      <c r="AW1350" s="13" t="s">
        <v>30</v>
      </c>
      <c r="AX1350" s="13" t="s">
        <v>74</v>
      </c>
      <c r="AY1350" s="258" t="s">
        <v>137</v>
      </c>
    </row>
    <row r="1351" s="13" customFormat="1">
      <c r="A1351" s="13"/>
      <c r="B1351" s="247"/>
      <c r="C1351" s="248"/>
      <c r="D1351" s="249" t="s">
        <v>192</v>
      </c>
      <c r="E1351" s="250" t="s">
        <v>1</v>
      </c>
      <c r="F1351" s="251" t="s">
        <v>1666</v>
      </c>
      <c r="G1351" s="248"/>
      <c r="H1351" s="252">
        <v>72.659999999999997</v>
      </c>
      <c r="I1351" s="253"/>
      <c r="J1351" s="248"/>
      <c r="K1351" s="248"/>
      <c r="L1351" s="254"/>
      <c r="M1351" s="255"/>
      <c r="N1351" s="256"/>
      <c r="O1351" s="256"/>
      <c r="P1351" s="256"/>
      <c r="Q1351" s="256"/>
      <c r="R1351" s="256"/>
      <c r="S1351" s="256"/>
      <c r="T1351" s="257"/>
      <c r="U1351" s="13"/>
      <c r="V1351" s="13"/>
      <c r="W1351" s="13"/>
      <c r="X1351" s="13"/>
      <c r="Y1351" s="13"/>
      <c r="Z1351" s="13"/>
      <c r="AA1351" s="13"/>
      <c r="AB1351" s="13"/>
      <c r="AC1351" s="13"/>
      <c r="AD1351" s="13"/>
      <c r="AE1351" s="13"/>
      <c r="AT1351" s="258" t="s">
        <v>192</v>
      </c>
      <c r="AU1351" s="258" t="s">
        <v>84</v>
      </c>
      <c r="AV1351" s="13" t="s">
        <v>84</v>
      </c>
      <c r="AW1351" s="13" t="s">
        <v>30</v>
      </c>
      <c r="AX1351" s="13" t="s">
        <v>74</v>
      </c>
      <c r="AY1351" s="258" t="s">
        <v>137</v>
      </c>
    </row>
    <row r="1352" s="14" customFormat="1">
      <c r="A1352" s="14"/>
      <c r="B1352" s="259"/>
      <c r="C1352" s="260"/>
      <c r="D1352" s="249" t="s">
        <v>192</v>
      </c>
      <c r="E1352" s="261" t="s">
        <v>1</v>
      </c>
      <c r="F1352" s="262" t="s">
        <v>202</v>
      </c>
      <c r="G1352" s="260"/>
      <c r="H1352" s="263">
        <v>250.09299999999999</v>
      </c>
      <c r="I1352" s="264"/>
      <c r="J1352" s="260"/>
      <c r="K1352" s="260"/>
      <c r="L1352" s="265"/>
      <c r="M1352" s="266"/>
      <c r="N1352" s="267"/>
      <c r="O1352" s="267"/>
      <c r="P1352" s="267"/>
      <c r="Q1352" s="267"/>
      <c r="R1352" s="267"/>
      <c r="S1352" s="267"/>
      <c r="T1352" s="268"/>
      <c r="U1352" s="14"/>
      <c r="V1352" s="14"/>
      <c r="W1352" s="14"/>
      <c r="X1352" s="14"/>
      <c r="Y1352" s="14"/>
      <c r="Z1352" s="14"/>
      <c r="AA1352" s="14"/>
      <c r="AB1352" s="14"/>
      <c r="AC1352" s="14"/>
      <c r="AD1352" s="14"/>
      <c r="AE1352" s="14"/>
      <c r="AT1352" s="269" t="s">
        <v>192</v>
      </c>
      <c r="AU1352" s="269" t="s">
        <v>84</v>
      </c>
      <c r="AV1352" s="14" t="s">
        <v>155</v>
      </c>
      <c r="AW1352" s="14" t="s">
        <v>30</v>
      </c>
      <c r="AX1352" s="14" t="s">
        <v>82</v>
      </c>
      <c r="AY1352" s="269" t="s">
        <v>137</v>
      </c>
    </row>
    <row r="1353" s="2" customFormat="1" ht="24.15" customHeight="1">
      <c r="A1353" s="39"/>
      <c r="B1353" s="40"/>
      <c r="C1353" s="228" t="s">
        <v>1667</v>
      </c>
      <c r="D1353" s="228" t="s">
        <v>140</v>
      </c>
      <c r="E1353" s="229" t="s">
        <v>1668</v>
      </c>
      <c r="F1353" s="230" t="s">
        <v>1669</v>
      </c>
      <c r="G1353" s="231" t="s">
        <v>227</v>
      </c>
      <c r="H1353" s="232">
        <v>3.3479999999999999</v>
      </c>
      <c r="I1353" s="233"/>
      <c r="J1353" s="234">
        <f>ROUND(I1353*H1353,2)</f>
        <v>0</v>
      </c>
      <c r="K1353" s="235"/>
      <c r="L1353" s="45"/>
      <c r="M1353" s="236" t="s">
        <v>1</v>
      </c>
      <c r="N1353" s="237" t="s">
        <v>39</v>
      </c>
      <c r="O1353" s="92"/>
      <c r="P1353" s="238">
        <f>O1353*H1353</f>
        <v>0</v>
      </c>
      <c r="Q1353" s="238">
        <v>0</v>
      </c>
      <c r="R1353" s="238">
        <f>Q1353*H1353</f>
        <v>0</v>
      </c>
      <c r="S1353" s="238">
        <v>0</v>
      </c>
      <c r="T1353" s="239">
        <f>S1353*H1353</f>
        <v>0</v>
      </c>
      <c r="U1353" s="39"/>
      <c r="V1353" s="39"/>
      <c r="W1353" s="39"/>
      <c r="X1353" s="39"/>
      <c r="Y1353" s="39"/>
      <c r="Z1353" s="39"/>
      <c r="AA1353" s="39"/>
      <c r="AB1353" s="39"/>
      <c r="AC1353" s="39"/>
      <c r="AD1353" s="39"/>
      <c r="AE1353" s="39"/>
      <c r="AR1353" s="240" t="s">
        <v>266</v>
      </c>
      <c r="AT1353" s="240" t="s">
        <v>140</v>
      </c>
      <c r="AU1353" s="240" t="s">
        <v>84</v>
      </c>
      <c r="AY1353" s="18" t="s">
        <v>137</v>
      </c>
      <c r="BE1353" s="241">
        <f>IF(N1353="základní",J1353,0)</f>
        <v>0</v>
      </c>
      <c r="BF1353" s="241">
        <f>IF(N1353="snížená",J1353,0)</f>
        <v>0</v>
      </c>
      <c r="BG1353" s="241">
        <f>IF(N1353="zákl. přenesená",J1353,0)</f>
        <v>0</v>
      </c>
      <c r="BH1353" s="241">
        <f>IF(N1353="sníž. přenesená",J1353,0)</f>
        <v>0</v>
      </c>
      <c r="BI1353" s="241">
        <f>IF(N1353="nulová",J1353,0)</f>
        <v>0</v>
      </c>
      <c r="BJ1353" s="18" t="s">
        <v>82</v>
      </c>
      <c r="BK1353" s="241">
        <f>ROUND(I1353*H1353,2)</f>
        <v>0</v>
      </c>
      <c r="BL1353" s="18" t="s">
        <v>266</v>
      </c>
      <c r="BM1353" s="240" t="s">
        <v>1670</v>
      </c>
    </row>
    <row r="1354" s="12" customFormat="1" ht="22.8" customHeight="1">
      <c r="A1354" s="12"/>
      <c r="B1354" s="212"/>
      <c r="C1354" s="213"/>
      <c r="D1354" s="214" t="s">
        <v>73</v>
      </c>
      <c r="E1354" s="226" t="s">
        <v>1671</v>
      </c>
      <c r="F1354" s="226" t="s">
        <v>1672</v>
      </c>
      <c r="G1354" s="213"/>
      <c r="H1354" s="213"/>
      <c r="I1354" s="216"/>
      <c r="J1354" s="227">
        <f>BK1354</f>
        <v>0</v>
      </c>
      <c r="K1354" s="213"/>
      <c r="L1354" s="218"/>
      <c r="M1354" s="219"/>
      <c r="N1354" s="220"/>
      <c r="O1354" s="220"/>
      <c r="P1354" s="221">
        <f>SUM(P1355:P1378)</f>
        <v>0</v>
      </c>
      <c r="Q1354" s="220"/>
      <c r="R1354" s="221">
        <f>SUM(R1355:R1378)</f>
        <v>0.45607918999999997</v>
      </c>
      <c r="S1354" s="220"/>
      <c r="T1354" s="222">
        <f>SUM(T1355:T1378)</f>
        <v>0.38851599999999997</v>
      </c>
      <c r="U1354" s="12"/>
      <c r="V1354" s="12"/>
      <c r="W1354" s="12"/>
      <c r="X1354" s="12"/>
      <c r="Y1354" s="12"/>
      <c r="Z1354" s="12"/>
      <c r="AA1354" s="12"/>
      <c r="AB1354" s="12"/>
      <c r="AC1354" s="12"/>
      <c r="AD1354" s="12"/>
      <c r="AE1354" s="12"/>
      <c r="AR1354" s="223" t="s">
        <v>84</v>
      </c>
      <c r="AT1354" s="224" t="s">
        <v>73</v>
      </c>
      <c r="AU1354" s="224" t="s">
        <v>82</v>
      </c>
      <c r="AY1354" s="223" t="s">
        <v>137</v>
      </c>
      <c r="BK1354" s="225">
        <f>SUM(BK1355:BK1378)</f>
        <v>0</v>
      </c>
    </row>
    <row r="1355" s="2" customFormat="1" ht="24.15" customHeight="1">
      <c r="A1355" s="39"/>
      <c r="B1355" s="40"/>
      <c r="C1355" s="228" t="s">
        <v>1673</v>
      </c>
      <c r="D1355" s="228" t="s">
        <v>140</v>
      </c>
      <c r="E1355" s="229" t="s">
        <v>1674</v>
      </c>
      <c r="F1355" s="230" t="s">
        <v>1675</v>
      </c>
      <c r="G1355" s="231" t="s">
        <v>190</v>
      </c>
      <c r="H1355" s="232">
        <v>126.95999999999999</v>
      </c>
      <c r="I1355" s="233"/>
      <c r="J1355" s="234">
        <f>ROUND(I1355*H1355,2)</f>
        <v>0</v>
      </c>
      <c r="K1355" s="235"/>
      <c r="L1355" s="45"/>
      <c r="M1355" s="236" t="s">
        <v>1</v>
      </c>
      <c r="N1355" s="237" t="s">
        <v>39</v>
      </c>
      <c r="O1355" s="92"/>
      <c r="P1355" s="238">
        <f>O1355*H1355</f>
        <v>0</v>
      </c>
      <c r="Q1355" s="238">
        <v>0</v>
      </c>
      <c r="R1355" s="238">
        <f>Q1355*H1355</f>
        <v>0</v>
      </c>
      <c r="S1355" s="238">
        <v>0.0030000000000000001</v>
      </c>
      <c r="T1355" s="239">
        <f>S1355*H1355</f>
        <v>0.38088</v>
      </c>
      <c r="U1355" s="39"/>
      <c r="V1355" s="39"/>
      <c r="W1355" s="39"/>
      <c r="X1355" s="39"/>
      <c r="Y1355" s="39"/>
      <c r="Z1355" s="39"/>
      <c r="AA1355" s="39"/>
      <c r="AB1355" s="39"/>
      <c r="AC1355" s="39"/>
      <c r="AD1355" s="39"/>
      <c r="AE1355" s="39"/>
      <c r="AR1355" s="240" t="s">
        <v>266</v>
      </c>
      <c r="AT1355" s="240" t="s">
        <v>140</v>
      </c>
      <c r="AU1355" s="240" t="s">
        <v>84</v>
      </c>
      <c r="AY1355" s="18" t="s">
        <v>137</v>
      </c>
      <c r="BE1355" s="241">
        <f>IF(N1355="základní",J1355,0)</f>
        <v>0</v>
      </c>
      <c r="BF1355" s="241">
        <f>IF(N1355="snížená",J1355,0)</f>
        <v>0</v>
      </c>
      <c r="BG1355" s="241">
        <f>IF(N1355="zákl. přenesená",J1355,0)</f>
        <v>0</v>
      </c>
      <c r="BH1355" s="241">
        <f>IF(N1355="sníž. přenesená",J1355,0)</f>
        <v>0</v>
      </c>
      <c r="BI1355" s="241">
        <f>IF(N1355="nulová",J1355,0)</f>
        <v>0</v>
      </c>
      <c r="BJ1355" s="18" t="s">
        <v>82</v>
      </c>
      <c r="BK1355" s="241">
        <f>ROUND(I1355*H1355,2)</f>
        <v>0</v>
      </c>
      <c r="BL1355" s="18" t="s">
        <v>266</v>
      </c>
      <c r="BM1355" s="240" t="s">
        <v>1676</v>
      </c>
    </row>
    <row r="1356" s="15" customFormat="1">
      <c r="A1356" s="15"/>
      <c r="B1356" s="270"/>
      <c r="C1356" s="271"/>
      <c r="D1356" s="249" t="s">
        <v>192</v>
      </c>
      <c r="E1356" s="272" t="s">
        <v>1</v>
      </c>
      <c r="F1356" s="273" t="s">
        <v>1677</v>
      </c>
      <c r="G1356" s="271"/>
      <c r="H1356" s="272" t="s">
        <v>1</v>
      </c>
      <c r="I1356" s="274"/>
      <c r="J1356" s="271"/>
      <c r="K1356" s="271"/>
      <c r="L1356" s="275"/>
      <c r="M1356" s="276"/>
      <c r="N1356" s="277"/>
      <c r="O1356" s="277"/>
      <c r="P1356" s="277"/>
      <c r="Q1356" s="277"/>
      <c r="R1356" s="277"/>
      <c r="S1356" s="277"/>
      <c r="T1356" s="278"/>
      <c r="U1356" s="15"/>
      <c r="V1356" s="15"/>
      <c r="W1356" s="15"/>
      <c r="X1356" s="15"/>
      <c r="Y1356" s="15"/>
      <c r="Z1356" s="15"/>
      <c r="AA1356" s="15"/>
      <c r="AB1356" s="15"/>
      <c r="AC1356" s="15"/>
      <c r="AD1356" s="15"/>
      <c r="AE1356" s="15"/>
      <c r="AT1356" s="279" t="s">
        <v>192</v>
      </c>
      <c r="AU1356" s="279" t="s">
        <v>84</v>
      </c>
      <c r="AV1356" s="15" t="s">
        <v>82</v>
      </c>
      <c r="AW1356" s="15" t="s">
        <v>30</v>
      </c>
      <c r="AX1356" s="15" t="s">
        <v>74</v>
      </c>
      <c r="AY1356" s="279" t="s">
        <v>137</v>
      </c>
    </row>
    <row r="1357" s="13" customFormat="1">
      <c r="A1357" s="13"/>
      <c r="B1357" s="247"/>
      <c r="C1357" s="248"/>
      <c r="D1357" s="249" t="s">
        <v>192</v>
      </c>
      <c r="E1357" s="250" t="s">
        <v>1</v>
      </c>
      <c r="F1357" s="251" t="s">
        <v>1678</v>
      </c>
      <c r="G1357" s="248"/>
      <c r="H1357" s="252">
        <v>64.590000000000003</v>
      </c>
      <c r="I1357" s="253"/>
      <c r="J1357" s="248"/>
      <c r="K1357" s="248"/>
      <c r="L1357" s="254"/>
      <c r="M1357" s="255"/>
      <c r="N1357" s="256"/>
      <c r="O1357" s="256"/>
      <c r="P1357" s="256"/>
      <c r="Q1357" s="256"/>
      <c r="R1357" s="256"/>
      <c r="S1357" s="256"/>
      <c r="T1357" s="257"/>
      <c r="U1357" s="13"/>
      <c r="V1357" s="13"/>
      <c r="W1357" s="13"/>
      <c r="X1357" s="13"/>
      <c r="Y1357" s="13"/>
      <c r="Z1357" s="13"/>
      <c r="AA1357" s="13"/>
      <c r="AB1357" s="13"/>
      <c r="AC1357" s="13"/>
      <c r="AD1357" s="13"/>
      <c r="AE1357" s="13"/>
      <c r="AT1357" s="258" t="s">
        <v>192</v>
      </c>
      <c r="AU1357" s="258" t="s">
        <v>84</v>
      </c>
      <c r="AV1357" s="13" t="s">
        <v>84</v>
      </c>
      <c r="AW1357" s="13" t="s">
        <v>30</v>
      </c>
      <c r="AX1357" s="13" t="s">
        <v>74</v>
      </c>
      <c r="AY1357" s="258" t="s">
        <v>137</v>
      </c>
    </row>
    <row r="1358" s="16" customFormat="1">
      <c r="A1358" s="16"/>
      <c r="B1358" s="284"/>
      <c r="C1358" s="285"/>
      <c r="D1358" s="249" t="s">
        <v>192</v>
      </c>
      <c r="E1358" s="286" t="s">
        <v>1</v>
      </c>
      <c r="F1358" s="287" t="s">
        <v>294</v>
      </c>
      <c r="G1358" s="285"/>
      <c r="H1358" s="288">
        <v>64.590000000000003</v>
      </c>
      <c r="I1358" s="289"/>
      <c r="J1358" s="285"/>
      <c r="K1358" s="285"/>
      <c r="L1358" s="290"/>
      <c r="M1358" s="291"/>
      <c r="N1358" s="292"/>
      <c r="O1358" s="292"/>
      <c r="P1358" s="292"/>
      <c r="Q1358" s="292"/>
      <c r="R1358" s="292"/>
      <c r="S1358" s="292"/>
      <c r="T1358" s="293"/>
      <c r="U1358" s="16"/>
      <c r="V1358" s="16"/>
      <c r="W1358" s="16"/>
      <c r="X1358" s="16"/>
      <c r="Y1358" s="16"/>
      <c r="Z1358" s="16"/>
      <c r="AA1358" s="16"/>
      <c r="AB1358" s="16"/>
      <c r="AC1358" s="16"/>
      <c r="AD1358" s="16"/>
      <c r="AE1358" s="16"/>
      <c r="AT1358" s="294" t="s">
        <v>192</v>
      </c>
      <c r="AU1358" s="294" t="s">
        <v>84</v>
      </c>
      <c r="AV1358" s="16" t="s">
        <v>149</v>
      </c>
      <c r="AW1358" s="16" t="s">
        <v>30</v>
      </c>
      <c r="AX1358" s="16" t="s">
        <v>74</v>
      </c>
      <c r="AY1358" s="294" t="s">
        <v>137</v>
      </c>
    </row>
    <row r="1359" s="15" customFormat="1">
      <c r="A1359" s="15"/>
      <c r="B1359" s="270"/>
      <c r="C1359" s="271"/>
      <c r="D1359" s="249" t="s">
        <v>192</v>
      </c>
      <c r="E1359" s="272" t="s">
        <v>1</v>
      </c>
      <c r="F1359" s="273" t="s">
        <v>1679</v>
      </c>
      <c r="G1359" s="271"/>
      <c r="H1359" s="272" t="s">
        <v>1</v>
      </c>
      <c r="I1359" s="274"/>
      <c r="J1359" s="271"/>
      <c r="K1359" s="271"/>
      <c r="L1359" s="275"/>
      <c r="M1359" s="276"/>
      <c r="N1359" s="277"/>
      <c r="O1359" s="277"/>
      <c r="P1359" s="277"/>
      <c r="Q1359" s="277"/>
      <c r="R1359" s="277"/>
      <c r="S1359" s="277"/>
      <c r="T1359" s="278"/>
      <c r="U1359" s="15"/>
      <c r="V1359" s="15"/>
      <c r="W1359" s="15"/>
      <c r="X1359" s="15"/>
      <c r="Y1359" s="15"/>
      <c r="Z1359" s="15"/>
      <c r="AA1359" s="15"/>
      <c r="AB1359" s="15"/>
      <c r="AC1359" s="15"/>
      <c r="AD1359" s="15"/>
      <c r="AE1359" s="15"/>
      <c r="AT1359" s="279" t="s">
        <v>192</v>
      </c>
      <c r="AU1359" s="279" t="s">
        <v>84</v>
      </c>
      <c r="AV1359" s="15" t="s">
        <v>82</v>
      </c>
      <c r="AW1359" s="15" t="s">
        <v>30</v>
      </c>
      <c r="AX1359" s="15" t="s">
        <v>74</v>
      </c>
      <c r="AY1359" s="279" t="s">
        <v>137</v>
      </c>
    </row>
    <row r="1360" s="13" customFormat="1">
      <c r="A1360" s="13"/>
      <c r="B1360" s="247"/>
      <c r="C1360" s="248"/>
      <c r="D1360" s="249" t="s">
        <v>192</v>
      </c>
      <c r="E1360" s="250" t="s">
        <v>1</v>
      </c>
      <c r="F1360" s="251" t="s">
        <v>1680</v>
      </c>
      <c r="G1360" s="248"/>
      <c r="H1360" s="252">
        <v>47.880000000000003</v>
      </c>
      <c r="I1360" s="253"/>
      <c r="J1360" s="248"/>
      <c r="K1360" s="248"/>
      <c r="L1360" s="254"/>
      <c r="M1360" s="255"/>
      <c r="N1360" s="256"/>
      <c r="O1360" s="256"/>
      <c r="P1360" s="256"/>
      <c r="Q1360" s="256"/>
      <c r="R1360" s="256"/>
      <c r="S1360" s="256"/>
      <c r="T1360" s="257"/>
      <c r="U1360" s="13"/>
      <c r="V1360" s="13"/>
      <c r="W1360" s="13"/>
      <c r="X1360" s="13"/>
      <c r="Y1360" s="13"/>
      <c r="Z1360" s="13"/>
      <c r="AA1360" s="13"/>
      <c r="AB1360" s="13"/>
      <c r="AC1360" s="13"/>
      <c r="AD1360" s="13"/>
      <c r="AE1360" s="13"/>
      <c r="AT1360" s="258" t="s">
        <v>192</v>
      </c>
      <c r="AU1360" s="258" t="s">
        <v>84</v>
      </c>
      <c r="AV1360" s="13" t="s">
        <v>84</v>
      </c>
      <c r="AW1360" s="13" t="s">
        <v>30</v>
      </c>
      <c r="AX1360" s="13" t="s">
        <v>74</v>
      </c>
      <c r="AY1360" s="258" t="s">
        <v>137</v>
      </c>
    </row>
    <row r="1361" s="13" customFormat="1">
      <c r="A1361" s="13"/>
      <c r="B1361" s="247"/>
      <c r="C1361" s="248"/>
      <c r="D1361" s="249" t="s">
        <v>192</v>
      </c>
      <c r="E1361" s="250" t="s">
        <v>1</v>
      </c>
      <c r="F1361" s="251" t="s">
        <v>1681</v>
      </c>
      <c r="G1361" s="248"/>
      <c r="H1361" s="252">
        <v>14.49</v>
      </c>
      <c r="I1361" s="253"/>
      <c r="J1361" s="248"/>
      <c r="K1361" s="248"/>
      <c r="L1361" s="254"/>
      <c r="M1361" s="255"/>
      <c r="N1361" s="256"/>
      <c r="O1361" s="256"/>
      <c r="P1361" s="256"/>
      <c r="Q1361" s="256"/>
      <c r="R1361" s="256"/>
      <c r="S1361" s="256"/>
      <c r="T1361" s="257"/>
      <c r="U1361" s="13"/>
      <c r="V1361" s="13"/>
      <c r="W1361" s="13"/>
      <c r="X1361" s="13"/>
      <c r="Y1361" s="13"/>
      <c r="Z1361" s="13"/>
      <c r="AA1361" s="13"/>
      <c r="AB1361" s="13"/>
      <c r="AC1361" s="13"/>
      <c r="AD1361" s="13"/>
      <c r="AE1361" s="13"/>
      <c r="AT1361" s="258" t="s">
        <v>192</v>
      </c>
      <c r="AU1361" s="258" t="s">
        <v>84</v>
      </c>
      <c r="AV1361" s="13" t="s">
        <v>84</v>
      </c>
      <c r="AW1361" s="13" t="s">
        <v>30</v>
      </c>
      <c r="AX1361" s="13" t="s">
        <v>74</v>
      </c>
      <c r="AY1361" s="258" t="s">
        <v>137</v>
      </c>
    </row>
    <row r="1362" s="16" customFormat="1">
      <c r="A1362" s="16"/>
      <c r="B1362" s="284"/>
      <c r="C1362" s="285"/>
      <c r="D1362" s="249" t="s">
        <v>192</v>
      </c>
      <c r="E1362" s="286" t="s">
        <v>1</v>
      </c>
      <c r="F1362" s="287" t="s">
        <v>294</v>
      </c>
      <c r="G1362" s="285"/>
      <c r="H1362" s="288">
        <v>62.369999999999997</v>
      </c>
      <c r="I1362" s="289"/>
      <c r="J1362" s="285"/>
      <c r="K1362" s="285"/>
      <c r="L1362" s="290"/>
      <c r="M1362" s="291"/>
      <c r="N1362" s="292"/>
      <c r="O1362" s="292"/>
      <c r="P1362" s="292"/>
      <c r="Q1362" s="292"/>
      <c r="R1362" s="292"/>
      <c r="S1362" s="292"/>
      <c r="T1362" s="293"/>
      <c r="U1362" s="16"/>
      <c r="V1362" s="16"/>
      <c r="W1362" s="16"/>
      <c r="X1362" s="16"/>
      <c r="Y1362" s="16"/>
      <c r="Z1362" s="16"/>
      <c r="AA1362" s="16"/>
      <c r="AB1362" s="16"/>
      <c r="AC1362" s="16"/>
      <c r="AD1362" s="16"/>
      <c r="AE1362" s="16"/>
      <c r="AT1362" s="294" t="s">
        <v>192</v>
      </c>
      <c r="AU1362" s="294" t="s">
        <v>84</v>
      </c>
      <c r="AV1362" s="16" t="s">
        <v>149</v>
      </c>
      <c r="AW1362" s="16" t="s">
        <v>30</v>
      </c>
      <c r="AX1362" s="16" t="s">
        <v>74</v>
      </c>
      <c r="AY1362" s="294" t="s">
        <v>137</v>
      </c>
    </row>
    <row r="1363" s="14" customFormat="1">
      <c r="A1363" s="14"/>
      <c r="B1363" s="259"/>
      <c r="C1363" s="260"/>
      <c r="D1363" s="249" t="s">
        <v>192</v>
      </c>
      <c r="E1363" s="261" t="s">
        <v>1</v>
      </c>
      <c r="F1363" s="262" t="s">
        <v>202</v>
      </c>
      <c r="G1363" s="260"/>
      <c r="H1363" s="263">
        <v>126.95999999999999</v>
      </c>
      <c r="I1363" s="264"/>
      <c r="J1363" s="260"/>
      <c r="K1363" s="260"/>
      <c r="L1363" s="265"/>
      <c r="M1363" s="266"/>
      <c r="N1363" s="267"/>
      <c r="O1363" s="267"/>
      <c r="P1363" s="267"/>
      <c r="Q1363" s="267"/>
      <c r="R1363" s="267"/>
      <c r="S1363" s="267"/>
      <c r="T1363" s="268"/>
      <c r="U1363" s="14"/>
      <c r="V1363" s="14"/>
      <c r="W1363" s="14"/>
      <c r="X1363" s="14"/>
      <c r="Y1363" s="14"/>
      <c r="Z1363" s="14"/>
      <c r="AA1363" s="14"/>
      <c r="AB1363" s="14"/>
      <c r="AC1363" s="14"/>
      <c r="AD1363" s="14"/>
      <c r="AE1363" s="14"/>
      <c r="AT1363" s="269" t="s">
        <v>192</v>
      </c>
      <c r="AU1363" s="269" t="s">
        <v>84</v>
      </c>
      <c r="AV1363" s="14" t="s">
        <v>155</v>
      </c>
      <c r="AW1363" s="14" t="s">
        <v>30</v>
      </c>
      <c r="AX1363" s="14" t="s">
        <v>82</v>
      </c>
      <c r="AY1363" s="269" t="s">
        <v>137</v>
      </c>
    </row>
    <row r="1364" s="2" customFormat="1" ht="16.5" customHeight="1">
      <c r="A1364" s="39"/>
      <c r="B1364" s="40"/>
      <c r="C1364" s="228" t="s">
        <v>1682</v>
      </c>
      <c r="D1364" s="228" t="s">
        <v>140</v>
      </c>
      <c r="E1364" s="229" t="s">
        <v>1683</v>
      </c>
      <c r="F1364" s="230" t="s">
        <v>1684</v>
      </c>
      <c r="G1364" s="231" t="s">
        <v>190</v>
      </c>
      <c r="H1364" s="232">
        <v>133.63</v>
      </c>
      <c r="I1364" s="233"/>
      <c r="J1364" s="234">
        <f>ROUND(I1364*H1364,2)</f>
        <v>0</v>
      </c>
      <c r="K1364" s="235"/>
      <c r="L1364" s="45"/>
      <c r="M1364" s="236" t="s">
        <v>1</v>
      </c>
      <c r="N1364" s="237" t="s">
        <v>39</v>
      </c>
      <c r="O1364" s="92"/>
      <c r="P1364" s="238">
        <f>O1364*H1364</f>
        <v>0</v>
      </c>
      <c r="Q1364" s="238">
        <v>0.00029999999999999997</v>
      </c>
      <c r="R1364" s="238">
        <f>Q1364*H1364</f>
        <v>0.040088999999999993</v>
      </c>
      <c r="S1364" s="238">
        <v>0</v>
      </c>
      <c r="T1364" s="239">
        <f>S1364*H1364</f>
        <v>0</v>
      </c>
      <c r="U1364" s="39"/>
      <c r="V1364" s="39"/>
      <c r="W1364" s="39"/>
      <c r="X1364" s="39"/>
      <c r="Y1364" s="39"/>
      <c r="Z1364" s="39"/>
      <c r="AA1364" s="39"/>
      <c r="AB1364" s="39"/>
      <c r="AC1364" s="39"/>
      <c r="AD1364" s="39"/>
      <c r="AE1364" s="39"/>
      <c r="AR1364" s="240" t="s">
        <v>266</v>
      </c>
      <c r="AT1364" s="240" t="s">
        <v>140</v>
      </c>
      <c r="AU1364" s="240" t="s">
        <v>84</v>
      </c>
      <c r="AY1364" s="18" t="s">
        <v>137</v>
      </c>
      <c r="BE1364" s="241">
        <f>IF(N1364="základní",J1364,0)</f>
        <v>0</v>
      </c>
      <c r="BF1364" s="241">
        <f>IF(N1364="snížená",J1364,0)</f>
        <v>0</v>
      </c>
      <c r="BG1364" s="241">
        <f>IF(N1364="zákl. přenesená",J1364,0)</f>
        <v>0</v>
      </c>
      <c r="BH1364" s="241">
        <f>IF(N1364="sníž. přenesená",J1364,0)</f>
        <v>0</v>
      </c>
      <c r="BI1364" s="241">
        <f>IF(N1364="nulová",J1364,0)</f>
        <v>0</v>
      </c>
      <c r="BJ1364" s="18" t="s">
        <v>82</v>
      </c>
      <c r="BK1364" s="241">
        <f>ROUND(I1364*H1364,2)</f>
        <v>0</v>
      </c>
      <c r="BL1364" s="18" t="s">
        <v>266</v>
      </c>
      <c r="BM1364" s="240" t="s">
        <v>1685</v>
      </c>
    </row>
    <row r="1365" s="15" customFormat="1">
      <c r="A1365" s="15"/>
      <c r="B1365" s="270"/>
      <c r="C1365" s="271"/>
      <c r="D1365" s="249" t="s">
        <v>192</v>
      </c>
      <c r="E1365" s="272" t="s">
        <v>1</v>
      </c>
      <c r="F1365" s="273" t="s">
        <v>1210</v>
      </c>
      <c r="G1365" s="271"/>
      <c r="H1365" s="272" t="s">
        <v>1</v>
      </c>
      <c r="I1365" s="274"/>
      <c r="J1365" s="271"/>
      <c r="K1365" s="271"/>
      <c r="L1365" s="275"/>
      <c r="M1365" s="276"/>
      <c r="N1365" s="277"/>
      <c r="O1365" s="277"/>
      <c r="P1365" s="277"/>
      <c r="Q1365" s="277"/>
      <c r="R1365" s="277"/>
      <c r="S1365" s="277"/>
      <c r="T1365" s="278"/>
      <c r="U1365" s="15"/>
      <c r="V1365" s="15"/>
      <c r="W1365" s="15"/>
      <c r="X1365" s="15"/>
      <c r="Y1365" s="15"/>
      <c r="Z1365" s="15"/>
      <c r="AA1365" s="15"/>
      <c r="AB1365" s="15"/>
      <c r="AC1365" s="15"/>
      <c r="AD1365" s="15"/>
      <c r="AE1365" s="15"/>
      <c r="AT1365" s="279" t="s">
        <v>192</v>
      </c>
      <c r="AU1365" s="279" t="s">
        <v>84</v>
      </c>
      <c r="AV1365" s="15" t="s">
        <v>82</v>
      </c>
      <c r="AW1365" s="15" t="s">
        <v>30</v>
      </c>
      <c r="AX1365" s="15" t="s">
        <v>74</v>
      </c>
      <c r="AY1365" s="279" t="s">
        <v>137</v>
      </c>
    </row>
    <row r="1366" s="13" customFormat="1">
      <c r="A1366" s="13"/>
      <c r="B1366" s="247"/>
      <c r="C1366" s="248"/>
      <c r="D1366" s="249" t="s">
        <v>192</v>
      </c>
      <c r="E1366" s="250" t="s">
        <v>1</v>
      </c>
      <c r="F1366" s="251" t="s">
        <v>1062</v>
      </c>
      <c r="G1366" s="248"/>
      <c r="H1366" s="252">
        <v>133.63</v>
      </c>
      <c r="I1366" s="253"/>
      <c r="J1366" s="248"/>
      <c r="K1366" s="248"/>
      <c r="L1366" s="254"/>
      <c r="M1366" s="255"/>
      <c r="N1366" s="256"/>
      <c r="O1366" s="256"/>
      <c r="P1366" s="256"/>
      <c r="Q1366" s="256"/>
      <c r="R1366" s="256"/>
      <c r="S1366" s="256"/>
      <c r="T1366" s="257"/>
      <c r="U1366" s="13"/>
      <c r="V1366" s="13"/>
      <c r="W1366" s="13"/>
      <c r="X1366" s="13"/>
      <c r="Y1366" s="13"/>
      <c r="Z1366" s="13"/>
      <c r="AA1366" s="13"/>
      <c r="AB1366" s="13"/>
      <c r="AC1366" s="13"/>
      <c r="AD1366" s="13"/>
      <c r="AE1366" s="13"/>
      <c r="AT1366" s="258" t="s">
        <v>192</v>
      </c>
      <c r="AU1366" s="258" t="s">
        <v>84</v>
      </c>
      <c r="AV1366" s="13" t="s">
        <v>84</v>
      </c>
      <c r="AW1366" s="13" t="s">
        <v>30</v>
      </c>
      <c r="AX1366" s="13" t="s">
        <v>74</v>
      </c>
      <c r="AY1366" s="258" t="s">
        <v>137</v>
      </c>
    </row>
    <row r="1367" s="14" customFormat="1">
      <c r="A1367" s="14"/>
      <c r="B1367" s="259"/>
      <c r="C1367" s="260"/>
      <c r="D1367" s="249" t="s">
        <v>192</v>
      </c>
      <c r="E1367" s="261" t="s">
        <v>1</v>
      </c>
      <c r="F1367" s="262" t="s">
        <v>202</v>
      </c>
      <c r="G1367" s="260"/>
      <c r="H1367" s="263">
        <v>133.63</v>
      </c>
      <c r="I1367" s="264"/>
      <c r="J1367" s="260"/>
      <c r="K1367" s="260"/>
      <c r="L1367" s="265"/>
      <c r="M1367" s="266"/>
      <c r="N1367" s="267"/>
      <c r="O1367" s="267"/>
      <c r="P1367" s="267"/>
      <c r="Q1367" s="267"/>
      <c r="R1367" s="267"/>
      <c r="S1367" s="267"/>
      <c r="T1367" s="268"/>
      <c r="U1367" s="14"/>
      <c r="V1367" s="14"/>
      <c r="W1367" s="14"/>
      <c r="X1367" s="14"/>
      <c r="Y1367" s="14"/>
      <c r="Z1367" s="14"/>
      <c r="AA1367" s="14"/>
      <c r="AB1367" s="14"/>
      <c r="AC1367" s="14"/>
      <c r="AD1367" s="14"/>
      <c r="AE1367" s="14"/>
      <c r="AT1367" s="269" t="s">
        <v>192</v>
      </c>
      <c r="AU1367" s="269" t="s">
        <v>84</v>
      </c>
      <c r="AV1367" s="14" t="s">
        <v>155</v>
      </c>
      <c r="AW1367" s="14" t="s">
        <v>30</v>
      </c>
      <c r="AX1367" s="14" t="s">
        <v>82</v>
      </c>
      <c r="AY1367" s="269" t="s">
        <v>137</v>
      </c>
    </row>
    <row r="1368" s="2" customFormat="1" ht="16.5" customHeight="1">
      <c r="A1368" s="39"/>
      <c r="B1368" s="40"/>
      <c r="C1368" s="295" t="s">
        <v>1686</v>
      </c>
      <c r="D1368" s="295" t="s">
        <v>351</v>
      </c>
      <c r="E1368" s="296" t="s">
        <v>1687</v>
      </c>
      <c r="F1368" s="297" t="s">
        <v>1688</v>
      </c>
      <c r="G1368" s="298" t="s">
        <v>190</v>
      </c>
      <c r="H1368" s="299">
        <v>146.993</v>
      </c>
      <c r="I1368" s="300"/>
      <c r="J1368" s="301">
        <f>ROUND(I1368*H1368,2)</f>
        <v>0</v>
      </c>
      <c r="K1368" s="302"/>
      <c r="L1368" s="303"/>
      <c r="M1368" s="304" t="s">
        <v>1</v>
      </c>
      <c r="N1368" s="305" t="s">
        <v>39</v>
      </c>
      <c r="O1368" s="92"/>
      <c r="P1368" s="238">
        <f>O1368*H1368</f>
        <v>0</v>
      </c>
      <c r="Q1368" s="238">
        <v>0.0028300000000000001</v>
      </c>
      <c r="R1368" s="238">
        <f>Q1368*H1368</f>
        <v>0.41599018999999998</v>
      </c>
      <c r="S1368" s="238">
        <v>0</v>
      </c>
      <c r="T1368" s="239">
        <f>S1368*H1368</f>
        <v>0</v>
      </c>
      <c r="U1368" s="39"/>
      <c r="V1368" s="39"/>
      <c r="W1368" s="39"/>
      <c r="X1368" s="39"/>
      <c r="Y1368" s="39"/>
      <c r="Z1368" s="39"/>
      <c r="AA1368" s="39"/>
      <c r="AB1368" s="39"/>
      <c r="AC1368" s="39"/>
      <c r="AD1368" s="39"/>
      <c r="AE1368" s="39"/>
      <c r="AR1368" s="240" t="s">
        <v>356</v>
      </c>
      <c r="AT1368" s="240" t="s">
        <v>351</v>
      </c>
      <c r="AU1368" s="240" t="s">
        <v>84</v>
      </c>
      <c r="AY1368" s="18" t="s">
        <v>137</v>
      </c>
      <c r="BE1368" s="241">
        <f>IF(N1368="základní",J1368,0)</f>
        <v>0</v>
      </c>
      <c r="BF1368" s="241">
        <f>IF(N1368="snížená",J1368,0)</f>
        <v>0</v>
      </c>
      <c r="BG1368" s="241">
        <f>IF(N1368="zákl. přenesená",J1368,0)</f>
        <v>0</v>
      </c>
      <c r="BH1368" s="241">
        <f>IF(N1368="sníž. přenesená",J1368,0)</f>
        <v>0</v>
      </c>
      <c r="BI1368" s="241">
        <f>IF(N1368="nulová",J1368,0)</f>
        <v>0</v>
      </c>
      <c r="BJ1368" s="18" t="s">
        <v>82</v>
      </c>
      <c r="BK1368" s="241">
        <f>ROUND(I1368*H1368,2)</f>
        <v>0</v>
      </c>
      <c r="BL1368" s="18" t="s">
        <v>266</v>
      </c>
      <c r="BM1368" s="240" t="s">
        <v>1689</v>
      </c>
    </row>
    <row r="1369" s="15" customFormat="1">
      <c r="A1369" s="15"/>
      <c r="B1369" s="270"/>
      <c r="C1369" s="271"/>
      <c r="D1369" s="249" t="s">
        <v>192</v>
      </c>
      <c r="E1369" s="272" t="s">
        <v>1</v>
      </c>
      <c r="F1369" s="273" t="s">
        <v>1210</v>
      </c>
      <c r="G1369" s="271"/>
      <c r="H1369" s="272" t="s">
        <v>1</v>
      </c>
      <c r="I1369" s="274"/>
      <c r="J1369" s="271"/>
      <c r="K1369" s="271"/>
      <c r="L1369" s="275"/>
      <c r="M1369" s="276"/>
      <c r="N1369" s="277"/>
      <c r="O1369" s="277"/>
      <c r="P1369" s="277"/>
      <c r="Q1369" s="277"/>
      <c r="R1369" s="277"/>
      <c r="S1369" s="277"/>
      <c r="T1369" s="278"/>
      <c r="U1369" s="15"/>
      <c r="V1369" s="15"/>
      <c r="W1369" s="15"/>
      <c r="X1369" s="15"/>
      <c r="Y1369" s="15"/>
      <c r="Z1369" s="15"/>
      <c r="AA1369" s="15"/>
      <c r="AB1369" s="15"/>
      <c r="AC1369" s="15"/>
      <c r="AD1369" s="15"/>
      <c r="AE1369" s="15"/>
      <c r="AT1369" s="279" t="s">
        <v>192</v>
      </c>
      <c r="AU1369" s="279" t="s">
        <v>84</v>
      </c>
      <c r="AV1369" s="15" t="s">
        <v>82</v>
      </c>
      <c r="AW1369" s="15" t="s">
        <v>30</v>
      </c>
      <c r="AX1369" s="15" t="s">
        <v>74</v>
      </c>
      <c r="AY1369" s="279" t="s">
        <v>137</v>
      </c>
    </row>
    <row r="1370" s="13" customFormat="1">
      <c r="A1370" s="13"/>
      <c r="B1370" s="247"/>
      <c r="C1370" s="248"/>
      <c r="D1370" s="249" t="s">
        <v>192</v>
      </c>
      <c r="E1370" s="250" t="s">
        <v>1</v>
      </c>
      <c r="F1370" s="251" t="s">
        <v>1062</v>
      </c>
      <c r="G1370" s="248"/>
      <c r="H1370" s="252">
        <v>133.63</v>
      </c>
      <c r="I1370" s="253"/>
      <c r="J1370" s="248"/>
      <c r="K1370" s="248"/>
      <c r="L1370" s="254"/>
      <c r="M1370" s="255"/>
      <c r="N1370" s="256"/>
      <c r="O1370" s="256"/>
      <c r="P1370" s="256"/>
      <c r="Q1370" s="256"/>
      <c r="R1370" s="256"/>
      <c r="S1370" s="256"/>
      <c r="T1370" s="257"/>
      <c r="U1370" s="13"/>
      <c r="V1370" s="13"/>
      <c r="W1370" s="13"/>
      <c r="X1370" s="13"/>
      <c r="Y1370" s="13"/>
      <c r="Z1370" s="13"/>
      <c r="AA1370" s="13"/>
      <c r="AB1370" s="13"/>
      <c r="AC1370" s="13"/>
      <c r="AD1370" s="13"/>
      <c r="AE1370" s="13"/>
      <c r="AT1370" s="258" t="s">
        <v>192</v>
      </c>
      <c r="AU1370" s="258" t="s">
        <v>84</v>
      </c>
      <c r="AV1370" s="13" t="s">
        <v>84</v>
      </c>
      <c r="AW1370" s="13" t="s">
        <v>30</v>
      </c>
      <c r="AX1370" s="13" t="s">
        <v>74</v>
      </c>
      <c r="AY1370" s="258" t="s">
        <v>137</v>
      </c>
    </row>
    <row r="1371" s="14" customFormat="1">
      <c r="A1371" s="14"/>
      <c r="B1371" s="259"/>
      <c r="C1371" s="260"/>
      <c r="D1371" s="249" t="s">
        <v>192</v>
      </c>
      <c r="E1371" s="261" t="s">
        <v>1</v>
      </c>
      <c r="F1371" s="262" t="s">
        <v>202</v>
      </c>
      <c r="G1371" s="260"/>
      <c r="H1371" s="263">
        <v>133.63</v>
      </c>
      <c r="I1371" s="264"/>
      <c r="J1371" s="260"/>
      <c r="K1371" s="260"/>
      <c r="L1371" s="265"/>
      <c r="M1371" s="266"/>
      <c r="N1371" s="267"/>
      <c r="O1371" s="267"/>
      <c r="P1371" s="267"/>
      <c r="Q1371" s="267"/>
      <c r="R1371" s="267"/>
      <c r="S1371" s="267"/>
      <c r="T1371" s="268"/>
      <c r="U1371" s="14"/>
      <c r="V1371" s="14"/>
      <c r="W1371" s="14"/>
      <c r="X1371" s="14"/>
      <c r="Y1371" s="14"/>
      <c r="Z1371" s="14"/>
      <c r="AA1371" s="14"/>
      <c r="AB1371" s="14"/>
      <c r="AC1371" s="14"/>
      <c r="AD1371" s="14"/>
      <c r="AE1371" s="14"/>
      <c r="AT1371" s="269" t="s">
        <v>192</v>
      </c>
      <c r="AU1371" s="269" t="s">
        <v>84</v>
      </c>
      <c r="AV1371" s="14" t="s">
        <v>155</v>
      </c>
      <c r="AW1371" s="14" t="s">
        <v>30</v>
      </c>
      <c r="AX1371" s="14" t="s">
        <v>82</v>
      </c>
      <c r="AY1371" s="269" t="s">
        <v>137</v>
      </c>
    </row>
    <row r="1372" s="13" customFormat="1">
      <c r="A1372" s="13"/>
      <c r="B1372" s="247"/>
      <c r="C1372" s="248"/>
      <c r="D1372" s="249" t="s">
        <v>192</v>
      </c>
      <c r="E1372" s="248"/>
      <c r="F1372" s="251" t="s">
        <v>1690</v>
      </c>
      <c r="G1372" s="248"/>
      <c r="H1372" s="252">
        <v>146.993</v>
      </c>
      <c r="I1372" s="253"/>
      <c r="J1372" s="248"/>
      <c r="K1372" s="248"/>
      <c r="L1372" s="254"/>
      <c r="M1372" s="255"/>
      <c r="N1372" s="256"/>
      <c r="O1372" s="256"/>
      <c r="P1372" s="256"/>
      <c r="Q1372" s="256"/>
      <c r="R1372" s="256"/>
      <c r="S1372" s="256"/>
      <c r="T1372" s="257"/>
      <c r="U1372" s="13"/>
      <c r="V1372" s="13"/>
      <c r="W1372" s="13"/>
      <c r="X1372" s="13"/>
      <c r="Y1372" s="13"/>
      <c r="Z1372" s="13"/>
      <c r="AA1372" s="13"/>
      <c r="AB1372" s="13"/>
      <c r="AC1372" s="13"/>
      <c r="AD1372" s="13"/>
      <c r="AE1372" s="13"/>
      <c r="AT1372" s="258" t="s">
        <v>192</v>
      </c>
      <c r="AU1372" s="258" t="s">
        <v>84</v>
      </c>
      <c r="AV1372" s="13" t="s">
        <v>84</v>
      </c>
      <c r="AW1372" s="13" t="s">
        <v>4</v>
      </c>
      <c r="AX1372" s="13" t="s">
        <v>82</v>
      </c>
      <c r="AY1372" s="258" t="s">
        <v>137</v>
      </c>
    </row>
    <row r="1373" s="2" customFormat="1" ht="24.15" customHeight="1">
      <c r="A1373" s="39"/>
      <c r="B1373" s="40"/>
      <c r="C1373" s="228" t="s">
        <v>1691</v>
      </c>
      <c r="D1373" s="228" t="s">
        <v>140</v>
      </c>
      <c r="E1373" s="229" t="s">
        <v>1692</v>
      </c>
      <c r="F1373" s="230" t="s">
        <v>1693</v>
      </c>
      <c r="G1373" s="231" t="s">
        <v>553</v>
      </c>
      <c r="H1373" s="232">
        <v>3.3199999999999998</v>
      </c>
      <c r="I1373" s="233"/>
      <c r="J1373" s="234">
        <f>ROUND(I1373*H1373,2)</f>
        <v>0</v>
      </c>
      <c r="K1373" s="235"/>
      <c r="L1373" s="45"/>
      <c r="M1373" s="236" t="s">
        <v>1</v>
      </c>
      <c r="N1373" s="237" t="s">
        <v>39</v>
      </c>
      <c r="O1373" s="92"/>
      <c r="P1373" s="238">
        <f>O1373*H1373</f>
        <v>0</v>
      </c>
      <c r="Q1373" s="238">
        <v>0</v>
      </c>
      <c r="R1373" s="238">
        <f>Q1373*H1373</f>
        <v>0</v>
      </c>
      <c r="S1373" s="238">
        <v>0.0023</v>
      </c>
      <c r="T1373" s="239">
        <f>S1373*H1373</f>
        <v>0.0076359999999999996</v>
      </c>
      <c r="U1373" s="39"/>
      <c r="V1373" s="39"/>
      <c r="W1373" s="39"/>
      <c r="X1373" s="39"/>
      <c r="Y1373" s="39"/>
      <c r="Z1373" s="39"/>
      <c r="AA1373" s="39"/>
      <c r="AB1373" s="39"/>
      <c r="AC1373" s="39"/>
      <c r="AD1373" s="39"/>
      <c r="AE1373" s="39"/>
      <c r="AR1373" s="240" t="s">
        <v>266</v>
      </c>
      <c r="AT1373" s="240" t="s">
        <v>140</v>
      </c>
      <c r="AU1373" s="240" t="s">
        <v>84</v>
      </c>
      <c r="AY1373" s="18" t="s">
        <v>137</v>
      </c>
      <c r="BE1373" s="241">
        <f>IF(N1373="základní",J1373,0)</f>
        <v>0</v>
      </c>
      <c r="BF1373" s="241">
        <f>IF(N1373="snížená",J1373,0)</f>
        <v>0</v>
      </c>
      <c r="BG1373" s="241">
        <f>IF(N1373="zákl. přenesená",J1373,0)</f>
        <v>0</v>
      </c>
      <c r="BH1373" s="241">
        <f>IF(N1373="sníž. přenesená",J1373,0)</f>
        <v>0</v>
      </c>
      <c r="BI1373" s="241">
        <f>IF(N1373="nulová",J1373,0)</f>
        <v>0</v>
      </c>
      <c r="BJ1373" s="18" t="s">
        <v>82</v>
      </c>
      <c r="BK1373" s="241">
        <f>ROUND(I1373*H1373,2)</f>
        <v>0</v>
      </c>
      <c r="BL1373" s="18" t="s">
        <v>266</v>
      </c>
      <c r="BM1373" s="240" t="s">
        <v>1694</v>
      </c>
    </row>
    <row r="1374" s="15" customFormat="1">
      <c r="A1374" s="15"/>
      <c r="B1374" s="270"/>
      <c r="C1374" s="271"/>
      <c r="D1374" s="249" t="s">
        <v>192</v>
      </c>
      <c r="E1374" s="272" t="s">
        <v>1</v>
      </c>
      <c r="F1374" s="273" t="s">
        <v>1644</v>
      </c>
      <c r="G1374" s="271"/>
      <c r="H1374" s="272" t="s">
        <v>1</v>
      </c>
      <c r="I1374" s="274"/>
      <c r="J1374" s="271"/>
      <c r="K1374" s="271"/>
      <c r="L1374" s="275"/>
      <c r="M1374" s="276"/>
      <c r="N1374" s="277"/>
      <c r="O1374" s="277"/>
      <c r="P1374" s="277"/>
      <c r="Q1374" s="277"/>
      <c r="R1374" s="277"/>
      <c r="S1374" s="277"/>
      <c r="T1374" s="278"/>
      <c r="U1374" s="15"/>
      <c r="V1374" s="15"/>
      <c r="W1374" s="15"/>
      <c r="X1374" s="15"/>
      <c r="Y1374" s="15"/>
      <c r="Z1374" s="15"/>
      <c r="AA1374" s="15"/>
      <c r="AB1374" s="15"/>
      <c r="AC1374" s="15"/>
      <c r="AD1374" s="15"/>
      <c r="AE1374" s="15"/>
      <c r="AT1374" s="279" t="s">
        <v>192</v>
      </c>
      <c r="AU1374" s="279" t="s">
        <v>84</v>
      </c>
      <c r="AV1374" s="15" t="s">
        <v>82</v>
      </c>
      <c r="AW1374" s="15" t="s">
        <v>30</v>
      </c>
      <c r="AX1374" s="15" t="s">
        <v>74</v>
      </c>
      <c r="AY1374" s="279" t="s">
        <v>137</v>
      </c>
    </row>
    <row r="1375" s="13" customFormat="1">
      <c r="A1375" s="13"/>
      <c r="B1375" s="247"/>
      <c r="C1375" s="248"/>
      <c r="D1375" s="249" t="s">
        <v>192</v>
      </c>
      <c r="E1375" s="250" t="s">
        <v>1</v>
      </c>
      <c r="F1375" s="251" t="s">
        <v>1695</v>
      </c>
      <c r="G1375" s="248"/>
      <c r="H1375" s="252">
        <v>2.2000000000000002</v>
      </c>
      <c r="I1375" s="253"/>
      <c r="J1375" s="248"/>
      <c r="K1375" s="248"/>
      <c r="L1375" s="254"/>
      <c r="M1375" s="255"/>
      <c r="N1375" s="256"/>
      <c r="O1375" s="256"/>
      <c r="P1375" s="256"/>
      <c r="Q1375" s="256"/>
      <c r="R1375" s="256"/>
      <c r="S1375" s="256"/>
      <c r="T1375" s="257"/>
      <c r="U1375" s="13"/>
      <c r="V1375" s="13"/>
      <c r="W1375" s="13"/>
      <c r="X1375" s="13"/>
      <c r="Y1375" s="13"/>
      <c r="Z1375" s="13"/>
      <c r="AA1375" s="13"/>
      <c r="AB1375" s="13"/>
      <c r="AC1375" s="13"/>
      <c r="AD1375" s="13"/>
      <c r="AE1375" s="13"/>
      <c r="AT1375" s="258" t="s">
        <v>192</v>
      </c>
      <c r="AU1375" s="258" t="s">
        <v>84</v>
      </c>
      <c r="AV1375" s="13" t="s">
        <v>84</v>
      </c>
      <c r="AW1375" s="13" t="s">
        <v>30</v>
      </c>
      <c r="AX1375" s="13" t="s">
        <v>74</v>
      </c>
      <c r="AY1375" s="258" t="s">
        <v>137</v>
      </c>
    </row>
    <row r="1376" s="13" customFormat="1">
      <c r="A1376" s="13"/>
      <c r="B1376" s="247"/>
      <c r="C1376" s="248"/>
      <c r="D1376" s="249" t="s">
        <v>192</v>
      </c>
      <c r="E1376" s="250" t="s">
        <v>1</v>
      </c>
      <c r="F1376" s="251" t="s">
        <v>1696</v>
      </c>
      <c r="G1376" s="248"/>
      <c r="H1376" s="252">
        <v>1.1200000000000001</v>
      </c>
      <c r="I1376" s="253"/>
      <c r="J1376" s="248"/>
      <c r="K1376" s="248"/>
      <c r="L1376" s="254"/>
      <c r="M1376" s="255"/>
      <c r="N1376" s="256"/>
      <c r="O1376" s="256"/>
      <c r="P1376" s="256"/>
      <c r="Q1376" s="256"/>
      <c r="R1376" s="256"/>
      <c r="S1376" s="256"/>
      <c r="T1376" s="257"/>
      <c r="U1376" s="13"/>
      <c r="V1376" s="13"/>
      <c r="W1376" s="13"/>
      <c r="X1376" s="13"/>
      <c r="Y1376" s="13"/>
      <c r="Z1376" s="13"/>
      <c r="AA1376" s="13"/>
      <c r="AB1376" s="13"/>
      <c r="AC1376" s="13"/>
      <c r="AD1376" s="13"/>
      <c r="AE1376" s="13"/>
      <c r="AT1376" s="258" t="s">
        <v>192</v>
      </c>
      <c r="AU1376" s="258" t="s">
        <v>84</v>
      </c>
      <c r="AV1376" s="13" t="s">
        <v>84</v>
      </c>
      <c r="AW1376" s="13" t="s">
        <v>30</v>
      </c>
      <c r="AX1376" s="13" t="s">
        <v>74</v>
      </c>
      <c r="AY1376" s="258" t="s">
        <v>137</v>
      </c>
    </row>
    <row r="1377" s="14" customFormat="1">
      <c r="A1377" s="14"/>
      <c r="B1377" s="259"/>
      <c r="C1377" s="260"/>
      <c r="D1377" s="249" t="s">
        <v>192</v>
      </c>
      <c r="E1377" s="261" t="s">
        <v>1</v>
      </c>
      <c r="F1377" s="262" t="s">
        <v>202</v>
      </c>
      <c r="G1377" s="260"/>
      <c r="H1377" s="263">
        <v>3.3199999999999998</v>
      </c>
      <c r="I1377" s="264"/>
      <c r="J1377" s="260"/>
      <c r="K1377" s="260"/>
      <c r="L1377" s="265"/>
      <c r="M1377" s="266"/>
      <c r="N1377" s="267"/>
      <c r="O1377" s="267"/>
      <c r="P1377" s="267"/>
      <c r="Q1377" s="267"/>
      <c r="R1377" s="267"/>
      <c r="S1377" s="267"/>
      <c r="T1377" s="268"/>
      <c r="U1377" s="14"/>
      <c r="V1377" s="14"/>
      <c r="W1377" s="14"/>
      <c r="X1377" s="14"/>
      <c r="Y1377" s="14"/>
      <c r="Z1377" s="14"/>
      <c r="AA1377" s="14"/>
      <c r="AB1377" s="14"/>
      <c r="AC1377" s="14"/>
      <c r="AD1377" s="14"/>
      <c r="AE1377" s="14"/>
      <c r="AT1377" s="269" t="s">
        <v>192</v>
      </c>
      <c r="AU1377" s="269" t="s">
        <v>84</v>
      </c>
      <c r="AV1377" s="14" t="s">
        <v>155</v>
      </c>
      <c r="AW1377" s="14" t="s">
        <v>30</v>
      </c>
      <c r="AX1377" s="14" t="s">
        <v>82</v>
      </c>
      <c r="AY1377" s="269" t="s">
        <v>137</v>
      </c>
    </row>
    <row r="1378" s="2" customFormat="1" ht="24.15" customHeight="1">
      <c r="A1378" s="39"/>
      <c r="B1378" s="40"/>
      <c r="C1378" s="228" t="s">
        <v>1697</v>
      </c>
      <c r="D1378" s="228" t="s">
        <v>140</v>
      </c>
      <c r="E1378" s="229" t="s">
        <v>1698</v>
      </c>
      <c r="F1378" s="230" t="s">
        <v>1699</v>
      </c>
      <c r="G1378" s="231" t="s">
        <v>227</v>
      </c>
      <c r="H1378" s="232">
        <v>0.45600000000000002</v>
      </c>
      <c r="I1378" s="233"/>
      <c r="J1378" s="234">
        <f>ROUND(I1378*H1378,2)</f>
        <v>0</v>
      </c>
      <c r="K1378" s="235"/>
      <c r="L1378" s="45"/>
      <c r="M1378" s="236" t="s">
        <v>1</v>
      </c>
      <c r="N1378" s="237" t="s">
        <v>39</v>
      </c>
      <c r="O1378" s="92"/>
      <c r="P1378" s="238">
        <f>O1378*H1378</f>
        <v>0</v>
      </c>
      <c r="Q1378" s="238">
        <v>0</v>
      </c>
      <c r="R1378" s="238">
        <f>Q1378*H1378</f>
        <v>0</v>
      </c>
      <c r="S1378" s="238">
        <v>0</v>
      </c>
      <c r="T1378" s="239">
        <f>S1378*H1378</f>
        <v>0</v>
      </c>
      <c r="U1378" s="39"/>
      <c r="V1378" s="39"/>
      <c r="W1378" s="39"/>
      <c r="X1378" s="39"/>
      <c r="Y1378" s="39"/>
      <c r="Z1378" s="39"/>
      <c r="AA1378" s="39"/>
      <c r="AB1378" s="39"/>
      <c r="AC1378" s="39"/>
      <c r="AD1378" s="39"/>
      <c r="AE1378" s="39"/>
      <c r="AR1378" s="240" t="s">
        <v>266</v>
      </c>
      <c r="AT1378" s="240" t="s">
        <v>140</v>
      </c>
      <c r="AU1378" s="240" t="s">
        <v>84</v>
      </c>
      <c r="AY1378" s="18" t="s">
        <v>137</v>
      </c>
      <c r="BE1378" s="241">
        <f>IF(N1378="základní",J1378,0)</f>
        <v>0</v>
      </c>
      <c r="BF1378" s="241">
        <f>IF(N1378="snížená",J1378,0)</f>
        <v>0</v>
      </c>
      <c r="BG1378" s="241">
        <f>IF(N1378="zákl. přenesená",J1378,0)</f>
        <v>0</v>
      </c>
      <c r="BH1378" s="241">
        <f>IF(N1378="sníž. přenesená",J1378,0)</f>
        <v>0</v>
      </c>
      <c r="BI1378" s="241">
        <f>IF(N1378="nulová",J1378,0)</f>
        <v>0</v>
      </c>
      <c r="BJ1378" s="18" t="s">
        <v>82</v>
      </c>
      <c r="BK1378" s="241">
        <f>ROUND(I1378*H1378,2)</f>
        <v>0</v>
      </c>
      <c r="BL1378" s="18" t="s">
        <v>266</v>
      </c>
      <c r="BM1378" s="240" t="s">
        <v>1700</v>
      </c>
    </row>
    <row r="1379" s="12" customFormat="1" ht="22.8" customHeight="1">
      <c r="A1379" s="12"/>
      <c r="B1379" s="212"/>
      <c r="C1379" s="213"/>
      <c r="D1379" s="214" t="s">
        <v>73</v>
      </c>
      <c r="E1379" s="226" t="s">
        <v>1701</v>
      </c>
      <c r="F1379" s="226" t="s">
        <v>1702</v>
      </c>
      <c r="G1379" s="213"/>
      <c r="H1379" s="213"/>
      <c r="I1379" s="216"/>
      <c r="J1379" s="227">
        <f>BK1379</f>
        <v>0</v>
      </c>
      <c r="K1379" s="213"/>
      <c r="L1379" s="218"/>
      <c r="M1379" s="219"/>
      <c r="N1379" s="220"/>
      <c r="O1379" s="220"/>
      <c r="P1379" s="221">
        <f>SUM(P1380:P1388)</f>
        <v>0</v>
      </c>
      <c r="Q1379" s="220"/>
      <c r="R1379" s="221">
        <f>SUM(R1380:R1388)</f>
        <v>1.4669499999999998</v>
      </c>
      <c r="S1379" s="220"/>
      <c r="T1379" s="222">
        <f>SUM(T1380:T1388)</f>
        <v>0</v>
      </c>
      <c r="U1379" s="12"/>
      <c r="V1379" s="12"/>
      <c r="W1379" s="12"/>
      <c r="X1379" s="12"/>
      <c r="Y1379" s="12"/>
      <c r="Z1379" s="12"/>
      <c r="AA1379" s="12"/>
      <c r="AB1379" s="12"/>
      <c r="AC1379" s="12"/>
      <c r="AD1379" s="12"/>
      <c r="AE1379" s="12"/>
      <c r="AR1379" s="223" t="s">
        <v>84</v>
      </c>
      <c r="AT1379" s="224" t="s">
        <v>73</v>
      </c>
      <c r="AU1379" s="224" t="s">
        <v>82</v>
      </c>
      <c r="AY1379" s="223" t="s">
        <v>137</v>
      </c>
      <c r="BK1379" s="225">
        <f>SUM(BK1380:BK1388)</f>
        <v>0</v>
      </c>
    </row>
    <row r="1380" s="2" customFormat="1" ht="24.15" customHeight="1">
      <c r="A1380" s="39"/>
      <c r="B1380" s="40"/>
      <c r="C1380" s="228" t="s">
        <v>1703</v>
      </c>
      <c r="D1380" s="228" t="s">
        <v>140</v>
      </c>
      <c r="E1380" s="229" t="s">
        <v>1704</v>
      </c>
      <c r="F1380" s="230" t="s">
        <v>1705</v>
      </c>
      <c r="G1380" s="231" t="s">
        <v>190</v>
      </c>
      <c r="H1380" s="232">
        <v>293.38999999999999</v>
      </c>
      <c r="I1380" s="233"/>
      <c r="J1380" s="234">
        <f>ROUND(I1380*H1380,2)</f>
        <v>0</v>
      </c>
      <c r="K1380" s="235"/>
      <c r="L1380" s="45"/>
      <c r="M1380" s="236" t="s">
        <v>1</v>
      </c>
      <c r="N1380" s="237" t="s">
        <v>39</v>
      </c>
      <c r="O1380" s="92"/>
      <c r="P1380" s="238">
        <f>O1380*H1380</f>
        <v>0</v>
      </c>
      <c r="Q1380" s="238">
        <v>0.00020000000000000001</v>
      </c>
      <c r="R1380" s="238">
        <f>Q1380*H1380</f>
        <v>0.058678000000000001</v>
      </c>
      <c r="S1380" s="238">
        <v>0</v>
      </c>
      <c r="T1380" s="239">
        <f>S1380*H1380</f>
        <v>0</v>
      </c>
      <c r="U1380" s="39"/>
      <c r="V1380" s="39"/>
      <c r="W1380" s="39"/>
      <c r="X1380" s="39"/>
      <c r="Y1380" s="39"/>
      <c r="Z1380" s="39"/>
      <c r="AA1380" s="39"/>
      <c r="AB1380" s="39"/>
      <c r="AC1380" s="39"/>
      <c r="AD1380" s="39"/>
      <c r="AE1380" s="39"/>
      <c r="AR1380" s="240" t="s">
        <v>266</v>
      </c>
      <c r="AT1380" s="240" t="s">
        <v>140</v>
      </c>
      <c r="AU1380" s="240" t="s">
        <v>84</v>
      </c>
      <c r="AY1380" s="18" t="s">
        <v>137</v>
      </c>
      <c r="BE1380" s="241">
        <f>IF(N1380="základní",J1380,0)</f>
        <v>0</v>
      </c>
      <c r="BF1380" s="241">
        <f>IF(N1380="snížená",J1380,0)</f>
        <v>0</v>
      </c>
      <c r="BG1380" s="241">
        <f>IF(N1380="zákl. přenesená",J1380,0)</f>
        <v>0</v>
      </c>
      <c r="BH1380" s="241">
        <f>IF(N1380="sníž. přenesená",J1380,0)</f>
        <v>0</v>
      </c>
      <c r="BI1380" s="241">
        <f>IF(N1380="nulová",J1380,0)</f>
        <v>0</v>
      </c>
      <c r="BJ1380" s="18" t="s">
        <v>82</v>
      </c>
      <c r="BK1380" s="241">
        <f>ROUND(I1380*H1380,2)</f>
        <v>0</v>
      </c>
      <c r="BL1380" s="18" t="s">
        <v>266</v>
      </c>
      <c r="BM1380" s="240" t="s">
        <v>1706</v>
      </c>
    </row>
    <row r="1381" s="13" customFormat="1">
      <c r="A1381" s="13"/>
      <c r="B1381" s="247"/>
      <c r="C1381" s="248"/>
      <c r="D1381" s="249" t="s">
        <v>192</v>
      </c>
      <c r="E1381" s="250" t="s">
        <v>1</v>
      </c>
      <c r="F1381" s="251" t="s">
        <v>517</v>
      </c>
      <c r="G1381" s="248"/>
      <c r="H1381" s="252">
        <v>279</v>
      </c>
      <c r="I1381" s="253"/>
      <c r="J1381" s="248"/>
      <c r="K1381" s="248"/>
      <c r="L1381" s="254"/>
      <c r="M1381" s="255"/>
      <c r="N1381" s="256"/>
      <c r="O1381" s="256"/>
      <c r="P1381" s="256"/>
      <c r="Q1381" s="256"/>
      <c r="R1381" s="256"/>
      <c r="S1381" s="256"/>
      <c r="T1381" s="257"/>
      <c r="U1381" s="13"/>
      <c r="V1381" s="13"/>
      <c r="W1381" s="13"/>
      <c r="X1381" s="13"/>
      <c r="Y1381" s="13"/>
      <c r="Z1381" s="13"/>
      <c r="AA1381" s="13"/>
      <c r="AB1381" s="13"/>
      <c r="AC1381" s="13"/>
      <c r="AD1381" s="13"/>
      <c r="AE1381" s="13"/>
      <c r="AT1381" s="258" t="s">
        <v>192</v>
      </c>
      <c r="AU1381" s="258" t="s">
        <v>84</v>
      </c>
      <c r="AV1381" s="13" t="s">
        <v>84</v>
      </c>
      <c r="AW1381" s="13" t="s">
        <v>30</v>
      </c>
      <c r="AX1381" s="13" t="s">
        <v>74</v>
      </c>
      <c r="AY1381" s="258" t="s">
        <v>137</v>
      </c>
    </row>
    <row r="1382" s="13" customFormat="1">
      <c r="A1382" s="13"/>
      <c r="B1382" s="247"/>
      <c r="C1382" s="248"/>
      <c r="D1382" s="249" t="s">
        <v>192</v>
      </c>
      <c r="E1382" s="250" t="s">
        <v>1</v>
      </c>
      <c r="F1382" s="251" t="s">
        <v>1707</v>
      </c>
      <c r="G1382" s="248"/>
      <c r="H1382" s="252">
        <v>14.390000000000001</v>
      </c>
      <c r="I1382" s="253"/>
      <c r="J1382" s="248"/>
      <c r="K1382" s="248"/>
      <c r="L1382" s="254"/>
      <c r="M1382" s="255"/>
      <c r="N1382" s="256"/>
      <c r="O1382" s="256"/>
      <c r="P1382" s="256"/>
      <c r="Q1382" s="256"/>
      <c r="R1382" s="256"/>
      <c r="S1382" s="256"/>
      <c r="T1382" s="257"/>
      <c r="U1382" s="13"/>
      <c r="V1382" s="13"/>
      <c r="W1382" s="13"/>
      <c r="X1382" s="13"/>
      <c r="Y1382" s="13"/>
      <c r="Z1382" s="13"/>
      <c r="AA1382" s="13"/>
      <c r="AB1382" s="13"/>
      <c r="AC1382" s="13"/>
      <c r="AD1382" s="13"/>
      <c r="AE1382" s="13"/>
      <c r="AT1382" s="258" t="s">
        <v>192</v>
      </c>
      <c r="AU1382" s="258" t="s">
        <v>84</v>
      </c>
      <c r="AV1382" s="13" t="s">
        <v>84</v>
      </c>
      <c r="AW1382" s="13" t="s">
        <v>30</v>
      </c>
      <c r="AX1382" s="13" t="s">
        <v>74</v>
      </c>
      <c r="AY1382" s="258" t="s">
        <v>137</v>
      </c>
    </row>
    <row r="1383" s="14" customFormat="1">
      <c r="A1383" s="14"/>
      <c r="B1383" s="259"/>
      <c r="C1383" s="260"/>
      <c r="D1383" s="249" t="s">
        <v>192</v>
      </c>
      <c r="E1383" s="261" t="s">
        <v>1</v>
      </c>
      <c r="F1383" s="262" t="s">
        <v>202</v>
      </c>
      <c r="G1383" s="260"/>
      <c r="H1383" s="263">
        <v>293.38999999999999</v>
      </c>
      <c r="I1383" s="264"/>
      <c r="J1383" s="260"/>
      <c r="K1383" s="260"/>
      <c r="L1383" s="265"/>
      <c r="M1383" s="266"/>
      <c r="N1383" s="267"/>
      <c r="O1383" s="267"/>
      <c r="P1383" s="267"/>
      <c r="Q1383" s="267"/>
      <c r="R1383" s="267"/>
      <c r="S1383" s="267"/>
      <c r="T1383" s="268"/>
      <c r="U1383" s="14"/>
      <c r="V1383" s="14"/>
      <c r="W1383" s="14"/>
      <c r="X1383" s="14"/>
      <c r="Y1383" s="14"/>
      <c r="Z1383" s="14"/>
      <c r="AA1383" s="14"/>
      <c r="AB1383" s="14"/>
      <c r="AC1383" s="14"/>
      <c r="AD1383" s="14"/>
      <c r="AE1383" s="14"/>
      <c r="AT1383" s="269" t="s">
        <v>192</v>
      </c>
      <c r="AU1383" s="269" t="s">
        <v>84</v>
      </c>
      <c r="AV1383" s="14" t="s">
        <v>155</v>
      </c>
      <c r="AW1383" s="14" t="s">
        <v>30</v>
      </c>
      <c r="AX1383" s="14" t="s">
        <v>82</v>
      </c>
      <c r="AY1383" s="269" t="s">
        <v>137</v>
      </c>
    </row>
    <row r="1384" s="2" customFormat="1" ht="24.15" customHeight="1">
      <c r="A1384" s="39"/>
      <c r="B1384" s="40"/>
      <c r="C1384" s="228" t="s">
        <v>1708</v>
      </c>
      <c r="D1384" s="228" t="s">
        <v>140</v>
      </c>
      <c r="E1384" s="229" t="s">
        <v>1709</v>
      </c>
      <c r="F1384" s="230" t="s">
        <v>1710</v>
      </c>
      <c r="G1384" s="231" t="s">
        <v>190</v>
      </c>
      <c r="H1384" s="232">
        <v>293.38999999999999</v>
      </c>
      <c r="I1384" s="233"/>
      <c r="J1384" s="234">
        <f>ROUND(I1384*H1384,2)</f>
        <v>0</v>
      </c>
      <c r="K1384" s="235"/>
      <c r="L1384" s="45"/>
      <c r="M1384" s="236" t="s">
        <v>1</v>
      </c>
      <c r="N1384" s="237" t="s">
        <v>39</v>
      </c>
      <c r="O1384" s="92"/>
      <c r="P1384" s="238">
        <f>O1384*H1384</f>
        <v>0</v>
      </c>
      <c r="Q1384" s="238">
        <v>0.0047999999999999996</v>
      </c>
      <c r="R1384" s="238">
        <f>Q1384*H1384</f>
        <v>1.4082719999999998</v>
      </c>
      <c r="S1384" s="238">
        <v>0</v>
      </c>
      <c r="T1384" s="239">
        <f>S1384*H1384</f>
        <v>0</v>
      </c>
      <c r="U1384" s="39"/>
      <c r="V1384" s="39"/>
      <c r="W1384" s="39"/>
      <c r="X1384" s="39"/>
      <c r="Y1384" s="39"/>
      <c r="Z1384" s="39"/>
      <c r="AA1384" s="39"/>
      <c r="AB1384" s="39"/>
      <c r="AC1384" s="39"/>
      <c r="AD1384" s="39"/>
      <c r="AE1384" s="39"/>
      <c r="AR1384" s="240" t="s">
        <v>266</v>
      </c>
      <c r="AT1384" s="240" t="s">
        <v>140</v>
      </c>
      <c r="AU1384" s="240" t="s">
        <v>84</v>
      </c>
      <c r="AY1384" s="18" t="s">
        <v>137</v>
      </c>
      <c r="BE1384" s="241">
        <f>IF(N1384="základní",J1384,0)</f>
        <v>0</v>
      </c>
      <c r="BF1384" s="241">
        <f>IF(N1384="snížená",J1384,0)</f>
        <v>0</v>
      </c>
      <c r="BG1384" s="241">
        <f>IF(N1384="zákl. přenesená",J1384,0)</f>
        <v>0</v>
      </c>
      <c r="BH1384" s="241">
        <f>IF(N1384="sníž. přenesená",J1384,0)</f>
        <v>0</v>
      </c>
      <c r="BI1384" s="241">
        <f>IF(N1384="nulová",J1384,0)</f>
        <v>0</v>
      </c>
      <c r="BJ1384" s="18" t="s">
        <v>82</v>
      </c>
      <c r="BK1384" s="241">
        <f>ROUND(I1384*H1384,2)</f>
        <v>0</v>
      </c>
      <c r="BL1384" s="18" t="s">
        <v>266</v>
      </c>
      <c r="BM1384" s="240" t="s">
        <v>1711</v>
      </c>
    </row>
    <row r="1385" s="13" customFormat="1">
      <c r="A1385" s="13"/>
      <c r="B1385" s="247"/>
      <c r="C1385" s="248"/>
      <c r="D1385" s="249" t="s">
        <v>192</v>
      </c>
      <c r="E1385" s="250" t="s">
        <v>1</v>
      </c>
      <c r="F1385" s="251" t="s">
        <v>517</v>
      </c>
      <c r="G1385" s="248"/>
      <c r="H1385" s="252">
        <v>279</v>
      </c>
      <c r="I1385" s="253"/>
      <c r="J1385" s="248"/>
      <c r="K1385" s="248"/>
      <c r="L1385" s="254"/>
      <c r="M1385" s="255"/>
      <c r="N1385" s="256"/>
      <c r="O1385" s="256"/>
      <c r="P1385" s="256"/>
      <c r="Q1385" s="256"/>
      <c r="R1385" s="256"/>
      <c r="S1385" s="256"/>
      <c r="T1385" s="257"/>
      <c r="U1385" s="13"/>
      <c r="V1385" s="13"/>
      <c r="W1385" s="13"/>
      <c r="X1385" s="13"/>
      <c r="Y1385" s="13"/>
      <c r="Z1385" s="13"/>
      <c r="AA1385" s="13"/>
      <c r="AB1385" s="13"/>
      <c r="AC1385" s="13"/>
      <c r="AD1385" s="13"/>
      <c r="AE1385" s="13"/>
      <c r="AT1385" s="258" t="s">
        <v>192</v>
      </c>
      <c r="AU1385" s="258" t="s">
        <v>84</v>
      </c>
      <c r="AV1385" s="13" t="s">
        <v>84</v>
      </c>
      <c r="AW1385" s="13" t="s">
        <v>30</v>
      </c>
      <c r="AX1385" s="13" t="s">
        <v>74</v>
      </c>
      <c r="AY1385" s="258" t="s">
        <v>137</v>
      </c>
    </row>
    <row r="1386" s="13" customFormat="1">
      <c r="A1386" s="13"/>
      <c r="B1386" s="247"/>
      <c r="C1386" s="248"/>
      <c r="D1386" s="249" t="s">
        <v>192</v>
      </c>
      <c r="E1386" s="250" t="s">
        <v>1</v>
      </c>
      <c r="F1386" s="251" t="s">
        <v>1707</v>
      </c>
      <c r="G1386" s="248"/>
      <c r="H1386" s="252">
        <v>14.390000000000001</v>
      </c>
      <c r="I1386" s="253"/>
      <c r="J1386" s="248"/>
      <c r="K1386" s="248"/>
      <c r="L1386" s="254"/>
      <c r="M1386" s="255"/>
      <c r="N1386" s="256"/>
      <c r="O1386" s="256"/>
      <c r="P1386" s="256"/>
      <c r="Q1386" s="256"/>
      <c r="R1386" s="256"/>
      <c r="S1386" s="256"/>
      <c r="T1386" s="257"/>
      <c r="U1386" s="13"/>
      <c r="V1386" s="13"/>
      <c r="W1386" s="13"/>
      <c r="X1386" s="13"/>
      <c r="Y1386" s="13"/>
      <c r="Z1386" s="13"/>
      <c r="AA1386" s="13"/>
      <c r="AB1386" s="13"/>
      <c r="AC1386" s="13"/>
      <c r="AD1386" s="13"/>
      <c r="AE1386" s="13"/>
      <c r="AT1386" s="258" t="s">
        <v>192</v>
      </c>
      <c r="AU1386" s="258" t="s">
        <v>84</v>
      </c>
      <c r="AV1386" s="13" t="s">
        <v>84</v>
      </c>
      <c r="AW1386" s="13" t="s">
        <v>30</v>
      </c>
      <c r="AX1386" s="13" t="s">
        <v>74</v>
      </c>
      <c r="AY1386" s="258" t="s">
        <v>137</v>
      </c>
    </row>
    <row r="1387" s="14" customFormat="1">
      <c r="A1387" s="14"/>
      <c r="B1387" s="259"/>
      <c r="C1387" s="260"/>
      <c r="D1387" s="249" t="s">
        <v>192</v>
      </c>
      <c r="E1387" s="261" t="s">
        <v>1</v>
      </c>
      <c r="F1387" s="262" t="s">
        <v>202</v>
      </c>
      <c r="G1387" s="260"/>
      <c r="H1387" s="263">
        <v>293.38999999999999</v>
      </c>
      <c r="I1387" s="264"/>
      <c r="J1387" s="260"/>
      <c r="K1387" s="260"/>
      <c r="L1387" s="265"/>
      <c r="M1387" s="266"/>
      <c r="N1387" s="267"/>
      <c r="O1387" s="267"/>
      <c r="P1387" s="267"/>
      <c r="Q1387" s="267"/>
      <c r="R1387" s="267"/>
      <c r="S1387" s="267"/>
      <c r="T1387" s="268"/>
      <c r="U1387" s="14"/>
      <c r="V1387" s="14"/>
      <c r="W1387" s="14"/>
      <c r="X1387" s="14"/>
      <c r="Y1387" s="14"/>
      <c r="Z1387" s="14"/>
      <c r="AA1387" s="14"/>
      <c r="AB1387" s="14"/>
      <c r="AC1387" s="14"/>
      <c r="AD1387" s="14"/>
      <c r="AE1387" s="14"/>
      <c r="AT1387" s="269" t="s">
        <v>192</v>
      </c>
      <c r="AU1387" s="269" t="s">
        <v>84</v>
      </c>
      <c r="AV1387" s="14" t="s">
        <v>155</v>
      </c>
      <c r="AW1387" s="14" t="s">
        <v>30</v>
      </c>
      <c r="AX1387" s="14" t="s">
        <v>82</v>
      </c>
      <c r="AY1387" s="269" t="s">
        <v>137</v>
      </c>
    </row>
    <row r="1388" s="2" customFormat="1" ht="24.15" customHeight="1">
      <c r="A1388" s="39"/>
      <c r="B1388" s="40"/>
      <c r="C1388" s="228" t="s">
        <v>1712</v>
      </c>
      <c r="D1388" s="228" t="s">
        <v>140</v>
      </c>
      <c r="E1388" s="229" t="s">
        <v>1713</v>
      </c>
      <c r="F1388" s="230" t="s">
        <v>1714</v>
      </c>
      <c r="G1388" s="231" t="s">
        <v>227</v>
      </c>
      <c r="H1388" s="232">
        <v>1.4670000000000001</v>
      </c>
      <c r="I1388" s="233"/>
      <c r="J1388" s="234">
        <f>ROUND(I1388*H1388,2)</f>
        <v>0</v>
      </c>
      <c r="K1388" s="235"/>
      <c r="L1388" s="45"/>
      <c r="M1388" s="236" t="s">
        <v>1</v>
      </c>
      <c r="N1388" s="237" t="s">
        <v>39</v>
      </c>
      <c r="O1388" s="92"/>
      <c r="P1388" s="238">
        <f>O1388*H1388</f>
        <v>0</v>
      </c>
      <c r="Q1388" s="238">
        <v>0</v>
      </c>
      <c r="R1388" s="238">
        <f>Q1388*H1388</f>
        <v>0</v>
      </c>
      <c r="S1388" s="238">
        <v>0</v>
      </c>
      <c r="T1388" s="239">
        <f>S1388*H1388</f>
        <v>0</v>
      </c>
      <c r="U1388" s="39"/>
      <c r="V1388" s="39"/>
      <c r="W1388" s="39"/>
      <c r="X1388" s="39"/>
      <c r="Y1388" s="39"/>
      <c r="Z1388" s="39"/>
      <c r="AA1388" s="39"/>
      <c r="AB1388" s="39"/>
      <c r="AC1388" s="39"/>
      <c r="AD1388" s="39"/>
      <c r="AE1388" s="39"/>
      <c r="AR1388" s="240" t="s">
        <v>266</v>
      </c>
      <c r="AT1388" s="240" t="s">
        <v>140</v>
      </c>
      <c r="AU1388" s="240" t="s">
        <v>84</v>
      </c>
      <c r="AY1388" s="18" t="s">
        <v>137</v>
      </c>
      <c r="BE1388" s="241">
        <f>IF(N1388="základní",J1388,0)</f>
        <v>0</v>
      </c>
      <c r="BF1388" s="241">
        <f>IF(N1388="snížená",J1388,0)</f>
        <v>0</v>
      </c>
      <c r="BG1388" s="241">
        <f>IF(N1388="zákl. přenesená",J1388,0)</f>
        <v>0</v>
      </c>
      <c r="BH1388" s="241">
        <f>IF(N1388="sníž. přenesená",J1388,0)</f>
        <v>0</v>
      </c>
      <c r="BI1388" s="241">
        <f>IF(N1388="nulová",J1388,0)</f>
        <v>0</v>
      </c>
      <c r="BJ1388" s="18" t="s">
        <v>82</v>
      </c>
      <c r="BK1388" s="241">
        <f>ROUND(I1388*H1388,2)</f>
        <v>0</v>
      </c>
      <c r="BL1388" s="18" t="s">
        <v>266</v>
      </c>
      <c r="BM1388" s="240" t="s">
        <v>1715</v>
      </c>
    </row>
    <row r="1389" s="12" customFormat="1" ht="22.8" customHeight="1">
      <c r="A1389" s="12"/>
      <c r="B1389" s="212"/>
      <c r="C1389" s="213"/>
      <c r="D1389" s="214" t="s">
        <v>73</v>
      </c>
      <c r="E1389" s="226" t="s">
        <v>1716</v>
      </c>
      <c r="F1389" s="226" t="s">
        <v>1717</v>
      </c>
      <c r="G1389" s="213"/>
      <c r="H1389" s="213"/>
      <c r="I1389" s="216"/>
      <c r="J1389" s="227">
        <f>BK1389</f>
        <v>0</v>
      </c>
      <c r="K1389" s="213"/>
      <c r="L1389" s="218"/>
      <c r="M1389" s="219"/>
      <c r="N1389" s="220"/>
      <c r="O1389" s="220"/>
      <c r="P1389" s="221">
        <f>SUM(P1390:P1455)</f>
        <v>0</v>
      </c>
      <c r="Q1389" s="220"/>
      <c r="R1389" s="221">
        <f>SUM(R1390:R1455)</f>
        <v>0.51209574000000002</v>
      </c>
      <c r="S1389" s="220"/>
      <c r="T1389" s="222">
        <f>SUM(T1390:T1455)</f>
        <v>0</v>
      </c>
      <c r="U1389" s="12"/>
      <c r="V1389" s="12"/>
      <c r="W1389" s="12"/>
      <c r="X1389" s="12"/>
      <c r="Y1389" s="12"/>
      <c r="Z1389" s="12"/>
      <c r="AA1389" s="12"/>
      <c r="AB1389" s="12"/>
      <c r="AC1389" s="12"/>
      <c r="AD1389" s="12"/>
      <c r="AE1389" s="12"/>
      <c r="AR1389" s="223" t="s">
        <v>84</v>
      </c>
      <c r="AT1389" s="224" t="s">
        <v>73</v>
      </c>
      <c r="AU1389" s="224" t="s">
        <v>82</v>
      </c>
      <c r="AY1389" s="223" t="s">
        <v>137</v>
      </c>
      <c r="BK1389" s="225">
        <f>SUM(BK1390:BK1455)</f>
        <v>0</v>
      </c>
    </row>
    <row r="1390" s="2" customFormat="1" ht="24.15" customHeight="1">
      <c r="A1390" s="39"/>
      <c r="B1390" s="40"/>
      <c r="C1390" s="228" t="s">
        <v>1718</v>
      </c>
      <c r="D1390" s="228" t="s">
        <v>140</v>
      </c>
      <c r="E1390" s="229" t="s">
        <v>1719</v>
      </c>
      <c r="F1390" s="230" t="s">
        <v>1720</v>
      </c>
      <c r="G1390" s="231" t="s">
        <v>190</v>
      </c>
      <c r="H1390" s="232">
        <v>175.59999999999999</v>
      </c>
      <c r="I1390" s="233"/>
      <c r="J1390" s="234">
        <f>ROUND(I1390*H1390,2)</f>
        <v>0</v>
      </c>
      <c r="K1390" s="235"/>
      <c r="L1390" s="45"/>
      <c r="M1390" s="236" t="s">
        <v>1</v>
      </c>
      <c r="N1390" s="237" t="s">
        <v>39</v>
      </c>
      <c r="O1390" s="92"/>
      <c r="P1390" s="238">
        <f>O1390*H1390</f>
        <v>0</v>
      </c>
      <c r="Q1390" s="238">
        <v>0.00020000000000000001</v>
      </c>
      <c r="R1390" s="238">
        <f>Q1390*H1390</f>
        <v>0.035119999999999998</v>
      </c>
      <c r="S1390" s="238">
        <v>0</v>
      </c>
      <c r="T1390" s="239">
        <f>S1390*H1390</f>
        <v>0</v>
      </c>
      <c r="U1390" s="39"/>
      <c r="V1390" s="39"/>
      <c r="W1390" s="39"/>
      <c r="X1390" s="39"/>
      <c r="Y1390" s="39"/>
      <c r="Z1390" s="39"/>
      <c r="AA1390" s="39"/>
      <c r="AB1390" s="39"/>
      <c r="AC1390" s="39"/>
      <c r="AD1390" s="39"/>
      <c r="AE1390" s="39"/>
      <c r="AR1390" s="240" t="s">
        <v>266</v>
      </c>
      <c r="AT1390" s="240" t="s">
        <v>140</v>
      </c>
      <c r="AU1390" s="240" t="s">
        <v>84</v>
      </c>
      <c r="AY1390" s="18" t="s">
        <v>137</v>
      </c>
      <c r="BE1390" s="241">
        <f>IF(N1390="základní",J1390,0)</f>
        <v>0</v>
      </c>
      <c r="BF1390" s="241">
        <f>IF(N1390="snížená",J1390,0)</f>
        <v>0</v>
      </c>
      <c r="BG1390" s="241">
        <f>IF(N1390="zákl. přenesená",J1390,0)</f>
        <v>0</v>
      </c>
      <c r="BH1390" s="241">
        <f>IF(N1390="sníž. přenesená",J1390,0)</f>
        <v>0</v>
      </c>
      <c r="BI1390" s="241">
        <f>IF(N1390="nulová",J1390,0)</f>
        <v>0</v>
      </c>
      <c r="BJ1390" s="18" t="s">
        <v>82</v>
      </c>
      <c r="BK1390" s="241">
        <f>ROUND(I1390*H1390,2)</f>
        <v>0</v>
      </c>
      <c r="BL1390" s="18" t="s">
        <v>266</v>
      </c>
      <c r="BM1390" s="240" t="s">
        <v>1721</v>
      </c>
    </row>
    <row r="1391" s="15" customFormat="1">
      <c r="A1391" s="15"/>
      <c r="B1391" s="270"/>
      <c r="C1391" s="271"/>
      <c r="D1391" s="249" t="s">
        <v>192</v>
      </c>
      <c r="E1391" s="272" t="s">
        <v>1</v>
      </c>
      <c r="F1391" s="273" t="s">
        <v>445</v>
      </c>
      <c r="G1391" s="271"/>
      <c r="H1391" s="272" t="s">
        <v>1</v>
      </c>
      <c r="I1391" s="274"/>
      <c r="J1391" s="271"/>
      <c r="K1391" s="271"/>
      <c r="L1391" s="275"/>
      <c r="M1391" s="276"/>
      <c r="N1391" s="277"/>
      <c r="O1391" s="277"/>
      <c r="P1391" s="277"/>
      <c r="Q1391" s="277"/>
      <c r="R1391" s="277"/>
      <c r="S1391" s="277"/>
      <c r="T1391" s="278"/>
      <c r="U1391" s="15"/>
      <c r="V1391" s="15"/>
      <c r="W1391" s="15"/>
      <c r="X1391" s="15"/>
      <c r="Y1391" s="15"/>
      <c r="Z1391" s="15"/>
      <c r="AA1391" s="15"/>
      <c r="AB1391" s="15"/>
      <c r="AC1391" s="15"/>
      <c r="AD1391" s="15"/>
      <c r="AE1391" s="15"/>
      <c r="AT1391" s="279" t="s">
        <v>192</v>
      </c>
      <c r="AU1391" s="279" t="s">
        <v>84</v>
      </c>
      <c r="AV1391" s="15" t="s">
        <v>82</v>
      </c>
      <c r="AW1391" s="15" t="s">
        <v>30</v>
      </c>
      <c r="AX1391" s="15" t="s">
        <v>74</v>
      </c>
      <c r="AY1391" s="279" t="s">
        <v>137</v>
      </c>
    </row>
    <row r="1392" s="13" customFormat="1">
      <c r="A1392" s="13"/>
      <c r="B1392" s="247"/>
      <c r="C1392" s="248"/>
      <c r="D1392" s="249" t="s">
        <v>192</v>
      </c>
      <c r="E1392" s="250" t="s">
        <v>1</v>
      </c>
      <c r="F1392" s="251" t="s">
        <v>1722</v>
      </c>
      <c r="G1392" s="248"/>
      <c r="H1392" s="252">
        <v>25</v>
      </c>
      <c r="I1392" s="253"/>
      <c r="J1392" s="248"/>
      <c r="K1392" s="248"/>
      <c r="L1392" s="254"/>
      <c r="M1392" s="255"/>
      <c r="N1392" s="256"/>
      <c r="O1392" s="256"/>
      <c r="P1392" s="256"/>
      <c r="Q1392" s="256"/>
      <c r="R1392" s="256"/>
      <c r="S1392" s="256"/>
      <c r="T1392" s="257"/>
      <c r="U1392" s="13"/>
      <c r="V1392" s="13"/>
      <c r="W1392" s="13"/>
      <c r="X1392" s="13"/>
      <c r="Y1392" s="13"/>
      <c r="Z1392" s="13"/>
      <c r="AA1392" s="13"/>
      <c r="AB1392" s="13"/>
      <c r="AC1392" s="13"/>
      <c r="AD1392" s="13"/>
      <c r="AE1392" s="13"/>
      <c r="AT1392" s="258" t="s">
        <v>192</v>
      </c>
      <c r="AU1392" s="258" t="s">
        <v>84</v>
      </c>
      <c r="AV1392" s="13" t="s">
        <v>84</v>
      </c>
      <c r="AW1392" s="13" t="s">
        <v>30</v>
      </c>
      <c r="AX1392" s="13" t="s">
        <v>74</v>
      </c>
      <c r="AY1392" s="258" t="s">
        <v>137</v>
      </c>
    </row>
    <row r="1393" s="13" customFormat="1">
      <c r="A1393" s="13"/>
      <c r="B1393" s="247"/>
      <c r="C1393" s="248"/>
      <c r="D1393" s="249" t="s">
        <v>192</v>
      </c>
      <c r="E1393" s="250" t="s">
        <v>1</v>
      </c>
      <c r="F1393" s="251" t="s">
        <v>1723</v>
      </c>
      <c r="G1393" s="248"/>
      <c r="H1393" s="252">
        <v>14</v>
      </c>
      <c r="I1393" s="253"/>
      <c r="J1393" s="248"/>
      <c r="K1393" s="248"/>
      <c r="L1393" s="254"/>
      <c r="M1393" s="255"/>
      <c r="N1393" s="256"/>
      <c r="O1393" s="256"/>
      <c r="P1393" s="256"/>
      <c r="Q1393" s="256"/>
      <c r="R1393" s="256"/>
      <c r="S1393" s="256"/>
      <c r="T1393" s="257"/>
      <c r="U1393" s="13"/>
      <c r="V1393" s="13"/>
      <c r="W1393" s="13"/>
      <c r="X1393" s="13"/>
      <c r="Y1393" s="13"/>
      <c r="Z1393" s="13"/>
      <c r="AA1393" s="13"/>
      <c r="AB1393" s="13"/>
      <c r="AC1393" s="13"/>
      <c r="AD1393" s="13"/>
      <c r="AE1393" s="13"/>
      <c r="AT1393" s="258" t="s">
        <v>192</v>
      </c>
      <c r="AU1393" s="258" t="s">
        <v>84</v>
      </c>
      <c r="AV1393" s="13" t="s">
        <v>84</v>
      </c>
      <c r="AW1393" s="13" t="s">
        <v>30</v>
      </c>
      <c r="AX1393" s="13" t="s">
        <v>74</v>
      </c>
      <c r="AY1393" s="258" t="s">
        <v>137</v>
      </c>
    </row>
    <row r="1394" s="13" customFormat="1">
      <c r="A1394" s="13"/>
      <c r="B1394" s="247"/>
      <c r="C1394" s="248"/>
      <c r="D1394" s="249" t="s">
        <v>192</v>
      </c>
      <c r="E1394" s="250" t="s">
        <v>1</v>
      </c>
      <c r="F1394" s="251" t="s">
        <v>1724</v>
      </c>
      <c r="G1394" s="248"/>
      <c r="H1394" s="252">
        <v>14.199999999999999</v>
      </c>
      <c r="I1394" s="253"/>
      <c r="J1394" s="248"/>
      <c r="K1394" s="248"/>
      <c r="L1394" s="254"/>
      <c r="M1394" s="255"/>
      <c r="N1394" s="256"/>
      <c r="O1394" s="256"/>
      <c r="P1394" s="256"/>
      <c r="Q1394" s="256"/>
      <c r="R1394" s="256"/>
      <c r="S1394" s="256"/>
      <c r="T1394" s="257"/>
      <c r="U1394" s="13"/>
      <c r="V1394" s="13"/>
      <c r="W1394" s="13"/>
      <c r="X1394" s="13"/>
      <c r="Y1394" s="13"/>
      <c r="Z1394" s="13"/>
      <c r="AA1394" s="13"/>
      <c r="AB1394" s="13"/>
      <c r="AC1394" s="13"/>
      <c r="AD1394" s="13"/>
      <c r="AE1394" s="13"/>
      <c r="AT1394" s="258" t="s">
        <v>192</v>
      </c>
      <c r="AU1394" s="258" t="s">
        <v>84</v>
      </c>
      <c r="AV1394" s="13" t="s">
        <v>84</v>
      </c>
      <c r="AW1394" s="13" t="s">
        <v>30</v>
      </c>
      <c r="AX1394" s="13" t="s">
        <v>74</v>
      </c>
      <c r="AY1394" s="258" t="s">
        <v>137</v>
      </c>
    </row>
    <row r="1395" s="13" customFormat="1">
      <c r="A1395" s="13"/>
      <c r="B1395" s="247"/>
      <c r="C1395" s="248"/>
      <c r="D1395" s="249" t="s">
        <v>192</v>
      </c>
      <c r="E1395" s="250" t="s">
        <v>1</v>
      </c>
      <c r="F1395" s="251" t="s">
        <v>1725</v>
      </c>
      <c r="G1395" s="248"/>
      <c r="H1395" s="252">
        <v>25</v>
      </c>
      <c r="I1395" s="253"/>
      <c r="J1395" s="248"/>
      <c r="K1395" s="248"/>
      <c r="L1395" s="254"/>
      <c r="M1395" s="255"/>
      <c r="N1395" s="256"/>
      <c r="O1395" s="256"/>
      <c r="P1395" s="256"/>
      <c r="Q1395" s="256"/>
      <c r="R1395" s="256"/>
      <c r="S1395" s="256"/>
      <c r="T1395" s="257"/>
      <c r="U1395" s="13"/>
      <c r="V1395" s="13"/>
      <c r="W1395" s="13"/>
      <c r="X1395" s="13"/>
      <c r="Y1395" s="13"/>
      <c r="Z1395" s="13"/>
      <c r="AA1395" s="13"/>
      <c r="AB1395" s="13"/>
      <c r="AC1395" s="13"/>
      <c r="AD1395" s="13"/>
      <c r="AE1395" s="13"/>
      <c r="AT1395" s="258" t="s">
        <v>192</v>
      </c>
      <c r="AU1395" s="258" t="s">
        <v>84</v>
      </c>
      <c r="AV1395" s="13" t="s">
        <v>84</v>
      </c>
      <c r="AW1395" s="13" t="s">
        <v>30</v>
      </c>
      <c r="AX1395" s="13" t="s">
        <v>74</v>
      </c>
      <c r="AY1395" s="258" t="s">
        <v>137</v>
      </c>
    </row>
    <row r="1396" s="13" customFormat="1">
      <c r="A1396" s="13"/>
      <c r="B1396" s="247"/>
      <c r="C1396" s="248"/>
      <c r="D1396" s="249" t="s">
        <v>192</v>
      </c>
      <c r="E1396" s="250" t="s">
        <v>1</v>
      </c>
      <c r="F1396" s="251" t="s">
        <v>1726</v>
      </c>
      <c r="G1396" s="248"/>
      <c r="H1396" s="252">
        <v>14.199999999999999</v>
      </c>
      <c r="I1396" s="253"/>
      <c r="J1396" s="248"/>
      <c r="K1396" s="248"/>
      <c r="L1396" s="254"/>
      <c r="M1396" s="255"/>
      <c r="N1396" s="256"/>
      <c r="O1396" s="256"/>
      <c r="P1396" s="256"/>
      <c r="Q1396" s="256"/>
      <c r="R1396" s="256"/>
      <c r="S1396" s="256"/>
      <c r="T1396" s="257"/>
      <c r="U1396" s="13"/>
      <c r="V1396" s="13"/>
      <c r="W1396" s="13"/>
      <c r="X1396" s="13"/>
      <c r="Y1396" s="13"/>
      <c r="Z1396" s="13"/>
      <c r="AA1396" s="13"/>
      <c r="AB1396" s="13"/>
      <c r="AC1396" s="13"/>
      <c r="AD1396" s="13"/>
      <c r="AE1396" s="13"/>
      <c r="AT1396" s="258" t="s">
        <v>192</v>
      </c>
      <c r="AU1396" s="258" t="s">
        <v>84</v>
      </c>
      <c r="AV1396" s="13" t="s">
        <v>84</v>
      </c>
      <c r="AW1396" s="13" t="s">
        <v>30</v>
      </c>
      <c r="AX1396" s="13" t="s">
        <v>74</v>
      </c>
      <c r="AY1396" s="258" t="s">
        <v>137</v>
      </c>
    </row>
    <row r="1397" s="13" customFormat="1">
      <c r="A1397" s="13"/>
      <c r="B1397" s="247"/>
      <c r="C1397" s="248"/>
      <c r="D1397" s="249" t="s">
        <v>192</v>
      </c>
      <c r="E1397" s="250" t="s">
        <v>1</v>
      </c>
      <c r="F1397" s="251" t="s">
        <v>1727</v>
      </c>
      <c r="G1397" s="248"/>
      <c r="H1397" s="252">
        <v>9.4000000000000004</v>
      </c>
      <c r="I1397" s="253"/>
      <c r="J1397" s="248"/>
      <c r="K1397" s="248"/>
      <c r="L1397" s="254"/>
      <c r="M1397" s="255"/>
      <c r="N1397" s="256"/>
      <c r="O1397" s="256"/>
      <c r="P1397" s="256"/>
      <c r="Q1397" s="256"/>
      <c r="R1397" s="256"/>
      <c r="S1397" s="256"/>
      <c r="T1397" s="257"/>
      <c r="U1397" s="13"/>
      <c r="V1397" s="13"/>
      <c r="W1397" s="13"/>
      <c r="X1397" s="13"/>
      <c r="Y1397" s="13"/>
      <c r="Z1397" s="13"/>
      <c r="AA1397" s="13"/>
      <c r="AB1397" s="13"/>
      <c r="AC1397" s="13"/>
      <c r="AD1397" s="13"/>
      <c r="AE1397" s="13"/>
      <c r="AT1397" s="258" t="s">
        <v>192</v>
      </c>
      <c r="AU1397" s="258" t="s">
        <v>84</v>
      </c>
      <c r="AV1397" s="13" t="s">
        <v>84</v>
      </c>
      <c r="AW1397" s="13" t="s">
        <v>30</v>
      </c>
      <c r="AX1397" s="13" t="s">
        <v>74</v>
      </c>
      <c r="AY1397" s="258" t="s">
        <v>137</v>
      </c>
    </row>
    <row r="1398" s="13" customFormat="1">
      <c r="A1398" s="13"/>
      <c r="B1398" s="247"/>
      <c r="C1398" s="248"/>
      <c r="D1398" s="249" t="s">
        <v>192</v>
      </c>
      <c r="E1398" s="250" t="s">
        <v>1</v>
      </c>
      <c r="F1398" s="251" t="s">
        <v>1728</v>
      </c>
      <c r="G1398" s="248"/>
      <c r="H1398" s="252">
        <v>14</v>
      </c>
      <c r="I1398" s="253"/>
      <c r="J1398" s="248"/>
      <c r="K1398" s="248"/>
      <c r="L1398" s="254"/>
      <c r="M1398" s="255"/>
      <c r="N1398" s="256"/>
      <c r="O1398" s="256"/>
      <c r="P1398" s="256"/>
      <c r="Q1398" s="256"/>
      <c r="R1398" s="256"/>
      <c r="S1398" s="256"/>
      <c r="T1398" s="257"/>
      <c r="U1398" s="13"/>
      <c r="V1398" s="13"/>
      <c r="W1398" s="13"/>
      <c r="X1398" s="13"/>
      <c r="Y1398" s="13"/>
      <c r="Z1398" s="13"/>
      <c r="AA1398" s="13"/>
      <c r="AB1398" s="13"/>
      <c r="AC1398" s="13"/>
      <c r="AD1398" s="13"/>
      <c r="AE1398" s="13"/>
      <c r="AT1398" s="258" t="s">
        <v>192</v>
      </c>
      <c r="AU1398" s="258" t="s">
        <v>84</v>
      </c>
      <c r="AV1398" s="13" t="s">
        <v>84</v>
      </c>
      <c r="AW1398" s="13" t="s">
        <v>30</v>
      </c>
      <c r="AX1398" s="13" t="s">
        <v>74</v>
      </c>
      <c r="AY1398" s="258" t="s">
        <v>137</v>
      </c>
    </row>
    <row r="1399" s="13" customFormat="1">
      <c r="A1399" s="13"/>
      <c r="B1399" s="247"/>
      <c r="C1399" s="248"/>
      <c r="D1399" s="249" t="s">
        <v>192</v>
      </c>
      <c r="E1399" s="250" t="s">
        <v>1</v>
      </c>
      <c r="F1399" s="251" t="s">
        <v>1729</v>
      </c>
      <c r="G1399" s="248"/>
      <c r="H1399" s="252">
        <v>8.4000000000000004</v>
      </c>
      <c r="I1399" s="253"/>
      <c r="J1399" s="248"/>
      <c r="K1399" s="248"/>
      <c r="L1399" s="254"/>
      <c r="M1399" s="255"/>
      <c r="N1399" s="256"/>
      <c r="O1399" s="256"/>
      <c r="P1399" s="256"/>
      <c r="Q1399" s="256"/>
      <c r="R1399" s="256"/>
      <c r="S1399" s="256"/>
      <c r="T1399" s="257"/>
      <c r="U1399" s="13"/>
      <c r="V1399" s="13"/>
      <c r="W1399" s="13"/>
      <c r="X1399" s="13"/>
      <c r="Y1399" s="13"/>
      <c r="Z1399" s="13"/>
      <c r="AA1399" s="13"/>
      <c r="AB1399" s="13"/>
      <c r="AC1399" s="13"/>
      <c r="AD1399" s="13"/>
      <c r="AE1399" s="13"/>
      <c r="AT1399" s="258" t="s">
        <v>192</v>
      </c>
      <c r="AU1399" s="258" t="s">
        <v>84</v>
      </c>
      <c r="AV1399" s="13" t="s">
        <v>84</v>
      </c>
      <c r="AW1399" s="13" t="s">
        <v>30</v>
      </c>
      <c r="AX1399" s="13" t="s">
        <v>74</v>
      </c>
      <c r="AY1399" s="258" t="s">
        <v>137</v>
      </c>
    </row>
    <row r="1400" s="13" customFormat="1">
      <c r="A1400" s="13"/>
      <c r="B1400" s="247"/>
      <c r="C1400" s="248"/>
      <c r="D1400" s="249" t="s">
        <v>192</v>
      </c>
      <c r="E1400" s="250" t="s">
        <v>1</v>
      </c>
      <c r="F1400" s="251" t="s">
        <v>1730</v>
      </c>
      <c r="G1400" s="248"/>
      <c r="H1400" s="252">
        <v>6.7999999999999998</v>
      </c>
      <c r="I1400" s="253"/>
      <c r="J1400" s="248"/>
      <c r="K1400" s="248"/>
      <c r="L1400" s="254"/>
      <c r="M1400" s="255"/>
      <c r="N1400" s="256"/>
      <c r="O1400" s="256"/>
      <c r="P1400" s="256"/>
      <c r="Q1400" s="256"/>
      <c r="R1400" s="256"/>
      <c r="S1400" s="256"/>
      <c r="T1400" s="257"/>
      <c r="U1400" s="13"/>
      <c r="V1400" s="13"/>
      <c r="W1400" s="13"/>
      <c r="X1400" s="13"/>
      <c r="Y1400" s="13"/>
      <c r="Z1400" s="13"/>
      <c r="AA1400" s="13"/>
      <c r="AB1400" s="13"/>
      <c r="AC1400" s="13"/>
      <c r="AD1400" s="13"/>
      <c r="AE1400" s="13"/>
      <c r="AT1400" s="258" t="s">
        <v>192</v>
      </c>
      <c r="AU1400" s="258" t="s">
        <v>84</v>
      </c>
      <c r="AV1400" s="13" t="s">
        <v>84</v>
      </c>
      <c r="AW1400" s="13" t="s">
        <v>30</v>
      </c>
      <c r="AX1400" s="13" t="s">
        <v>74</v>
      </c>
      <c r="AY1400" s="258" t="s">
        <v>137</v>
      </c>
    </row>
    <row r="1401" s="15" customFormat="1">
      <c r="A1401" s="15"/>
      <c r="B1401" s="270"/>
      <c r="C1401" s="271"/>
      <c r="D1401" s="249" t="s">
        <v>192</v>
      </c>
      <c r="E1401" s="272" t="s">
        <v>1</v>
      </c>
      <c r="F1401" s="273" t="s">
        <v>451</v>
      </c>
      <c r="G1401" s="271"/>
      <c r="H1401" s="272" t="s">
        <v>1</v>
      </c>
      <c r="I1401" s="274"/>
      <c r="J1401" s="271"/>
      <c r="K1401" s="271"/>
      <c r="L1401" s="275"/>
      <c r="M1401" s="276"/>
      <c r="N1401" s="277"/>
      <c r="O1401" s="277"/>
      <c r="P1401" s="277"/>
      <c r="Q1401" s="277"/>
      <c r="R1401" s="277"/>
      <c r="S1401" s="277"/>
      <c r="T1401" s="278"/>
      <c r="U1401" s="15"/>
      <c r="V1401" s="15"/>
      <c r="W1401" s="15"/>
      <c r="X1401" s="15"/>
      <c r="Y1401" s="15"/>
      <c r="Z1401" s="15"/>
      <c r="AA1401" s="15"/>
      <c r="AB1401" s="15"/>
      <c r="AC1401" s="15"/>
      <c r="AD1401" s="15"/>
      <c r="AE1401" s="15"/>
      <c r="AT1401" s="279" t="s">
        <v>192</v>
      </c>
      <c r="AU1401" s="279" t="s">
        <v>84</v>
      </c>
      <c r="AV1401" s="15" t="s">
        <v>82</v>
      </c>
      <c r="AW1401" s="15" t="s">
        <v>30</v>
      </c>
      <c r="AX1401" s="15" t="s">
        <v>74</v>
      </c>
      <c r="AY1401" s="279" t="s">
        <v>137</v>
      </c>
    </row>
    <row r="1402" s="13" customFormat="1">
      <c r="A1402" s="13"/>
      <c r="B1402" s="247"/>
      <c r="C1402" s="248"/>
      <c r="D1402" s="249" t="s">
        <v>192</v>
      </c>
      <c r="E1402" s="250" t="s">
        <v>1</v>
      </c>
      <c r="F1402" s="251" t="s">
        <v>1731</v>
      </c>
      <c r="G1402" s="248"/>
      <c r="H1402" s="252">
        <v>24.199999999999999</v>
      </c>
      <c r="I1402" s="253"/>
      <c r="J1402" s="248"/>
      <c r="K1402" s="248"/>
      <c r="L1402" s="254"/>
      <c r="M1402" s="255"/>
      <c r="N1402" s="256"/>
      <c r="O1402" s="256"/>
      <c r="P1402" s="256"/>
      <c r="Q1402" s="256"/>
      <c r="R1402" s="256"/>
      <c r="S1402" s="256"/>
      <c r="T1402" s="257"/>
      <c r="U1402" s="13"/>
      <c r="V1402" s="13"/>
      <c r="W1402" s="13"/>
      <c r="X1402" s="13"/>
      <c r="Y1402" s="13"/>
      <c r="Z1402" s="13"/>
      <c r="AA1402" s="13"/>
      <c r="AB1402" s="13"/>
      <c r="AC1402" s="13"/>
      <c r="AD1402" s="13"/>
      <c r="AE1402" s="13"/>
      <c r="AT1402" s="258" t="s">
        <v>192</v>
      </c>
      <c r="AU1402" s="258" t="s">
        <v>84</v>
      </c>
      <c r="AV1402" s="13" t="s">
        <v>84</v>
      </c>
      <c r="AW1402" s="13" t="s">
        <v>30</v>
      </c>
      <c r="AX1402" s="13" t="s">
        <v>74</v>
      </c>
      <c r="AY1402" s="258" t="s">
        <v>137</v>
      </c>
    </row>
    <row r="1403" s="13" customFormat="1">
      <c r="A1403" s="13"/>
      <c r="B1403" s="247"/>
      <c r="C1403" s="248"/>
      <c r="D1403" s="249" t="s">
        <v>192</v>
      </c>
      <c r="E1403" s="250" t="s">
        <v>1</v>
      </c>
      <c r="F1403" s="251" t="s">
        <v>1732</v>
      </c>
      <c r="G1403" s="248"/>
      <c r="H1403" s="252">
        <v>20.399999999999999</v>
      </c>
      <c r="I1403" s="253"/>
      <c r="J1403" s="248"/>
      <c r="K1403" s="248"/>
      <c r="L1403" s="254"/>
      <c r="M1403" s="255"/>
      <c r="N1403" s="256"/>
      <c r="O1403" s="256"/>
      <c r="P1403" s="256"/>
      <c r="Q1403" s="256"/>
      <c r="R1403" s="256"/>
      <c r="S1403" s="256"/>
      <c r="T1403" s="257"/>
      <c r="U1403" s="13"/>
      <c r="V1403" s="13"/>
      <c r="W1403" s="13"/>
      <c r="X1403" s="13"/>
      <c r="Y1403" s="13"/>
      <c r="Z1403" s="13"/>
      <c r="AA1403" s="13"/>
      <c r="AB1403" s="13"/>
      <c r="AC1403" s="13"/>
      <c r="AD1403" s="13"/>
      <c r="AE1403" s="13"/>
      <c r="AT1403" s="258" t="s">
        <v>192</v>
      </c>
      <c r="AU1403" s="258" t="s">
        <v>84</v>
      </c>
      <c r="AV1403" s="13" t="s">
        <v>84</v>
      </c>
      <c r="AW1403" s="13" t="s">
        <v>30</v>
      </c>
      <c r="AX1403" s="13" t="s">
        <v>74</v>
      </c>
      <c r="AY1403" s="258" t="s">
        <v>137</v>
      </c>
    </row>
    <row r="1404" s="14" customFormat="1">
      <c r="A1404" s="14"/>
      <c r="B1404" s="259"/>
      <c r="C1404" s="260"/>
      <c r="D1404" s="249" t="s">
        <v>192</v>
      </c>
      <c r="E1404" s="261" t="s">
        <v>1</v>
      </c>
      <c r="F1404" s="262" t="s">
        <v>202</v>
      </c>
      <c r="G1404" s="260"/>
      <c r="H1404" s="263">
        <v>175.59999999999999</v>
      </c>
      <c r="I1404" s="264"/>
      <c r="J1404" s="260"/>
      <c r="K1404" s="260"/>
      <c r="L1404" s="265"/>
      <c r="M1404" s="266"/>
      <c r="N1404" s="267"/>
      <c r="O1404" s="267"/>
      <c r="P1404" s="267"/>
      <c r="Q1404" s="267"/>
      <c r="R1404" s="267"/>
      <c r="S1404" s="267"/>
      <c r="T1404" s="268"/>
      <c r="U1404" s="14"/>
      <c r="V1404" s="14"/>
      <c r="W1404" s="14"/>
      <c r="X1404" s="14"/>
      <c r="Y1404" s="14"/>
      <c r="Z1404" s="14"/>
      <c r="AA1404" s="14"/>
      <c r="AB1404" s="14"/>
      <c r="AC1404" s="14"/>
      <c r="AD1404" s="14"/>
      <c r="AE1404" s="14"/>
      <c r="AT1404" s="269" t="s">
        <v>192</v>
      </c>
      <c r="AU1404" s="269" t="s">
        <v>84</v>
      </c>
      <c r="AV1404" s="14" t="s">
        <v>155</v>
      </c>
      <c r="AW1404" s="14" t="s">
        <v>30</v>
      </c>
      <c r="AX1404" s="14" t="s">
        <v>82</v>
      </c>
      <c r="AY1404" s="269" t="s">
        <v>137</v>
      </c>
    </row>
    <row r="1405" s="2" customFormat="1" ht="24.15" customHeight="1">
      <c r="A1405" s="39"/>
      <c r="B1405" s="40"/>
      <c r="C1405" s="228" t="s">
        <v>1733</v>
      </c>
      <c r="D1405" s="228" t="s">
        <v>140</v>
      </c>
      <c r="E1405" s="229" t="s">
        <v>1734</v>
      </c>
      <c r="F1405" s="230" t="s">
        <v>1735</v>
      </c>
      <c r="G1405" s="231" t="s">
        <v>190</v>
      </c>
      <c r="H1405" s="232">
        <v>175.59999999999999</v>
      </c>
      <c r="I1405" s="233"/>
      <c r="J1405" s="234">
        <f>ROUND(I1405*H1405,2)</f>
        <v>0</v>
      </c>
      <c r="K1405" s="235"/>
      <c r="L1405" s="45"/>
      <c r="M1405" s="236" t="s">
        <v>1</v>
      </c>
      <c r="N1405" s="237" t="s">
        <v>39</v>
      </c>
      <c r="O1405" s="92"/>
      <c r="P1405" s="238">
        <f>O1405*H1405</f>
        <v>0</v>
      </c>
      <c r="Q1405" s="238">
        <v>0.00021000000000000001</v>
      </c>
      <c r="R1405" s="238">
        <f>Q1405*H1405</f>
        <v>0.036875999999999999</v>
      </c>
      <c r="S1405" s="238">
        <v>0</v>
      </c>
      <c r="T1405" s="239">
        <f>S1405*H1405</f>
        <v>0</v>
      </c>
      <c r="U1405" s="39"/>
      <c r="V1405" s="39"/>
      <c r="W1405" s="39"/>
      <c r="X1405" s="39"/>
      <c r="Y1405" s="39"/>
      <c r="Z1405" s="39"/>
      <c r="AA1405" s="39"/>
      <c r="AB1405" s="39"/>
      <c r="AC1405" s="39"/>
      <c r="AD1405" s="39"/>
      <c r="AE1405" s="39"/>
      <c r="AR1405" s="240" t="s">
        <v>266</v>
      </c>
      <c r="AT1405" s="240" t="s">
        <v>140</v>
      </c>
      <c r="AU1405" s="240" t="s">
        <v>84</v>
      </c>
      <c r="AY1405" s="18" t="s">
        <v>137</v>
      </c>
      <c r="BE1405" s="241">
        <f>IF(N1405="základní",J1405,0)</f>
        <v>0</v>
      </c>
      <c r="BF1405" s="241">
        <f>IF(N1405="snížená",J1405,0)</f>
        <v>0</v>
      </c>
      <c r="BG1405" s="241">
        <f>IF(N1405="zákl. přenesená",J1405,0)</f>
        <v>0</v>
      </c>
      <c r="BH1405" s="241">
        <f>IF(N1405="sníž. přenesená",J1405,0)</f>
        <v>0</v>
      </c>
      <c r="BI1405" s="241">
        <f>IF(N1405="nulová",J1405,0)</f>
        <v>0</v>
      </c>
      <c r="BJ1405" s="18" t="s">
        <v>82</v>
      </c>
      <c r="BK1405" s="241">
        <f>ROUND(I1405*H1405,2)</f>
        <v>0</v>
      </c>
      <c r="BL1405" s="18" t="s">
        <v>266</v>
      </c>
      <c r="BM1405" s="240" t="s">
        <v>1736</v>
      </c>
    </row>
    <row r="1406" s="2" customFormat="1">
      <c r="A1406" s="39"/>
      <c r="B1406" s="40"/>
      <c r="C1406" s="41"/>
      <c r="D1406" s="249" t="s">
        <v>217</v>
      </c>
      <c r="E1406" s="41"/>
      <c r="F1406" s="280" t="s">
        <v>1737</v>
      </c>
      <c r="G1406" s="41"/>
      <c r="H1406" s="41"/>
      <c r="I1406" s="281"/>
      <c r="J1406" s="41"/>
      <c r="K1406" s="41"/>
      <c r="L1406" s="45"/>
      <c r="M1406" s="282"/>
      <c r="N1406" s="283"/>
      <c r="O1406" s="92"/>
      <c r="P1406" s="92"/>
      <c r="Q1406" s="92"/>
      <c r="R1406" s="92"/>
      <c r="S1406" s="92"/>
      <c r="T1406" s="93"/>
      <c r="U1406" s="39"/>
      <c r="V1406" s="39"/>
      <c r="W1406" s="39"/>
      <c r="X1406" s="39"/>
      <c r="Y1406" s="39"/>
      <c r="Z1406" s="39"/>
      <c r="AA1406" s="39"/>
      <c r="AB1406" s="39"/>
      <c r="AC1406" s="39"/>
      <c r="AD1406" s="39"/>
      <c r="AE1406" s="39"/>
      <c r="AT1406" s="18" t="s">
        <v>217</v>
      </c>
      <c r="AU1406" s="18" t="s">
        <v>84</v>
      </c>
    </row>
    <row r="1407" s="15" customFormat="1">
      <c r="A1407" s="15"/>
      <c r="B1407" s="270"/>
      <c r="C1407" s="271"/>
      <c r="D1407" s="249" t="s">
        <v>192</v>
      </c>
      <c r="E1407" s="272" t="s">
        <v>1</v>
      </c>
      <c r="F1407" s="273" t="s">
        <v>445</v>
      </c>
      <c r="G1407" s="271"/>
      <c r="H1407" s="272" t="s">
        <v>1</v>
      </c>
      <c r="I1407" s="274"/>
      <c r="J1407" s="271"/>
      <c r="K1407" s="271"/>
      <c r="L1407" s="275"/>
      <c r="M1407" s="276"/>
      <c r="N1407" s="277"/>
      <c r="O1407" s="277"/>
      <c r="P1407" s="277"/>
      <c r="Q1407" s="277"/>
      <c r="R1407" s="277"/>
      <c r="S1407" s="277"/>
      <c r="T1407" s="278"/>
      <c r="U1407" s="15"/>
      <c r="V1407" s="15"/>
      <c r="W1407" s="15"/>
      <c r="X1407" s="15"/>
      <c r="Y1407" s="15"/>
      <c r="Z1407" s="15"/>
      <c r="AA1407" s="15"/>
      <c r="AB1407" s="15"/>
      <c r="AC1407" s="15"/>
      <c r="AD1407" s="15"/>
      <c r="AE1407" s="15"/>
      <c r="AT1407" s="279" t="s">
        <v>192</v>
      </c>
      <c r="AU1407" s="279" t="s">
        <v>84</v>
      </c>
      <c r="AV1407" s="15" t="s">
        <v>82</v>
      </c>
      <c r="AW1407" s="15" t="s">
        <v>30</v>
      </c>
      <c r="AX1407" s="15" t="s">
        <v>74</v>
      </c>
      <c r="AY1407" s="279" t="s">
        <v>137</v>
      </c>
    </row>
    <row r="1408" s="13" customFormat="1">
      <c r="A1408" s="13"/>
      <c r="B1408" s="247"/>
      <c r="C1408" s="248"/>
      <c r="D1408" s="249" t="s">
        <v>192</v>
      </c>
      <c r="E1408" s="250" t="s">
        <v>1</v>
      </c>
      <c r="F1408" s="251" t="s">
        <v>1722</v>
      </c>
      <c r="G1408" s="248"/>
      <c r="H1408" s="252">
        <v>25</v>
      </c>
      <c r="I1408" s="253"/>
      <c r="J1408" s="248"/>
      <c r="K1408" s="248"/>
      <c r="L1408" s="254"/>
      <c r="M1408" s="255"/>
      <c r="N1408" s="256"/>
      <c r="O1408" s="256"/>
      <c r="P1408" s="256"/>
      <c r="Q1408" s="256"/>
      <c r="R1408" s="256"/>
      <c r="S1408" s="256"/>
      <c r="T1408" s="257"/>
      <c r="U1408" s="13"/>
      <c r="V1408" s="13"/>
      <c r="W1408" s="13"/>
      <c r="X1408" s="13"/>
      <c r="Y1408" s="13"/>
      <c r="Z1408" s="13"/>
      <c r="AA1408" s="13"/>
      <c r="AB1408" s="13"/>
      <c r="AC1408" s="13"/>
      <c r="AD1408" s="13"/>
      <c r="AE1408" s="13"/>
      <c r="AT1408" s="258" t="s">
        <v>192</v>
      </c>
      <c r="AU1408" s="258" t="s">
        <v>84</v>
      </c>
      <c r="AV1408" s="13" t="s">
        <v>84</v>
      </c>
      <c r="AW1408" s="13" t="s">
        <v>30</v>
      </c>
      <c r="AX1408" s="13" t="s">
        <v>74</v>
      </c>
      <c r="AY1408" s="258" t="s">
        <v>137</v>
      </c>
    </row>
    <row r="1409" s="13" customFormat="1">
      <c r="A1409" s="13"/>
      <c r="B1409" s="247"/>
      <c r="C1409" s="248"/>
      <c r="D1409" s="249" t="s">
        <v>192</v>
      </c>
      <c r="E1409" s="250" t="s">
        <v>1</v>
      </c>
      <c r="F1409" s="251" t="s">
        <v>1723</v>
      </c>
      <c r="G1409" s="248"/>
      <c r="H1409" s="252">
        <v>14</v>
      </c>
      <c r="I1409" s="253"/>
      <c r="J1409" s="248"/>
      <c r="K1409" s="248"/>
      <c r="L1409" s="254"/>
      <c r="M1409" s="255"/>
      <c r="N1409" s="256"/>
      <c r="O1409" s="256"/>
      <c r="P1409" s="256"/>
      <c r="Q1409" s="256"/>
      <c r="R1409" s="256"/>
      <c r="S1409" s="256"/>
      <c r="T1409" s="257"/>
      <c r="U1409" s="13"/>
      <c r="V1409" s="13"/>
      <c r="W1409" s="13"/>
      <c r="X1409" s="13"/>
      <c r="Y1409" s="13"/>
      <c r="Z1409" s="13"/>
      <c r="AA1409" s="13"/>
      <c r="AB1409" s="13"/>
      <c r="AC1409" s="13"/>
      <c r="AD1409" s="13"/>
      <c r="AE1409" s="13"/>
      <c r="AT1409" s="258" t="s">
        <v>192</v>
      </c>
      <c r="AU1409" s="258" t="s">
        <v>84</v>
      </c>
      <c r="AV1409" s="13" t="s">
        <v>84</v>
      </c>
      <c r="AW1409" s="13" t="s">
        <v>30</v>
      </c>
      <c r="AX1409" s="13" t="s">
        <v>74</v>
      </c>
      <c r="AY1409" s="258" t="s">
        <v>137</v>
      </c>
    </row>
    <row r="1410" s="13" customFormat="1">
      <c r="A1410" s="13"/>
      <c r="B1410" s="247"/>
      <c r="C1410" s="248"/>
      <c r="D1410" s="249" t="s">
        <v>192</v>
      </c>
      <c r="E1410" s="250" t="s">
        <v>1</v>
      </c>
      <c r="F1410" s="251" t="s">
        <v>1724</v>
      </c>
      <c r="G1410" s="248"/>
      <c r="H1410" s="252">
        <v>14.199999999999999</v>
      </c>
      <c r="I1410" s="253"/>
      <c r="J1410" s="248"/>
      <c r="K1410" s="248"/>
      <c r="L1410" s="254"/>
      <c r="M1410" s="255"/>
      <c r="N1410" s="256"/>
      <c r="O1410" s="256"/>
      <c r="P1410" s="256"/>
      <c r="Q1410" s="256"/>
      <c r="R1410" s="256"/>
      <c r="S1410" s="256"/>
      <c r="T1410" s="257"/>
      <c r="U1410" s="13"/>
      <c r="V1410" s="13"/>
      <c r="W1410" s="13"/>
      <c r="X1410" s="13"/>
      <c r="Y1410" s="13"/>
      <c r="Z1410" s="13"/>
      <c r="AA1410" s="13"/>
      <c r="AB1410" s="13"/>
      <c r="AC1410" s="13"/>
      <c r="AD1410" s="13"/>
      <c r="AE1410" s="13"/>
      <c r="AT1410" s="258" t="s">
        <v>192</v>
      </c>
      <c r="AU1410" s="258" t="s">
        <v>84</v>
      </c>
      <c r="AV1410" s="13" t="s">
        <v>84</v>
      </c>
      <c r="AW1410" s="13" t="s">
        <v>30</v>
      </c>
      <c r="AX1410" s="13" t="s">
        <v>74</v>
      </c>
      <c r="AY1410" s="258" t="s">
        <v>137</v>
      </c>
    </row>
    <row r="1411" s="13" customFormat="1">
      <c r="A1411" s="13"/>
      <c r="B1411" s="247"/>
      <c r="C1411" s="248"/>
      <c r="D1411" s="249" t="s">
        <v>192</v>
      </c>
      <c r="E1411" s="250" t="s">
        <v>1</v>
      </c>
      <c r="F1411" s="251" t="s">
        <v>1725</v>
      </c>
      <c r="G1411" s="248"/>
      <c r="H1411" s="252">
        <v>25</v>
      </c>
      <c r="I1411" s="253"/>
      <c r="J1411" s="248"/>
      <c r="K1411" s="248"/>
      <c r="L1411" s="254"/>
      <c r="M1411" s="255"/>
      <c r="N1411" s="256"/>
      <c r="O1411" s="256"/>
      <c r="P1411" s="256"/>
      <c r="Q1411" s="256"/>
      <c r="R1411" s="256"/>
      <c r="S1411" s="256"/>
      <c r="T1411" s="257"/>
      <c r="U1411" s="13"/>
      <c r="V1411" s="13"/>
      <c r="W1411" s="13"/>
      <c r="X1411" s="13"/>
      <c r="Y1411" s="13"/>
      <c r="Z1411" s="13"/>
      <c r="AA1411" s="13"/>
      <c r="AB1411" s="13"/>
      <c r="AC1411" s="13"/>
      <c r="AD1411" s="13"/>
      <c r="AE1411" s="13"/>
      <c r="AT1411" s="258" t="s">
        <v>192</v>
      </c>
      <c r="AU1411" s="258" t="s">
        <v>84</v>
      </c>
      <c r="AV1411" s="13" t="s">
        <v>84</v>
      </c>
      <c r="AW1411" s="13" t="s">
        <v>30</v>
      </c>
      <c r="AX1411" s="13" t="s">
        <v>74</v>
      </c>
      <c r="AY1411" s="258" t="s">
        <v>137</v>
      </c>
    </row>
    <row r="1412" s="13" customFormat="1">
      <c r="A1412" s="13"/>
      <c r="B1412" s="247"/>
      <c r="C1412" s="248"/>
      <c r="D1412" s="249" t="s">
        <v>192</v>
      </c>
      <c r="E1412" s="250" t="s">
        <v>1</v>
      </c>
      <c r="F1412" s="251" t="s">
        <v>1726</v>
      </c>
      <c r="G1412" s="248"/>
      <c r="H1412" s="252">
        <v>14.199999999999999</v>
      </c>
      <c r="I1412" s="253"/>
      <c r="J1412" s="248"/>
      <c r="K1412" s="248"/>
      <c r="L1412" s="254"/>
      <c r="M1412" s="255"/>
      <c r="N1412" s="256"/>
      <c r="O1412" s="256"/>
      <c r="P1412" s="256"/>
      <c r="Q1412" s="256"/>
      <c r="R1412" s="256"/>
      <c r="S1412" s="256"/>
      <c r="T1412" s="257"/>
      <c r="U1412" s="13"/>
      <c r="V1412" s="13"/>
      <c r="W1412" s="13"/>
      <c r="X1412" s="13"/>
      <c r="Y1412" s="13"/>
      <c r="Z1412" s="13"/>
      <c r="AA1412" s="13"/>
      <c r="AB1412" s="13"/>
      <c r="AC1412" s="13"/>
      <c r="AD1412" s="13"/>
      <c r="AE1412" s="13"/>
      <c r="AT1412" s="258" t="s">
        <v>192</v>
      </c>
      <c r="AU1412" s="258" t="s">
        <v>84</v>
      </c>
      <c r="AV1412" s="13" t="s">
        <v>84</v>
      </c>
      <c r="AW1412" s="13" t="s">
        <v>30</v>
      </c>
      <c r="AX1412" s="13" t="s">
        <v>74</v>
      </c>
      <c r="AY1412" s="258" t="s">
        <v>137</v>
      </c>
    </row>
    <row r="1413" s="13" customFormat="1">
      <c r="A1413" s="13"/>
      <c r="B1413" s="247"/>
      <c r="C1413" s="248"/>
      <c r="D1413" s="249" t="s">
        <v>192</v>
      </c>
      <c r="E1413" s="250" t="s">
        <v>1</v>
      </c>
      <c r="F1413" s="251" t="s">
        <v>1727</v>
      </c>
      <c r="G1413" s="248"/>
      <c r="H1413" s="252">
        <v>9.4000000000000004</v>
      </c>
      <c r="I1413" s="253"/>
      <c r="J1413" s="248"/>
      <c r="K1413" s="248"/>
      <c r="L1413" s="254"/>
      <c r="M1413" s="255"/>
      <c r="N1413" s="256"/>
      <c r="O1413" s="256"/>
      <c r="P1413" s="256"/>
      <c r="Q1413" s="256"/>
      <c r="R1413" s="256"/>
      <c r="S1413" s="256"/>
      <c r="T1413" s="257"/>
      <c r="U1413" s="13"/>
      <c r="V1413" s="13"/>
      <c r="W1413" s="13"/>
      <c r="X1413" s="13"/>
      <c r="Y1413" s="13"/>
      <c r="Z1413" s="13"/>
      <c r="AA1413" s="13"/>
      <c r="AB1413" s="13"/>
      <c r="AC1413" s="13"/>
      <c r="AD1413" s="13"/>
      <c r="AE1413" s="13"/>
      <c r="AT1413" s="258" t="s">
        <v>192</v>
      </c>
      <c r="AU1413" s="258" t="s">
        <v>84</v>
      </c>
      <c r="AV1413" s="13" t="s">
        <v>84</v>
      </c>
      <c r="AW1413" s="13" t="s">
        <v>30</v>
      </c>
      <c r="AX1413" s="13" t="s">
        <v>74</v>
      </c>
      <c r="AY1413" s="258" t="s">
        <v>137</v>
      </c>
    </row>
    <row r="1414" s="13" customFormat="1">
      <c r="A1414" s="13"/>
      <c r="B1414" s="247"/>
      <c r="C1414" s="248"/>
      <c r="D1414" s="249" t="s">
        <v>192</v>
      </c>
      <c r="E1414" s="250" t="s">
        <v>1</v>
      </c>
      <c r="F1414" s="251" t="s">
        <v>1728</v>
      </c>
      <c r="G1414" s="248"/>
      <c r="H1414" s="252">
        <v>14</v>
      </c>
      <c r="I1414" s="253"/>
      <c r="J1414" s="248"/>
      <c r="K1414" s="248"/>
      <c r="L1414" s="254"/>
      <c r="M1414" s="255"/>
      <c r="N1414" s="256"/>
      <c r="O1414" s="256"/>
      <c r="P1414" s="256"/>
      <c r="Q1414" s="256"/>
      <c r="R1414" s="256"/>
      <c r="S1414" s="256"/>
      <c r="T1414" s="257"/>
      <c r="U1414" s="13"/>
      <c r="V1414" s="13"/>
      <c r="W1414" s="13"/>
      <c r="X1414" s="13"/>
      <c r="Y1414" s="13"/>
      <c r="Z1414" s="13"/>
      <c r="AA1414" s="13"/>
      <c r="AB1414" s="13"/>
      <c r="AC1414" s="13"/>
      <c r="AD1414" s="13"/>
      <c r="AE1414" s="13"/>
      <c r="AT1414" s="258" t="s">
        <v>192</v>
      </c>
      <c r="AU1414" s="258" t="s">
        <v>84</v>
      </c>
      <c r="AV1414" s="13" t="s">
        <v>84</v>
      </c>
      <c r="AW1414" s="13" t="s">
        <v>30</v>
      </c>
      <c r="AX1414" s="13" t="s">
        <v>74</v>
      </c>
      <c r="AY1414" s="258" t="s">
        <v>137</v>
      </c>
    </row>
    <row r="1415" s="13" customFormat="1">
      <c r="A1415" s="13"/>
      <c r="B1415" s="247"/>
      <c r="C1415" s="248"/>
      <c r="D1415" s="249" t="s">
        <v>192</v>
      </c>
      <c r="E1415" s="250" t="s">
        <v>1</v>
      </c>
      <c r="F1415" s="251" t="s">
        <v>1729</v>
      </c>
      <c r="G1415" s="248"/>
      <c r="H1415" s="252">
        <v>8.4000000000000004</v>
      </c>
      <c r="I1415" s="253"/>
      <c r="J1415" s="248"/>
      <c r="K1415" s="248"/>
      <c r="L1415" s="254"/>
      <c r="M1415" s="255"/>
      <c r="N1415" s="256"/>
      <c r="O1415" s="256"/>
      <c r="P1415" s="256"/>
      <c r="Q1415" s="256"/>
      <c r="R1415" s="256"/>
      <c r="S1415" s="256"/>
      <c r="T1415" s="257"/>
      <c r="U1415" s="13"/>
      <c r="V1415" s="13"/>
      <c r="W1415" s="13"/>
      <c r="X1415" s="13"/>
      <c r="Y1415" s="13"/>
      <c r="Z1415" s="13"/>
      <c r="AA1415" s="13"/>
      <c r="AB1415" s="13"/>
      <c r="AC1415" s="13"/>
      <c r="AD1415" s="13"/>
      <c r="AE1415" s="13"/>
      <c r="AT1415" s="258" t="s">
        <v>192</v>
      </c>
      <c r="AU1415" s="258" t="s">
        <v>84</v>
      </c>
      <c r="AV1415" s="13" t="s">
        <v>84</v>
      </c>
      <c r="AW1415" s="13" t="s">
        <v>30</v>
      </c>
      <c r="AX1415" s="13" t="s">
        <v>74</v>
      </c>
      <c r="AY1415" s="258" t="s">
        <v>137</v>
      </c>
    </row>
    <row r="1416" s="13" customFormat="1">
      <c r="A1416" s="13"/>
      <c r="B1416" s="247"/>
      <c r="C1416" s="248"/>
      <c r="D1416" s="249" t="s">
        <v>192</v>
      </c>
      <c r="E1416" s="250" t="s">
        <v>1</v>
      </c>
      <c r="F1416" s="251" t="s">
        <v>1730</v>
      </c>
      <c r="G1416" s="248"/>
      <c r="H1416" s="252">
        <v>6.7999999999999998</v>
      </c>
      <c r="I1416" s="253"/>
      <c r="J1416" s="248"/>
      <c r="K1416" s="248"/>
      <c r="L1416" s="254"/>
      <c r="M1416" s="255"/>
      <c r="N1416" s="256"/>
      <c r="O1416" s="256"/>
      <c r="P1416" s="256"/>
      <c r="Q1416" s="256"/>
      <c r="R1416" s="256"/>
      <c r="S1416" s="256"/>
      <c r="T1416" s="257"/>
      <c r="U1416" s="13"/>
      <c r="V1416" s="13"/>
      <c r="W1416" s="13"/>
      <c r="X1416" s="13"/>
      <c r="Y1416" s="13"/>
      <c r="Z1416" s="13"/>
      <c r="AA1416" s="13"/>
      <c r="AB1416" s="13"/>
      <c r="AC1416" s="13"/>
      <c r="AD1416" s="13"/>
      <c r="AE1416" s="13"/>
      <c r="AT1416" s="258" t="s">
        <v>192</v>
      </c>
      <c r="AU1416" s="258" t="s">
        <v>84</v>
      </c>
      <c r="AV1416" s="13" t="s">
        <v>84</v>
      </c>
      <c r="AW1416" s="13" t="s">
        <v>30</v>
      </c>
      <c r="AX1416" s="13" t="s">
        <v>74</v>
      </c>
      <c r="AY1416" s="258" t="s">
        <v>137</v>
      </c>
    </row>
    <row r="1417" s="15" customFormat="1">
      <c r="A1417" s="15"/>
      <c r="B1417" s="270"/>
      <c r="C1417" s="271"/>
      <c r="D1417" s="249" t="s">
        <v>192</v>
      </c>
      <c r="E1417" s="272" t="s">
        <v>1</v>
      </c>
      <c r="F1417" s="273" t="s">
        <v>451</v>
      </c>
      <c r="G1417" s="271"/>
      <c r="H1417" s="272" t="s">
        <v>1</v>
      </c>
      <c r="I1417" s="274"/>
      <c r="J1417" s="271"/>
      <c r="K1417" s="271"/>
      <c r="L1417" s="275"/>
      <c r="M1417" s="276"/>
      <c r="N1417" s="277"/>
      <c r="O1417" s="277"/>
      <c r="P1417" s="277"/>
      <c r="Q1417" s="277"/>
      <c r="R1417" s="277"/>
      <c r="S1417" s="277"/>
      <c r="T1417" s="278"/>
      <c r="U1417" s="15"/>
      <c r="V1417" s="15"/>
      <c r="W1417" s="15"/>
      <c r="X1417" s="15"/>
      <c r="Y1417" s="15"/>
      <c r="Z1417" s="15"/>
      <c r="AA1417" s="15"/>
      <c r="AB1417" s="15"/>
      <c r="AC1417" s="15"/>
      <c r="AD1417" s="15"/>
      <c r="AE1417" s="15"/>
      <c r="AT1417" s="279" t="s">
        <v>192</v>
      </c>
      <c r="AU1417" s="279" t="s">
        <v>84</v>
      </c>
      <c r="AV1417" s="15" t="s">
        <v>82</v>
      </c>
      <c r="AW1417" s="15" t="s">
        <v>30</v>
      </c>
      <c r="AX1417" s="15" t="s">
        <v>74</v>
      </c>
      <c r="AY1417" s="279" t="s">
        <v>137</v>
      </c>
    </row>
    <row r="1418" s="13" customFormat="1">
      <c r="A1418" s="13"/>
      <c r="B1418" s="247"/>
      <c r="C1418" s="248"/>
      <c r="D1418" s="249" t="s">
        <v>192</v>
      </c>
      <c r="E1418" s="250" t="s">
        <v>1</v>
      </c>
      <c r="F1418" s="251" t="s">
        <v>1731</v>
      </c>
      <c r="G1418" s="248"/>
      <c r="H1418" s="252">
        <v>24.199999999999999</v>
      </c>
      <c r="I1418" s="253"/>
      <c r="J1418" s="248"/>
      <c r="K1418" s="248"/>
      <c r="L1418" s="254"/>
      <c r="M1418" s="255"/>
      <c r="N1418" s="256"/>
      <c r="O1418" s="256"/>
      <c r="P1418" s="256"/>
      <c r="Q1418" s="256"/>
      <c r="R1418" s="256"/>
      <c r="S1418" s="256"/>
      <c r="T1418" s="257"/>
      <c r="U1418" s="13"/>
      <c r="V1418" s="13"/>
      <c r="W1418" s="13"/>
      <c r="X1418" s="13"/>
      <c r="Y1418" s="13"/>
      <c r="Z1418" s="13"/>
      <c r="AA1418" s="13"/>
      <c r="AB1418" s="13"/>
      <c r="AC1418" s="13"/>
      <c r="AD1418" s="13"/>
      <c r="AE1418" s="13"/>
      <c r="AT1418" s="258" t="s">
        <v>192</v>
      </c>
      <c r="AU1418" s="258" t="s">
        <v>84</v>
      </c>
      <c r="AV1418" s="13" t="s">
        <v>84</v>
      </c>
      <c r="AW1418" s="13" t="s">
        <v>30</v>
      </c>
      <c r="AX1418" s="13" t="s">
        <v>74</v>
      </c>
      <c r="AY1418" s="258" t="s">
        <v>137</v>
      </c>
    </row>
    <row r="1419" s="13" customFormat="1">
      <c r="A1419" s="13"/>
      <c r="B1419" s="247"/>
      <c r="C1419" s="248"/>
      <c r="D1419" s="249" t="s">
        <v>192</v>
      </c>
      <c r="E1419" s="250" t="s">
        <v>1</v>
      </c>
      <c r="F1419" s="251" t="s">
        <v>1732</v>
      </c>
      <c r="G1419" s="248"/>
      <c r="H1419" s="252">
        <v>20.399999999999999</v>
      </c>
      <c r="I1419" s="253"/>
      <c r="J1419" s="248"/>
      <c r="K1419" s="248"/>
      <c r="L1419" s="254"/>
      <c r="M1419" s="255"/>
      <c r="N1419" s="256"/>
      <c r="O1419" s="256"/>
      <c r="P1419" s="256"/>
      <c r="Q1419" s="256"/>
      <c r="R1419" s="256"/>
      <c r="S1419" s="256"/>
      <c r="T1419" s="257"/>
      <c r="U1419" s="13"/>
      <c r="V1419" s="13"/>
      <c r="W1419" s="13"/>
      <c r="X1419" s="13"/>
      <c r="Y1419" s="13"/>
      <c r="Z1419" s="13"/>
      <c r="AA1419" s="13"/>
      <c r="AB1419" s="13"/>
      <c r="AC1419" s="13"/>
      <c r="AD1419" s="13"/>
      <c r="AE1419" s="13"/>
      <c r="AT1419" s="258" t="s">
        <v>192</v>
      </c>
      <c r="AU1419" s="258" t="s">
        <v>84</v>
      </c>
      <c r="AV1419" s="13" t="s">
        <v>84</v>
      </c>
      <c r="AW1419" s="13" t="s">
        <v>30</v>
      </c>
      <c r="AX1419" s="13" t="s">
        <v>74</v>
      </c>
      <c r="AY1419" s="258" t="s">
        <v>137</v>
      </c>
    </row>
    <row r="1420" s="14" customFormat="1">
      <c r="A1420" s="14"/>
      <c r="B1420" s="259"/>
      <c r="C1420" s="260"/>
      <c r="D1420" s="249" t="s">
        <v>192</v>
      </c>
      <c r="E1420" s="261" t="s">
        <v>1</v>
      </c>
      <c r="F1420" s="262" t="s">
        <v>202</v>
      </c>
      <c r="G1420" s="260"/>
      <c r="H1420" s="263">
        <v>175.59999999999999</v>
      </c>
      <c r="I1420" s="264"/>
      <c r="J1420" s="260"/>
      <c r="K1420" s="260"/>
      <c r="L1420" s="265"/>
      <c r="M1420" s="266"/>
      <c r="N1420" s="267"/>
      <c r="O1420" s="267"/>
      <c r="P1420" s="267"/>
      <c r="Q1420" s="267"/>
      <c r="R1420" s="267"/>
      <c r="S1420" s="267"/>
      <c r="T1420" s="268"/>
      <c r="U1420" s="14"/>
      <c r="V1420" s="14"/>
      <c r="W1420" s="14"/>
      <c r="X1420" s="14"/>
      <c r="Y1420" s="14"/>
      <c r="Z1420" s="14"/>
      <c r="AA1420" s="14"/>
      <c r="AB1420" s="14"/>
      <c r="AC1420" s="14"/>
      <c r="AD1420" s="14"/>
      <c r="AE1420" s="14"/>
      <c r="AT1420" s="269" t="s">
        <v>192</v>
      </c>
      <c r="AU1420" s="269" t="s">
        <v>84</v>
      </c>
      <c r="AV1420" s="14" t="s">
        <v>155</v>
      </c>
      <c r="AW1420" s="14" t="s">
        <v>30</v>
      </c>
      <c r="AX1420" s="14" t="s">
        <v>82</v>
      </c>
      <c r="AY1420" s="269" t="s">
        <v>137</v>
      </c>
    </row>
    <row r="1421" s="2" customFormat="1" ht="24.15" customHeight="1">
      <c r="A1421" s="39"/>
      <c r="B1421" s="40"/>
      <c r="C1421" s="228" t="s">
        <v>1738</v>
      </c>
      <c r="D1421" s="228" t="s">
        <v>140</v>
      </c>
      <c r="E1421" s="229" t="s">
        <v>1739</v>
      </c>
      <c r="F1421" s="230" t="s">
        <v>1740</v>
      </c>
      <c r="G1421" s="231" t="s">
        <v>190</v>
      </c>
      <c r="H1421" s="232">
        <v>536.70699999999999</v>
      </c>
      <c r="I1421" s="233"/>
      <c r="J1421" s="234">
        <f>ROUND(I1421*H1421,2)</f>
        <v>0</v>
      </c>
      <c r="K1421" s="235"/>
      <c r="L1421" s="45"/>
      <c r="M1421" s="236" t="s">
        <v>1</v>
      </c>
      <c r="N1421" s="237" t="s">
        <v>39</v>
      </c>
      <c r="O1421" s="92"/>
      <c r="P1421" s="238">
        <f>O1421*H1421</f>
        <v>0</v>
      </c>
      <c r="Q1421" s="238">
        <v>0.00010000000000000001</v>
      </c>
      <c r="R1421" s="238">
        <f>Q1421*H1421</f>
        <v>0.053670700000000002</v>
      </c>
      <c r="S1421" s="238">
        <v>0</v>
      </c>
      <c r="T1421" s="239">
        <f>S1421*H1421</f>
        <v>0</v>
      </c>
      <c r="U1421" s="39"/>
      <c r="V1421" s="39"/>
      <c r="W1421" s="39"/>
      <c r="X1421" s="39"/>
      <c r="Y1421" s="39"/>
      <c r="Z1421" s="39"/>
      <c r="AA1421" s="39"/>
      <c r="AB1421" s="39"/>
      <c r="AC1421" s="39"/>
      <c r="AD1421" s="39"/>
      <c r="AE1421" s="39"/>
      <c r="AR1421" s="240" t="s">
        <v>266</v>
      </c>
      <c r="AT1421" s="240" t="s">
        <v>140</v>
      </c>
      <c r="AU1421" s="240" t="s">
        <v>84</v>
      </c>
      <c r="AY1421" s="18" t="s">
        <v>137</v>
      </c>
      <c r="BE1421" s="241">
        <f>IF(N1421="základní",J1421,0)</f>
        <v>0</v>
      </c>
      <c r="BF1421" s="241">
        <f>IF(N1421="snížená",J1421,0)</f>
        <v>0</v>
      </c>
      <c r="BG1421" s="241">
        <f>IF(N1421="zákl. přenesená",J1421,0)</f>
        <v>0</v>
      </c>
      <c r="BH1421" s="241">
        <f>IF(N1421="sníž. přenesená",J1421,0)</f>
        <v>0</v>
      </c>
      <c r="BI1421" s="241">
        <f>IF(N1421="nulová",J1421,0)</f>
        <v>0</v>
      </c>
      <c r="BJ1421" s="18" t="s">
        <v>82</v>
      </c>
      <c r="BK1421" s="241">
        <f>ROUND(I1421*H1421,2)</f>
        <v>0</v>
      </c>
      <c r="BL1421" s="18" t="s">
        <v>266</v>
      </c>
      <c r="BM1421" s="240" t="s">
        <v>1741</v>
      </c>
    </row>
    <row r="1422" s="13" customFormat="1">
      <c r="A1422" s="13"/>
      <c r="B1422" s="247"/>
      <c r="C1422" s="248"/>
      <c r="D1422" s="249" t="s">
        <v>192</v>
      </c>
      <c r="E1422" s="250" t="s">
        <v>1</v>
      </c>
      <c r="F1422" s="251" t="s">
        <v>476</v>
      </c>
      <c r="G1422" s="248"/>
      <c r="H1422" s="252">
        <v>470.07999999999998</v>
      </c>
      <c r="I1422" s="253"/>
      <c r="J1422" s="248"/>
      <c r="K1422" s="248"/>
      <c r="L1422" s="254"/>
      <c r="M1422" s="255"/>
      <c r="N1422" s="256"/>
      <c r="O1422" s="256"/>
      <c r="P1422" s="256"/>
      <c r="Q1422" s="256"/>
      <c r="R1422" s="256"/>
      <c r="S1422" s="256"/>
      <c r="T1422" s="257"/>
      <c r="U1422" s="13"/>
      <c r="V1422" s="13"/>
      <c r="W1422" s="13"/>
      <c r="X1422" s="13"/>
      <c r="Y1422" s="13"/>
      <c r="Z1422" s="13"/>
      <c r="AA1422" s="13"/>
      <c r="AB1422" s="13"/>
      <c r="AC1422" s="13"/>
      <c r="AD1422" s="13"/>
      <c r="AE1422" s="13"/>
      <c r="AT1422" s="258" t="s">
        <v>192</v>
      </c>
      <c r="AU1422" s="258" t="s">
        <v>84</v>
      </c>
      <c r="AV1422" s="13" t="s">
        <v>84</v>
      </c>
      <c r="AW1422" s="13" t="s">
        <v>30</v>
      </c>
      <c r="AX1422" s="13" t="s">
        <v>74</v>
      </c>
      <c r="AY1422" s="258" t="s">
        <v>137</v>
      </c>
    </row>
    <row r="1423" s="13" customFormat="1">
      <c r="A1423" s="13"/>
      <c r="B1423" s="247"/>
      <c r="C1423" s="248"/>
      <c r="D1423" s="249" t="s">
        <v>192</v>
      </c>
      <c r="E1423" s="250" t="s">
        <v>1</v>
      </c>
      <c r="F1423" s="251" t="s">
        <v>477</v>
      </c>
      <c r="G1423" s="248"/>
      <c r="H1423" s="252">
        <v>63.700000000000003</v>
      </c>
      <c r="I1423" s="253"/>
      <c r="J1423" s="248"/>
      <c r="K1423" s="248"/>
      <c r="L1423" s="254"/>
      <c r="M1423" s="255"/>
      <c r="N1423" s="256"/>
      <c r="O1423" s="256"/>
      <c r="P1423" s="256"/>
      <c r="Q1423" s="256"/>
      <c r="R1423" s="256"/>
      <c r="S1423" s="256"/>
      <c r="T1423" s="257"/>
      <c r="U1423" s="13"/>
      <c r="V1423" s="13"/>
      <c r="W1423" s="13"/>
      <c r="X1423" s="13"/>
      <c r="Y1423" s="13"/>
      <c r="Z1423" s="13"/>
      <c r="AA1423" s="13"/>
      <c r="AB1423" s="13"/>
      <c r="AC1423" s="13"/>
      <c r="AD1423" s="13"/>
      <c r="AE1423" s="13"/>
      <c r="AT1423" s="258" t="s">
        <v>192</v>
      </c>
      <c r="AU1423" s="258" t="s">
        <v>84</v>
      </c>
      <c r="AV1423" s="13" t="s">
        <v>84</v>
      </c>
      <c r="AW1423" s="13" t="s">
        <v>30</v>
      </c>
      <c r="AX1423" s="13" t="s">
        <v>74</v>
      </c>
      <c r="AY1423" s="258" t="s">
        <v>137</v>
      </c>
    </row>
    <row r="1424" s="13" customFormat="1">
      <c r="A1424" s="13"/>
      <c r="B1424" s="247"/>
      <c r="C1424" s="248"/>
      <c r="D1424" s="249" t="s">
        <v>192</v>
      </c>
      <c r="E1424" s="250" t="s">
        <v>1</v>
      </c>
      <c r="F1424" s="251" t="s">
        <v>478</v>
      </c>
      <c r="G1424" s="248"/>
      <c r="H1424" s="252">
        <v>33.695999999999998</v>
      </c>
      <c r="I1424" s="253"/>
      <c r="J1424" s="248"/>
      <c r="K1424" s="248"/>
      <c r="L1424" s="254"/>
      <c r="M1424" s="255"/>
      <c r="N1424" s="256"/>
      <c r="O1424" s="256"/>
      <c r="P1424" s="256"/>
      <c r="Q1424" s="256"/>
      <c r="R1424" s="256"/>
      <c r="S1424" s="256"/>
      <c r="T1424" s="257"/>
      <c r="U1424" s="13"/>
      <c r="V1424" s="13"/>
      <c r="W1424" s="13"/>
      <c r="X1424" s="13"/>
      <c r="Y1424" s="13"/>
      <c r="Z1424" s="13"/>
      <c r="AA1424" s="13"/>
      <c r="AB1424" s="13"/>
      <c r="AC1424" s="13"/>
      <c r="AD1424" s="13"/>
      <c r="AE1424" s="13"/>
      <c r="AT1424" s="258" t="s">
        <v>192</v>
      </c>
      <c r="AU1424" s="258" t="s">
        <v>84</v>
      </c>
      <c r="AV1424" s="13" t="s">
        <v>84</v>
      </c>
      <c r="AW1424" s="13" t="s">
        <v>30</v>
      </c>
      <c r="AX1424" s="13" t="s">
        <v>74</v>
      </c>
      <c r="AY1424" s="258" t="s">
        <v>137</v>
      </c>
    </row>
    <row r="1425" s="13" customFormat="1">
      <c r="A1425" s="13"/>
      <c r="B1425" s="247"/>
      <c r="C1425" s="248"/>
      <c r="D1425" s="249" t="s">
        <v>192</v>
      </c>
      <c r="E1425" s="250" t="s">
        <v>1</v>
      </c>
      <c r="F1425" s="251" t="s">
        <v>479</v>
      </c>
      <c r="G1425" s="248"/>
      <c r="H1425" s="252">
        <v>12.949999999999999</v>
      </c>
      <c r="I1425" s="253"/>
      <c r="J1425" s="248"/>
      <c r="K1425" s="248"/>
      <c r="L1425" s="254"/>
      <c r="M1425" s="255"/>
      <c r="N1425" s="256"/>
      <c r="O1425" s="256"/>
      <c r="P1425" s="256"/>
      <c r="Q1425" s="256"/>
      <c r="R1425" s="256"/>
      <c r="S1425" s="256"/>
      <c r="T1425" s="257"/>
      <c r="U1425" s="13"/>
      <c r="V1425" s="13"/>
      <c r="W1425" s="13"/>
      <c r="X1425" s="13"/>
      <c r="Y1425" s="13"/>
      <c r="Z1425" s="13"/>
      <c r="AA1425" s="13"/>
      <c r="AB1425" s="13"/>
      <c r="AC1425" s="13"/>
      <c r="AD1425" s="13"/>
      <c r="AE1425" s="13"/>
      <c r="AT1425" s="258" t="s">
        <v>192</v>
      </c>
      <c r="AU1425" s="258" t="s">
        <v>84</v>
      </c>
      <c r="AV1425" s="13" t="s">
        <v>84</v>
      </c>
      <c r="AW1425" s="13" t="s">
        <v>30</v>
      </c>
      <c r="AX1425" s="13" t="s">
        <v>74</v>
      </c>
      <c r="AY1425" s="258" t="s">
        <v>137</v>
      </c>
    </row>
    <row r="1426" s="13" customFormat="1">
      <c r="A1426" s="13"/>
      <c r="B1426" s="247"/>
      <c r="C1426" s="248"/>
      <c r="D1426" s="249" t="s">
        <v>192</v>
      </c>
      <c r="E1426" s="250" t="s">
        <v>1</v>
      </c>
      <c r="F1426" s="251" t="s">
        <v>480</v>
      </c>
      <c r="G1426" s="248"/>
      <c r="H1426" s="252">
        <v>27</v>
      </c>
      <c r="I1426" s="253"/>
      <c r="J1426" s="248"/>
      <c r="K1426" s="248"/>
      <c r="L1426" s="254"/>
      <c r="M1426" s="255"/>
      <c r="N1426" s="256"/>
      <c r="O1426" s="256"/>
      <c r="P1426" s="256"/>
      <c r="Q1426" s="256"/>
      <c r="R1426" s="256"/>
      <c r="S1426" s="256"/>
      <c r="T1426" s="257"/>
      <c r="U1426" s="13"/>
      <c r="V1426" s="13"/>
      <c r="W1426" s="13"/>
      <c r="X1426" s="13"/>
      <c r="Y1426" s="13"/>
      <c r="Z1426" s="13"/>
      <c r="AA1426" s="13"/>
      <c r="AB1426" s="13"/>
      <c r="AC1426" s="13"/>
      <c r="AD1426" s="13"/>
      <c r="AE1426" s="13"/>
      <c r="AT1426" s="258" t="s">
        <v>192</v>
      </c>
      <c r="AU1426" s="258" t="s">
        <v>84</v>
      </c>
      <c r="AV1426" s="13" t="s">
        <v>84</v>
      </c>
      <c r="AW1426" s="13" t="s">
        <v>30</v>
      </c>
      <c r="AX1426" s="13" t="s">
        <v>74</v>
      </c>
      <c r="AY1426" s="258" t="s">
        <v>137</v>
      </c>
    </row>
    <row r="1427" s="16" customFormat="1">
      <c r="A1427" s="16"/>
      <c r="B1427" s="284"/>
      <c r="C1427" s="285"/>
      <c r="D1427" s="249" t="s">
        <v>192</v>
      </c>
      <c r="E1427" s="286" t="s">
        <v>1</v>
      </c>
      <c r="F1427" s="287" t="s">
        <v>294</v>
      </c>
      <c r="G1427" s="285"/>
      <c r="H1427" s="288">
        <v>607.42600000000004</v>
      </c>
      <c r="I1427" s="289"/>
      <c r="J1427" s="285"/>
      <c r="K1427" s="285"/>
      <c r="L1427" s="290"/>
      <c r="M1427" s="291"/>
      <c r="N1427" s="292"/>
      <c r="O1427" s="292"/>
      <c r="P1427" s="292"/>
      <c r="Q1427" s="292"/>
      <c r="R1427" s="292"/>
      <c r="S1427" s="292"/>
      <c r="T1427" s="293"/>
      <c r="U1427" s="16"/>
      <c r="V1427" s="16"/>
      <c r="W1427" s="16"/>
      <c r="X1427" s="16"/>
      <c r="Y1427" s="16"/>
      <c r="Z1427" s="16"/>
      <c r="AA1427" s="16"/>
      <c r="AB1427" s="16"/>
      <c r="AC1427" s="16"/>
      <c r="AD1427" s="16"/>
      <c r="AE1427" s="16"/>
      <c r="AT1427" s="294" t="s">
        <v>192</v>
      </c>
      <c r="AU1427" s="294" t="s">
        <v>84</v>
      </c>
      <c r="AV1427" s="16" t="s">
        <v>149</v>
      </c>
      <c r="AW1427" s="16" t="s">
        <v>30</v>
      </c>
      <c r="AX1427" s="16" t="s">
        <v>74</v>
      </c>
      <c r="AY1427" s="294" t="s">
        <v>137</v>
      </c>
    </row>
    <row r="1428" s="15" customFormat="1">
      <c r="A1428" s="15"/>
      <c r="B1428" s="270"/>
      <c r="C1428" s="271"/>
      <c r="D1428" s="249" t="s">
        <v>192</v>
      </c>
      <c r="E1428" s="272" t="s">
        <v>1</v>
      </c>
      <c r="F1428" s="273" t="s">
        <v>449</v>
      </c>
      <c r="G1428" s="271"/>
      <c r="H1428" s="272" t="s">
        <v>1</v>
      </c>
      <c r="I1428" s="274"/>
      <c r="J1428" s="271"/>
      <c r="K1428" s="271"/>
      <c r="L1428" s="275"/>
      <c r="M1428" s="276"/>
      <c r="N1428" s="277"/>
      <c r="O1428" s="277"/>
      <c r="P1428" s="277"/>
      <c r="Q1428" s="277"/>
      <c r="R1428" s="277"/>
      <c r="S1428" s="277"/>
      <c r="T1428" s="278"/>
      <c r="U1428" s="15"/>
      <c r="V1428" s="15"/>
      <c r="W1428" s="15"/>
      <c r="X1428" s="15"/>
      <c r="Y1428" s="15"/>
      <c r="Z1428" s="15"/>
      <c r="AA1428" s="15"/>
      <c r="AB1428" s="15"/>
      <c r="AC1428" s="15"/>
      <c r="AD1428" s="15"/>
      <c r="AE1428" s="15"/>
      <c r="AT1428" s="279" t="s">
        <v>192</v>
      </c>
      <c r="AU1428" s="279" t="s">
        <v>84</v>
      </c>
      <c r="AV1428" s="15" t="s">
        <v>82</v>
      </c>
      <c r="AW1428" s="15" t="s">
        <v>30</v>
      </c>
      <c r="AX1428" s="15" t="s">
        <v>74</v>
      </c>
      <c r="AY1428" s="279" t="s">
        <v>137</v>
      </c>
    </row>
    <row r="1429" s="13" customFormat="1">
      <c r="A1429" s="13"/>
      <c r="B1429" s="247"/>
      <c r="C1429" s="248"/>
      <c r="D1429" s="249" t="s">
        <v>192</v>
      </c>
      <c r="E1429" s="250" t="s">
        <v>1</v>
      </c>
      <c r="F1429" s="251" t="s">
        <v>481</v>
      </c>
      <c r="G1429" s="248"/>
      <c r="H1429" s="252">
        <v>-9.9199999999999999</v>
      </c>
      <c r="I1429" s="253"/>
      <c r="J1429" s="248"/>
      <c r="K1429" s="248"/>
      <c r="L1429" s="254"/>
      <c r="M1429" s="255"/>
      <c r="N1429" s="256"/>
      <c r="O1429" s="256"/>
      <c r="P1429" s="256"/>
      <c r="Q1429" s="256"/>
      <c r="R1429" s="256"/>
      <c r="S1429" s="256"/>
      <c r="T1429" s="257"/>
      <c r="U1429" s="13"/>
      <c r="V1429" s="13"/>
      <c r="W1429" s="13"/>
      <c r="X1429" s="13"/>
      <c r="Y1429" s="13"/>
      <c r="Z1429" s="13"/>
      <c r="AA1429" s="13"/>
      <c r="AB1429" s="13"/>
      <c r="AC1429" s="13"/>
      <c r="AD1429" s="13"/>
      <c r="AE1429" s="13"/>
      <c r="AT1429" s="258" t="s">
        <v>192</v>
      </c>
      <c r="AU1429" s="258" t="s">
        <v>84</v>
      </c>
      <c r="AV1429" s="13" t="s">
        <v>84</v>
      </c>
      <c r="AW1429" s="13" t="s">
        <v>30</v>
      </c>
      <c r="AX1429" s="13" t="s">
        <v>74</v>
      </c>
      <c r="AY1429" s="258" t="s">
        <v>137</v>
      </c>
    </row>
    <row r="1430" s="13" customFormat="1">
      <c r="A1430" s="13"/>
      <c r="B1430" s="247"/>
      <c r="C1430" s="248"/>
      <c r="D1430" s="249" t="s">
        <v>192</v>
      </c>
      <c r="E1430" s="250" t="s">
        <v>1</v>
      </c>
      <c r="F1430" s="251" t="s">
        <v>482</v>
      </c>
      <c r="G1430" s="248"/>
      <c r="H1430" s="252">
        <v>-9.3000000000000007</v>
      </c>
      <c r="I1430" s="253"/>
      <c r="J1430" s="248"/>
      <c r="K1430" s="248"/>
      <c r="L1430" s="254"/>
      <c r="M1430" s="255"/>
      <c r="N1430" s="256"/>
      <c r="O1430" s="256"/>
      <c r="P1430" s="256"/>
      <c r="Q1430" s="256"/>
      <c r="R1430" s="256"/>
      <c r="S1430" s="256"/>
      <c r="T1430" s="257"/>
      <c r="U1430" s="13"/>
      <c r="V1430" s="13"/>
      <c r="W1430" s="13"/>
      <c r="X1430" s="13"/>
      <c r="Y1430" s="13"/>
      <c r="Z1430" s="13"/>
      <c r="AA1430" s="13"/>
      <c r="AB1430" s="13"/>
      <c r="AC1430" s="13"/>
      <c r="AD1430" s="13"/>
      <c r="AE1430" s="13"/>
      <c r="AT1430" s="258" t="s">
        <v>192</v>
      </c>
      <c r="AU1430" s="258" t="s">
        <v>84</v>
      </c>
      <c r="AV1430" s="13" t="s">
        <v>84</v>
      </c>
      <c r="AW1430" s="13" t="s">
        <v>30</v>
      </c>
      <c r="AX1430" s="13" t="s">
        <v>74</v>
      </c>
      <c r="AY1430" s="258" t="s">
        <v>137</v>
      </c>
    </row>
    <row r="1431" s="13" customFormat="1">
      <c r="A1431" s="13"/>
      <c r="B1431" s="247"/>
      <c r="C1431" s="248"/>
      <c r="D1431" s="249" t="s">
        <v>192</v>
      </c>
      <c r="E1431" s="250" t="s">
        <v>1</v>
      </c>
      <c r="F1431" s="251" t="s">
        <v>483</v>
      </c>
      <c r="G1431" s="248"/>
      <c r="H1431" s="252">
        <v>-6.5099999999999998</v>
      </c>
      <c r="I1431" s="253"/>
      <c r="J1431" s="248"/>
      <c r="K1431" s="248"/>
      <c r="L1431" s="254"/>
      <c r="M1431" s="255"/>
      <c r="N1431" s="256"/>
      <c r="O1431" s="256"/>
      <c r="P1431" s="256"/>
      <c r="Q1431" s="256"/>
      <c r="R1431" s="256"/>
      <c r="S1431" s="256"/>
      <c r="T1431" s="257"/>
      <c r="U1431" s="13"/>
      <c r="V1431" s="13"/>
      <c r="W1431" s="13"/>
      <c r="X1431" s="13"/>
      <c r="Y1431" s="13"/>
      <c r="Z1431" s="13"/>
      <c r="AA1431" s="13"/>
      <c r="AB1431" s="13"/>
      <c r="AC1431" s="13"/>
      <c r="AD1431" s="13"/>
      <c r="AE1431" s="13"/>
      <c r="AT1431" s="258" t="s">
        <v>192</v>
      </c>
      <c r="AU1431" s="258" t="s">
        <v>84</v>
      </c>
      <c r="AV1431" s="13" t="s">
        <v>84</v>
      </c>
      <c r="AW1431" s="13" t="s">
        <v>30</v>
      </c>
      <c r="AX1431" s="13" t="s">
        <v>74</v>
      </c>
      <c r="AY1431" s="258" t="s">
        <v>137</v>
      </c>
    </row>
    <row r="1432" s="13" customFormat="1">
      <c r="A1432" s="13"/>
      <c r="B1432" s="247"/>
      <c r="C1432" s="248"/>
      <c r="D1432" s="249" t="s">
        <v>192</v>
      </c>
      <c r="E1432" s="250" t="s">
        <v>1</v>
      </c>
      <c r="F1432" s="251" t="s">
        <v>484</v>
      </c>
      <c r="G1432" s="248"/>
      <c r="H1432" s="252">
        <v>-9.3000000000000007</v>
      </c>
      <c r="I1432" s="253"/>
      <c r="J1432" s="248"/>
      <c r="K1432" s="248"/>
      <c r="L1432" s="254"/>
      <c r="M1432" s="255"/>
      <c r="N1432" s="256"/>
      <c r="O1432" s="256"/>
      <c r="P1432" s="256"/>
      <c r="Q1432" s="256"/>
      <c r="R1432" s="256"/>
      <c r="S1432" s="256"/>
      <c r="T1432" s="257"/>
      <c r="U1432" s="13"/>
      <c r="V1432" s="13"/>
      <c r="W1432" s="13"/>
      <c r="X1432" s="13"/>
      <c r="Y1432" s="13"/>
      <c r="Z1432" s="13"/>
      <c r="AA1432" s="13"/>
      <c r="AB1432" s="13"/>
      <c r="AC1432" s="13"/>
      <c r="AD1432" s="13"/>
      <c r="AE1432" s="13"/>
      <c r="AT1432" s="258" t="s">
        <v>192</v>
      </c>
      <c r="AU1432" s="258" t="s">
        <v>84</v>
      </c>
      <c r="AV1432" s="13" t="s">
        <v>84</v>
      </c>
      <c r="AW1432" s="13" t="s">
        <v>30</v>
      </c>
      <c r="AX1432" s="13" t="s">
        <v>74</v>
      </c>
      <c r="AY1432" s="258" t="s">
        <v>137</v>
      </c>
    </row>
    <row r="1433" s="13" customFormat="1">
      <c r="A1433" s="13"/>
      <c r="B1433" s="247"/>
      <c r="C1433" s="248"/>
      <c r="D1433" s="249" t="s">
        <v>192</v>
      </c>
      <c r="E1433" s="250" t="s">
        <v>1</v>
      </c>
      <c r="F1433" s="251" t="s">
        <v>485</v>
      </c>
      <c r="G1433" s="248"/>
      <c r="H1433" s="252">
        <v>-12.244999999999999</v>
      </c>
      <c r="I1433" s="253"/>
      <c r="J1433" s="248"/>
      <c r="K1433" s="248"/>
      <c r="L1433" s="254"/>
      <c r="M1433" s="255"/>
      <c r="N1433" s="256"/>
      <c r="O1433" s="256"/>
      <c r="P1433" s="256"/>
      <c r="Q1433" s="256"/>
      <c r="R1433" s="256"/>
      <c r="S1433" s="256"/>
      <c r="T1433" s="257"/>
      <c r="U1433" s="13"/>
      <c r="V1433" s="13"/>
      <c r="W1433" s="13"/>
      <c r="X1433" s="13"/>
      <c r="Y1433" s="13"/>
      <c r="Z1433" s="13"/>
      <c r="AA1433" s="13"/>
      <c r="AB1433" s="13"/>
      <c r="AC1433" s="13"/>
      <c r="AD1433" s="13"/>
      <c r="AE1433" s="13"/>
      <c r="AT1433" s="258" t="s">
        <v>192</v>
      </c>
      <c r="AU1433" s="258" t="s">
        <v>84</v>
      </c>
      <c r="AV1433" s="13" t="s">
        <v>84</v>
      </c>
      <c r="AW1433" s="13" t="s">
        <v>30</v>
      </c>
      <c r="AX1433" s="13" t="s">
        <v>74</v>
      </c>
      <c r="AY1433" s="258" t="s">
        <v>137</v>
      </c>
    </row>
    <row r="1434" s="13" customFormat="1">
      <c r="A1434" s="13"/>
      <c r="B1434" s="247"/>
      <c r="C1434" s="248"/>
      <c r="D1434" s="249" t="s">
        <v>192</v>
      </c>
      <c r="E1434" s="250" t="s">
        <v>1</v>
      </c>
      <c r="F1434" s="251" t="s">
        <v>486</v>
      </c>
      <c r="G1434" s="248"/>
      <c r="H1434" s="252">
        <v>-21.079999999999998</v>
      </c>
      <c r="I1434" s="253"/>
      <c r="J1434" s="248"/>
      <c r="K1434" s="248"/>
      <c r="L1434" s="254"/>
      <c r="M1434" s="255"/>
      <c r="N1434" s="256"/>
      <c r="O1434" s="256"/>
      <c r="P1434" s="256"/>
      <c r="Q1434" s="256"/>
      <c r="R1434" s="256"/>
      <c r="S1434" s="256"/>
      <c r="T1434" s="257"/>
      <c r="U1434" s="13"/>
      <c r="V1434" s="13"/>
      <c r="W1434" s="13"/>
      <c r="X1434" s="13"/>
      <c r="Y1434" s="13"/>
      <c r="Z1434" s="13"/>
      <c r="AA1434" s="13"/>
      <c r="AB1434" s="13"/>
      <c r="AC1434" s="13"/>
      <c r="AD1434" s="13"/>
      <c r="AE1434" s="13"/>
      <c r="AT1434" s="258" t="s">
        <v>192</v>
      </c>
      <c r="AU1434" s="258" t="s">
        <v>84</v>
      </c>
      <c r="AV1434" s="13" t="s">
        <v>84</v>
      </c>
      <c r="AW1434" s="13" t="s">
        <v>30</v>
      </c>
      <c r="AX1434" s="13" t="s">
        <v>74</v>
      </c>
      <c r="AY1434" s="258" t="s">
        <v>137</v>
      </c>
    </row>
    <row r="1435" s="13" customFormat="1">
      <c r="A1435" s="13"/>
      <c r="B1435" s="247"/>
      <c r="C1435" s="248"/>
      <c r="D1435" s="249" t="s">
        <v>192</v>
      </c>
      <c r="E1435" s="250" t="s">
        <v>1</v>
      </c>
      <c r="F1435" s="251" t="s">
        <v>487</v>
      </c>
      <c r="G1435" s="248"/>
      <c r="H1435" s="252">
        <v>-2.3639999999999999</v>
      </c>
      <c r="I1435" s="253"/>
      <c r="J1435" s="248"/>
      <c r="K1435" s="248"/>
      <c r="L1435" s="254"/>
      <c r="M1435" s="255"/>
      <c r="N1435" s="256"/>
      <c r="O1435" s="256"/>
      <c r="P1435" s="256"/>
      <c r="Q1435" s="256"/>
      <c r="R1435" s="256"/>
      <c r="S1435" s="256"/>
      <c r="T1435" s="257"/>
      <c r="U1435" s="13"/>
      <c r="V1435" s="13"/>
      <c r="W1435" s="13"/>
      <c r="X1435" s="13"/>
      <c r="Y1435" s="13"/>
      <c r="Z1435" s="13"/>
      <c r="AA1435" s="13"/>
      <c r="AB1435" s="13"/>
      <c r="AC1435" s="13"/>
      <c r="AD1435" s="13"/>
      <c r="AE1435" s="13"/>
      <c r="AT1435" s="258" t="s">
        <v>192</v>
      </c>
      <c r="AU1435" s="258" t="s">
        <v>84</v>
      </c>
      <c r="AV1435" s="13" t="s">
        <v>84</v>
      </c>
      <c r="AW1435" s="13" t="s">
        <v>30</v>
      </c>
      <c r="AX1435" s="13" t="s">
        <v>74</v>
      </c>
      <c r="AY1435" s="258" t="s">
        <v>137</v>
      </c>
    </row>
    <row r="1436" s="16" customFormat="1">
      <c r="A1436" s="16"/>
      <c r="B1436" s="284"/>
      <c r="C1436" s="285"/>
      <c r="D1436" s="249" t="s">
        <v>192</v>
      </c>
      <c r="E1436" s="286" t="s">
        <v>1</v>
      </c>
      <c r="F1436" s="287" t="s">
        <v>294</v>
      </c>
      <c r="G1436" s="285"/>
      <c r="H1436" s="288">
        <v>-70.718999999999994</v>
      </c>
      <c r="I1436" s="289"/>
      <c r="J1436" s="285"/>
      <c r="K1436" s="285"/>
      <c r="L1436" s="290"/>
      <c r="M1436" s="291"/>
      <c r="N1436" s="292"/>
      <c r="O1436" s="292"/>
      <c r="P1436" s="292"/>
      <c r="Q1436" s="292"/>
      <c r="R1436" s="292"/>
      <c r="S1436" s="292"/>
      <c r="T1436" s="293"/>
      <c r="U1436" s="16"/>
      <c r="V1436" s="16"/>
      <c r="W1436" s="16"/>
      <c r="X1436" s="16"/>
      <c r="Y1436" s="16"/>
      <c r="Z1436" s="16"/>
      <c r="AA1436" s="16"/>
      <c r="AB1436" s="16"/>
      <c r="AC1436" s="16"/>
      <c r="AD1436" s="16"/>
      <c r="AE1436" s="16"/>
      <c r="AT1436" s="294" t="s">
        <v>192</v>
      </c>
      <c r="AU1436" s="294" t="s">
        <v>84</v>
      </c>
      <c r="AV1436" s="16" t="s">
        <v>149</v>
      </c>
      <c r="AW1436" s="16" t="s">
        <v>30</v>
      </c>
      <c r="AX1436" s="16" t="s">
        <v>74</v>
      </c>
      <c r="AY1436" s="294" t="s">
        <v>137</v>
      </c>
    </row>
    <row r="1437" s="14" customFormat="1">
      <c r="A1437" s="14"/>
      <c r="B1437" s="259"/>
      <c r="C1437" s="260"/>
      <c r="D1437" s="249" t="s">
        <v>192</v>
      </c>
      <c r="E1437" s="261" t="s">
        <v>1</v>
      </c>
      <c r="F1437" s="262" t="s">
        <v>202</v>
      </c>
      <c r="G1437" s="260"/>
      <c r="H1437" s="263">
        <v>536.70699999999999</v>
      </c>
      <c r="I1437" s="264"/>
      <c r="J1437" s="260"/>
      <c r="K1437" s="260"/>
      <c r="L1437" s="265"/>
      <c r="M1437" s="266"/>
      <c r="N1437" s="267"/>
      <c r="O1437" s="267"/>
      <c r="P1437" s="267"/>
      <c r="Q1437" s="267"/>
      <c r="R1437" s="267"/>
      <c r="S1437" s="267"/>
      <c r="T1437" s="268"/>
      <c r="U1437" s="14"/>
      <c r="V1437" s="14"/>
      <c r="W1437" s="14"/>
      <c r="X1437" s="14"/>
      <c r="Y1437" s="14"/>
      <c r="Z1437" s="14"/>
      <c r="AA1437" s="14"/>
      <c r="AB1437" s="14"/>
      <c r="AC1437" s="14"/>
      <c r="AD1437" s="14"/>
      <c r="AE1437" s="14"/>
      <c r="AT1437" s="269" t="s">
        <v>192</v>
      </c>
      <c r="AU1437" s="269" t="s">
        <v>84</v>
      </c>
      <c r="AV1437" s="14" t="s">
        <v>155</v>
      </c>
      <c r="AW1437" s="14" t="s">
        <v>30</v>
      </c>
      <c r="AX1437" s="14" t="s">
        <v>82</v>
      </c>
      <c r="AY1437" s="269" t="s">
        <v>137</v>
      </c>
    </row>
    <row r="1438" s="2" customFormat="1" ht="24.15" customHeight="1">
      <c r="A1438" s="39"/>
      <c r="B1438" s="40"/>
      <c r="C1438" s="228" t="s">
        <v>1742</v>
      </c>
      <c r="D1438" s="228" t="s">
        <v>140</v>
      </c>
      <c r="E1438" s="229" t="s">
        <v>1743</v>
      </c>
      <c r="F1438" s="230" t="s">
        <v>1744</v>
      </c>
      <c r="G1438" s="231" t="s">
        <v>190</v>
      </c>
      <c r="H1438" s="232">
        <v>536.70699999999999</v>
      </c>
      <c r="I1438" s="233"/>
      <c r="J1438" s="234">
        <f>ROUND(I1438*H1438,2)</f>
        <v>0</v>
      </c>
      <c r="K1438" s="235"/>
      <c r="L1438" s="45"/>
      <c r="M1438" s="236" t="s">
        <v>1</v>
      </c>
      <c r="N1438" s="237" t="s">
        <v>39</v>
      </c>
      <c r="O1438" s="92"/>
      <c r="P1438" s="238">
        <f>O1438*H1438</f>
        <v>0</v>
      </c>
      <c r="Q1438" s="238">
        <v>0.00072000000000000005</v>
      </c>
      <c r="R1438" s="238">
        <f>Q1438*H1438</f>
        <v>0.38642904</v>
      </c>
      <c r="S1438" s="238">
        <v>0</v>
      </c>
      <c r="T1438" s="239">
        <f>S1438*H1438</f>
        <v>0</v>
      </c>
      <c r="U1438" s="39"/>
      <c r="V1438" s="39"/>
      <c r="W1438" s="39"/>
      <c r="X1438" s="39"/>
      <c r="Y1438" s="39"/>
      <c r="Z1438" s="39"/>
      <c r="AA1438" s="39"/>
      <c r="AB1438" s="39"/>
      <c r="AC1438" s="39"/>
      <c r="AD1438" s="39"/>
      <c r="AE1438" s="39"/>
      <c r="AR1438" s="240" t="s">
        <v>266</v>
      </c>
      <c r="AT1438" s="240" t="s">
        <v>140</v>
      </c>
      <c r="AU1438" s="240" t="s">
        <v>84</v>
      </c>
      <c r="AY1438" s="18" t="s">
        <v>137</v>
      </c>
      <c r="BE1438" s="241">
        <f>IF(N1438="základní",J1438,0)</f>
        <v>0</v>
      </c>
      <c r="BF1438" s="241">
        <f>IF(N1438="snížená",J1438,0)</f>
        <v>0</v>
      </c>
      <c r="BG1438" s="241">
        <f>IF(N1438="zákl. přenesená",J1438,0)</f>
        <v>0</v>
      </c>
      <c r="BH1438" s="241">
        <f>IF(N1438="sníž. přenesená",J1438,0)</f>
        <v>0</v>
      </c>
      <c r="BI1438" s="241">
        <f>IF(N1438="nulová",J1438,0)</f>
        <v>0</v>
      </c>
      <c r="BJ1438" s="18" t="s">
        <v>82</v>
      </c>
      <c r="BK1438" s="241">
        <f>ROUND(I1438*H1438,2)</f>
        <v>0</v>
      </c>
      <c r="BL1438" s="18" t="s">
        <v>266</v>
      </c>
      <c r="BM1438" s="240" t="s">
        <v>1745</v>
      </c>
    </row>
    <row r="1439" s="2" customFormat="1">
      <c r="A1439" s="39"/>
      <c r="B1439" s="40"/>
      <c r="C1439" s="41"/>
      <c r="D1439" s="249" t="s">
        <v>217</v>
      </c>
      <c r="E1439" s="41"/>
      <c r="F1439" s="280" t="s">
        <v>1746</v>
      </c>
      <c r="G1439" s="41"/>
      <c r="H1439" s="41"/>
      <c r="I1439" s="281"/>
      <c r="J1439" s="41"/>
      <c r="K1439" s="41"/>
      <c r="L1439" s="45"/>
      <c r="M1439" s="282"/>
      <c r="N1439" s="283"/>
      <c r="O1439" s="92"/>
      <c r="P1439" s="92"/>
      <c r="Q1439" s="92"/>
      <c r="R1439" s="92"/>
      <c r="S1439" s="92"/>
      <c r="T1439" s="93"/>
      <c r="U1439" s="39"/>
      <c r="V1439" s="39"/>
      <c r="W1439" s="39"/>
      <c r="X1439" s="39"/>
      <c r="Y1439" s="39"/>
      <c r="Z1439" s="39"/>
      <c r="AA1439" s="39"/>
      <c r="AB1439" s="39"/>
      <c r="AC1439" s="39"/>
      <c r="AD1439" s="39"/>
      <c r="AE1439" s="39"/>
      <c r="AT1439" s="18" t="s">
        <v>217</v>
      </c>
      <c r="AU1439" s="18" t="s">
        <v>84</v>
      </c>
    </row>
    <row r="1440" s="13" customFormat="1">
      <c r="A1440" s="13"/>
      <c r="B1440" s="247"/>
      <c r="C1440" s="248"/>
      <c r="D1440" s="249" t="s">
        <v>192</v>
      </c>
      <c r="E1440" s="250" t="s">
        <v>1</v>
      </c>
      <c r="F1440" s="251" t="s">
        <v>476</v>
      </c>
      <c r="G1440" s="248"/>
      <c r="H1440" s="252">
        <v>470.07999999999998</v>
      </c>
      <c r="I1440" s="253"/>
      <c r="J1440" s="248"/>
      <c r="K1440" s="248"/>
      <c r="L1440" s="254"/>
      <c r="M1440" s="255"/>
      <c r="N1440" s="256"/>
      <c r="O1440" s="256"/>
      <c r="P1440" s="256"/>
      <c r="Q1440" s="256"/>
      <c r="R1440" s="256"/>
      <c r="S1440" s="256"/>
      <c r="T1440" s="257"/>
      <c r="U1440" s="13"/>
      <c r="V1440" s="13"/>
      <c r="W1440" s="13"/>
      <c r="X1440" s="13"/>
      <c r="Y1440" s="13"/>
      <c r="Z1440" s="13"/>
      <c r="AA1440" s="13"/>
      <c r="AB1440" s="13"/>
      <c r="AC1440" s="13"/>
      <c r="AD1440" s="13"/>
      <c r="AE1440" s="13"/>
      <c r="AT1440" s="258" t="s">
        <v>192</v>
      </c>
      <c r="AU1440" s="258" t="s">
        <v>84</v>
      </c>
      <c r="AV1440" s="13" t="s">
        <v>84</v>
      </c>
      <c r="AW1440" s="13" t="s">
        <v>30</v>
      </c>
      <c r="AX1440" s="13" t="s">
        <v>74</v>
      </c>
      <c r="AY1440" s="258" t="s">
        <v>137</v>
      </c>
    </row>
    <row r="1441" s="13" customFormat="1">
      <c r="A1441" s="13"/>
      <c r="B1441" s="247"/>
      <c r="C1441" s="248"/>
      <c r="D1441" s="249" t="s">
        <v>192</v>
      </c>
      <c r="E1441" s="250" t="s">
        <v>1</v>
      </c>
      <c r="F1441" s="251" t="s">
        <v>477</v>
      </c>
      <c r="G1441" s="248"/>
      <c r="H1441" s="252">
        <v>63.700000000000003</v>
      </c>
      <c r="I1441" s="253"/>
      <c r="J1441" s="248"/>
      <c r="K1441" s="248"/>
      <c r="L1441" s="254"/>
      <c r="M1441" s="255"/>
      <c r="N1441" s="256"/>
      <c r="O1441" s="256"/>
      <c r="P1441" s="256"/>
      <c r="Q1441" s="256"/>
      <c r="R1441" s="256"/>
      <c r="S1441" s="256"/>
      <c r="T1441" s="257"/>
      <c r="U1441" s="13"/>
      <c r="V1441" s="13"/>
      <c r="W1441" s="13"/>
      <c r="X1441" s="13"/>
      <c r="Y1441" s="13"/>
      <c r="Z1441" s="13"/>
      <c r="AA1441" s="13"/>
      <c r="AB1441" s="13"/>
      <c r="AC1441" s="13"/>
      <c r="AD1441" s="13"/>
      <c r="AE1441" s="13"/>
      <c r="AT1441" s="258" t="s">
        <v>192</v>
      </c>
      <c r="AU1441" s="258" t="s">
        <v>84</v>
      </c>
      <c r="AV1441" s="13" t="s">
        <v>84</v>
      </c>
      <c r="AW1441" s="13" t="s">
        <v>30</v>
      </c>
      <c r="AX1441" s="13" t="s">
        <v>74</v>
      </c>
      <c r="AY1441" s="258" t="s">
        <v>137</v>
      </c>
    </row>
    <row r="1442" s="13" customFormat="1">
      <c r="A1442" s="13"/>
      <c r="B1442" s="247"/>
      <c r="C1442" s="248"/>
      <c r="D1442" s="249" t="s">
        <v>192</v>
      </c>
      <c r="E1442" s="250" t="s">
        <v>1</v>
      </c>
      <c r="F1442" s="251" t="s">
        <v>478</v>
      </c>
      <c r="G1442" s="248"/>
      <c r="H1442" s="252">
        <v>33.695999999999998</v>
      </c>
      <c r="I1442" s="253"/>
      <c r="J1442" s="248"/>
      <c r="K1442" s="248"/>
      <c r="L1442" s="254"/>
      <c r="M1442" s="255"/>
      <c r="N1442" s="256"/>
      <c r="O1442" s="256"/>
      <c r="P1442" s="256"/>
      <c r="Q1442" s="256"/>
      <c r="R1442" s="256"/>
      <c r="S1442" s="256"/>
      <c r="T1442" s="257"/>
      <c r="U1442" s="13"/>
      <c r="V1442" s="13"/>
      <c r="W1442" s="13"/>
      <c r="X1442" s="13"/>
      <c r="Y1442" s="13"/>
      <c r="Z1442" s="13"/>
      <c r="AA1442" s="13"/>
      <c r="AB1442" s="13"/>
      <c r="AC1442" s="13"/>
      <c r="AD1442" s="13"/>
      <c r="AE1442" s="13"/>
      <c r="AT1442" s="258" t="s">
        <v>192</v>
      </c>
      <c r="AU1442" s="258" t="s">
        <v>84</v>
      </c>
      <c r="AV1442" s="13" t="s">
        <v>84</v>
      </c>
      <c r="AW1442" s="13" t="s">
        <v>30</v>
      </c>
      <c r="AX1442" s="13" t="s">
        <v>74</v>
      </c>
      <c r="AY1442" s="258" t="s">
        <v>137</v>
      </c>
    </row>
    <row r="1443" s="13" customFormat="1">
      <c r="A1443" s="13"/>
      <c r="B1443" s="247"/>
      <c r="C1443" s="248"/>
      <c r="D1443" s="249" t="s">
        <v>192</v>
      </c>
      <c r="E1443" s="250" t="s">
        <v>1</v>
      </c>
      <c r="F1443" s="251" t="s">
        <v>479</v>
      </c>
      <c r="G1443" s="248"/>
      <c r="H1443" s="252">
        <v>12.949999999999999</v>
      </c>
      <c r="I1443" s="253"/>
      <c r="J1443" s="248"/>
      <c r="K1443" s="248"/>
      <c r="L1443" s="254"/>
      <c r="M1443" s="255"/>
      <c r="N1443" s="256"/>
      <c r="O1443" s="256"/>
      <c r="P1443" s="256"/>
      <c r="Q1443" s="256"/>
      <c r="R1443" s="256"/>
      <c r="S1443" s="256"/>
      <c r="T1443" s="257"/>
      <c r="U1443" s="13"/>
      <c r="V1443" s="13"/>
      <c r="W1443" s="13"/>
      <c r="X1443" s="13"/>
      <c r="Y1443" s="13"/>
      <c r="Z1443" s="13"/>
      <c r="AA1443" s="13"/>
      <c r="AB1443" s="13"/>
      <c r="AC1443" s="13"/>
      <c r="AD1443" s="13"/>
      <c r="AE1443" s="13"/>
      <c r="AT1443" s="258" t="s">
        <v>192</v>
      </c>
      <c r="AU1443" s="258" t="s">
        <v>84</v>
      </c>
      <c r="AV1443" s="13" t="s">
        <v>84</v>
      </c>
      <c r="AW1443" s="13" t="s">
        <v>30</v>
      </c>
      <c r="AX1443" s="13" t="s">
        <v>74</v>
      </c>
      <c r="AY1443" s="258" t="s">
        <v>137</v>
      </c>
    </row>
    <row r="1444" s="13" customFormat="1">
      <c r="A1444" s="13"/>
      <c r="B1444" s="247"/>
      <c r="C1444" s="248"/>
      <c r="D1444" s="249" t="s">
        <v>192</v>
      </c>
      <c r="E1444" s="250" t="s">
        <v>1</v>
      </c>
      <c r="F1444" s="251" t="s">
        <v>480</v>
      </c>
      <c r="G1444" s="248"/>
      <c r="H1444" s="252">
        <v>27</v>
      </c>
      <c r="I1444" s="253"/>
      <c r="J1444" s="248"/>
      <c r="K1444" s="248"/>
      <c r="L1444" s="254"/>
      <c r="M1444" s="255"/>
      <c r="N1444" s="256"/>
      <c r="O1444" s="256"/>
      <c r="P1444" s="256"/>
      <c r="Q1444" s="256"/>
      <c r="R1444" s="256"/>
      <c r="S1444" s="256"/>
      <c r="T1444" s="257"/>
      <c r="U1444" s="13"/>
      <c r="V1444" s="13"/>
      <c r="W1444" s="13"/>
      <c r="X1444" s="13"/>
      <c r="Y1444" s="13"/>
      <c r="Z1444" s="13"/>
      <c r="AA1444" s="13"/>
      <c r="AB1444" s="13"/>
      <c r="AC1444" s="13"/>
      <c r="AD1444" s="13"/>
      <c r="AE1444" s="13"/>
      <c r="AT1444" s="258" t="s">
        <v>192</v>
      </c>
      <c r="AU1444" s="258" t="s">
        <v>84</v>
      </c>
      <c r="AV1444" s="13" t="s">
        <v>84</v>
      </c>
      <c r="AW1444" s="13" t="s">
        <v>30</v>
      </c>
      <c r="AX1444" s="13" t="s">
        <v>74</v>
      </c>
      <c r="AY1444" s="258" t="s">
        <v>137</v>
      </c>
    </row>
    <row r="1445" s="16" customFormat="1">
      <c r="A1445" s="16"/>
      <c r="B1445" s="284"/>
      <c r="C1445" s="285"/>
      <c r="D1445" s="249" t="s">
        <v>192</v>
      </c>
      <c r="E1445" s="286" t="s">
        <v>1</v>
      </c>
      <c r="F1445" s="287" t="s">
        <v>294</v>
      </c>
      <c r="G1445" s="285"/>
      <c r="H1445" s="288">
        <v>607.42600000000004</v>
      </c>
      <c r="I1445" s="289"/>
      <c r="J1445" s="285"/>
      <c r="K1445" s="285"/>
      <c r="L1445" s="290"/>
      <c r="M1445" s="291"/>
      <c r="N1445" s="292"/>
      <c r="O1445" s="292"/>
      <c r="P1445" s="292"/>
      <c r="Q1445" s="292"/>
      <c r="R1445" s="292"/>
      <c r="S1445" s="292"/>
      <c r="T1445" s="293"/>
      <c r="U1445" s="16"/>
      <c r="V1445" s="16"/>
      <c r="W1445" s="16"/>
      <c r="X1445" s="16"/>
      <c r="Y1445" s="16"/>
      <c r="Z1445" s="16"/>
      <c r="AA1445" s="16"/>
      <c r="AB1445" s="16"/>
      <c r="AC1445" s="16"/>
      <c r="AD1445" s="16"/>
      <c r="AE1445" s="16"/>
      <c r="AT1445" s="294" t="s">
        <v>192</v>
      </c>
      <c r="AU1445" s="294" t="s">
        <v>84</v>
      </c>
      <c r="AV1445" s="16" t="s">
        <v>149</v>
      </c>
      <c r="AW1445" s="16" t="s">
        <v>30</v>
      </c>
      <c r="AX1445" s="16" t="s">
        <v>74</v>
      </c>
      <c r="AY1445" s="294" t="s">
        <v>137</v>
      </c>
    </row>
    <row r="1446" s="15" customFormat="1">
      <c r="A1446" s="15"/>
      <c r="B1446" s="270"/>
      <c r="C1446" s="271"/>
      <c r="D1446" s="249" t="s">
        <v>192</v>
      </c>
      <c r="E1446" s="272" t="s">
        <v>1</v>
      </c>
      <c r="F1446" s="273" t="s">
        <v>449</v>
      </c>
      <c r="G1446" s="271"/>
      <c r="H1446" s="272" t="s">
        <v>1</v>
      </c>
      <c r="I1446" s="274"/>
      <c r="J1446" s="271"/>
      <c r="K1446" s="271"/>
      <c r="L1446" s="275"/>
      <c r="M1446" s="276"/>
      <c r="N1446" s="277"/>
      <c r="O1446" s="277"/>
      <c r="P1446" s="277"/>
      <c r="Q1446" s="277"/>
      <c r="R1446" s="277"/>
      <c r="S1446" s="277"/>
      <c r="T1446" s="278"/>
      <c r="U1446" s="15"/>
      <c r="V1446" s="15"/>
      <c r="W1446" s="15"/>
      <c r="X1446" s="15"/>
      <c r="Y1446" s="15"/>
      <c r="Z1446" s="15"/>
      <c r="AA1446" s="15"/>
      <c r="AB1446" s="15"/>
      <c r="AC1446" s="15"/>
      <c r="AD1446" s="15"/>
      <c r="AE1446" s="15"/>
      <c r="AT1446" s="279" t="s">
        <v>192</v>
      </c>
      <c r="AU1446" s="279" t="s">
        <v>84</v>
      </c>
      <c r="AV1446" s="15" t="s">
        <v>82</v>
      </c>
      <c r="AW1446" s="15" t="s">
        <v>30</v>
      </c>
      <c r="AX1446" s="15" t="s">
        <v>74</v>
      </c>
      <c r="AY1446" s="279" t="s">
        <v>137</v>
      </c>
    </row>
    <row r="1447" s="13" customFormat="1">
      <c r="A1447" s="13"/>
      <c r="B1447" s="247"/>
      <c r="C1447" s="248"/>
      <c r="D1447" s="249" t="s">
        <v>192</v>
      </c>
      <c r="E1447" s="250" t="s">
        <v>1</v>
      </c>
      <c r="F1447" s="251" t="s">
        <v>481</v>
      </c>
      <c r="G1447" s="248"/>
      <c r="H1447" s="252">
        <v>-9.9199999999999999</v>
      </c>
      <c r="I1447" s="253"/>
      <c r="J1447" s="248"/>
      <c r="K1447" s="248"/>
      <c r="L1447" s="254"/>
      <c r="M1447" s="255"/>
      <c r="N1447" s="256"/>
      <c r="O1447" s="256"/>
      <c r="P1447" s="256"/>
      <c r="Q1447" s="256"/>
      <c r="R1447" s="256"/>
      <c r="S1447" s="256"/>
      <c r="T1447" s="257"/>
      <c r="U1447" s="13"/>
      <c r="V1447" s="13"/>
      <c r="W1447" s="13"/>
      <c r="X1447" s="13"/>
      <c r="Y1447" s="13"/>
      <c r="Z1447" s="13"/>
      <c r="AA1447" s="13"/>
      <c r="AB1447" s="13"/>
      <c r="AC1447" s="13"/>
      <c r="AD1447" s="13"/>
      <c r="AE1447" s="13"/>
      <c r="AT1447" s="258" t="s">
        <v>192</v>
      </c>
      <c r="AU1447" s="258" t="s">
        <v>84</v>
      </c>
      <c r="AV1447" s="13" t="s">
        <v>84</v>
      </c>
      <c r="AW1447" s="13" t="s">
        <v>30</v>
      </c>
      <c r="AX1447" s="13" t="s">
        <v>74</v>
      </c>
      <c r="AY1447" s="258" t="s">
        <v>137</v>
      </c>
    </row>
    <row r="1448" s="13" customFormat="1">
      <c r="A1448" s="13"/>
      <c r="B1448" s="247"/>
      <c r="C1448" s="248"/>
      <c r="D1448" s="249" t="s">
        <v>192</v>
      </c>
      <c r="E1448" s="250" t="s">
        <v>1</v>
      </c>
      <c r="F1448" s="251" t="s">
        <v>482</v>
      </c>
      <c r="G1448" s="248"/>
      <c r="H1448" s="252">
        <v>-9.3000000000000007</v>
      </c>
      <c r="I1448" s="253"/>
      <c r="J1448" s="248"/>
      <c r="K1448" s="248"/>
      <c r="L1448" s="254"/>
      <c r="M1448" s="255"/>
      <c r="N1448" s="256"/>
      <c r="O1448" s="256"/>
      <c r="P1448" s="256"/>
      <c r="Q1448" s="256"/>
      <c r="R1448" s="256"/>
      <c r="S1448" s="256"/>
      <c r="T1448" s="257"/>
      <c r="U1448" s="13"/>
      <c r="V1448" s="13"/>
      <c r="W1448" s="13"/>
      <c r="X1448" s="13"/>
      <c r="Y1448" s="13"/>
      <c r="Z1448" s="13"/>
      <c r="AA1448" s="13"/>
      <c r="AB1448" s="13"/>
      <c r="AC1448" s="13"/>
      <c r="AD1448" s="13"/>
      <c r="AE1448" s="13"/>
      <c r="AT1448" s="258" t="s">
        <v>192</v>
      </c>
      <c r="AU1448" s="258" t="s">
        <v>84</v>
      </c>
      <c r="AV1448" s="13" t="s">
        <v>84</v>
      </c>
      <c r="AW1448" s="13" t="s">
        <v>30</v>
      </c>
      <c r="AX1448" s="13" t="s">
        <v>74</v>
      </c>
      <c r="AY1448" s="258" t="s">
        <v>137</v>
      </c>
    </row>
    <row r="1449" s="13" customFormat="1">
      <c r="A1449" s="13"/>
      <c r="B1449" s="247"/>
      <c r="C1449" s="248"/>
      <c r="D1449" s="249" t="s">
        <v>192</v>
      </c>
      <c r="E1449" s="250" t="s">
        <v>1</v>
      </c>
      <c r="F1449" s="251" t="s">
        <v>483</v>
      </c>
      <c r="G1449" s="248"/>
      <c r="H1449" s="252">
        <v>-6.5099999999999998</v>
      </c>
      <c r="I1449" s="253"/>
      <c r="J1449" s="248"/>
      <c r="K1449" s="248"/>
      <c r="L1449" s="254"/>
      <c r="M1449" s="255"/>
      <c r="N1449" s="256"/>
      <c r="O1449" s="256"/>
      <c r="P1449" s="256"/>
      <c r="Q1449" s="256"/>
      <c r="R1449" s="256"/>
      <c r="S1449" s="256"/>
      <c r="T1449" s="257"/>
      <c r="U1449" s="13"/>
      <c r="V1449" s="13"/>
      <c r="W1449" s="13"/>
      <c r="X1449" s="13"/>
      <c r="Y1449" s="13"/>
      <c r="Z1449" s="13"/>
      <c r="AA1449" s="13"/>
      <c r="AB1449" s="13"/>
      <c r="AC1449" s="13"/>
      <c r="AD1449" s="13"/>
      <c r="AE1449" s="13"/>
      <c r="AT1449" s="258" t="s">
        <v>192</v>
      </c>
      <c r="AU1449" s="258" t="s">
        <v>84</v>
      </c>
      <c r="AV1449" s="13" t="s">
        <v>84</v>
      </c>
      <c r="AW1449" s="13" t="s">
        <v>30</v>
      </c>
      <c r="AX1449" s="13" t="s">
        <v>74</v>
      </c>
      <c r="AY1449" s="258" t="s">
        <v>137</v>
      </c>
    </row>
    <row r="1450" s="13" customFormat="1">
      <c r="A1450" s="13"/>
      <c r="B1450" s="247"/>
      <c r="C1450" s="248"/>
      <c r="D1450" s="249" t="s">
        <v>192</v>
      </c>
      <c r="E1450" s="250" t="s">
        <v>1</v>
      </c>
      <c r="F1450" s="251" t="s">
        <v>484</v>
      </c>
      <c r="G1450" s="248"/>
      <c r="H1450" s="252">
        <v>-9.3000000000000007</v>
      </c>
      <c r="I1450" s="253"/>
      <c r="J1450" s="248"/>
      <c r="K1450" s="248"/>
      <c r="L1450" s="254"/>
      <c r="M1450" s="255"/>
      <c r="N1450" s="256"/>
      <c r="O1450" s="256"/>
      <c r="P1450" s="256"/>
      <c r="Q1450" s="256"/>
      <c r="R1450" s="256"/>
      <c r="S1450" s="256"/>
      <c r="T1450" s="257"/>
      <c r="U1450" s="13"/>
      <c r="V1450" s="13"/>
      <c r="W1450" s="13"/>
      <c r="X1450" s="13"/>
      <c r="Y1450" s="13"/>
      <c r="Z1450" s="13"/>
      <c r="AA1450" s="13"/>
      <c r="AB1450" s="13"/>
      <c r="AC1450" s="13"/>
      <c r="AD1450" s="13"/>
      <c r="AE1450" s="13"/>
      <c r="AT1450" s="258" t="s">
        <v>192</v>
      </c>
      <c r="AU1450" s="258" t="s">
        <v>84</v>
      </c>
      <c r="AV1450" s="13" t="s">
        <v>84</v>
      </c>
      <c r="AW1450" s="13" t="s">
        <v>30</v>
      </c>
      <c r="AX1450" s="13" t="s">
        <v>74</v>
      </c>
      <c r="AY1450" s="258" t="s">
        <v>137</v>
      </c>
    </row>
    <row r="1451" s="13" customFormat="1">
      <c r="A1451" s="13"/>
      <c r="B1451" s="247"/>
      <c r="C1451" s="248"/>
      <c r="D1451" s="249" t="s">
        <v>192</v>
      </c>
      <c r="E1451" s="250" t="s">
        <v>1</v>
      </c>
      <c r="F1451" s="251" t="s">
        <v>485</v>
      </c>
      <c r="G1451" s="248"/>
      <c r="H1451" s="252">
        <v>-12.244999999999999</v>
      </c>
      <c r="I1451" s="253"/>
      <c r="J1451" s="248"/>
      <c r="K1451" s="248"/>
      <c r="L1451" s="254"/>
      <c r="M1451" s="255"/>
      <c r="N1451" s="256"/>
      <c r="O1451" s="256"/>
      <c r="P1451" s="256"/>
      <c r="Q1451" s="256"/>
      <c r="R1451" s="256"/>
      <c r="S1451" s="256"/>
      <c r="T1451" s="257"/>
      <c r="U1451" s="13"/>
      <c r="V1451" s="13"/>
      <c r="W1451" s="13"/>
      <c r="X1451" s="13"/>
      <c r="Y1451" s="13"/>
      <c r="Z1451" s="13"/>
      <c r="AA1451" s="13"/>
      <c r="AB1451" s="13"/>
      <c r="AC1451" s="13"/>
      <c r="AD1451" s="13"/>
      <c r="AE1451" s="13"/>
      <c r="AT1451" s="258" t="s">
        <v>192</v>
      </c>
      <c r="AU1451" s="258" t="s">
        <v>84</v>
      </c>
      <c r="AV1451" s="13" t="s">
        <v>84</v>
      </c>
      <c r="AW1451" s="13" t="s">
        <v>30</v>
      </c>
      <c r="AX1451" s="13" t="s">
        <v>74</v>
      </c>
      <c r="AY1451" s="258" t="s">
        <v>137</v>
      </c>
    </row>
    <row r="1452" s="13" customFormat="1">
      <c r="A1452" s="13"/>
      <c r="B1452" s="247"/>
      <c r="C1452" s="248"/>
      <c r="D1452" s="249" t="s">
        <v>192</v>
      </c>
      <c r="E1452" s="250" t="s">
        <v>1</v>
      </c>
      <c r="F1452" s="251" t="s">
        <v>486</v>
      </c>
      <c r="G1452" s="248"/>
      <c r="H1452" s="252">
        <v>-21.079999999999998</v>
      </c>
      <c r="I1452" s="253"/>
      <c r="J1452" s="248"/>
      <c r="K1452" s="248"/>
      <c r="L1452" s="254"/>
      <c r="M1452" s="255"/>
      <c r="N1452" s="256"/>
      <c r="O1452" s="256"/>
      <c r="P1452" s="256"/>
      <c r="Q1452" s="256"/>
      <c r="R1452" s="256"/>
      <c r="S1452" s="256"/>
      <c r="T1452" s="257"/>
      <c r="U1452" s="13"/>
      <c r="V1452" s="13"/>
      <c r="W1452" s="13"/>
      <c r="X1452" s="13"/>
      <c r="Y1452" s="13"/>
      <c r="Z1452" s="13"/>
      <c r="AA1452" s="13"/>
      <c r="AB1452" s="13"/>
      <c r="AC1452" s="13"/>
      <c r="AD1452" s="13"/>
      <c r="AE1452" s="13"/>
      <c r="AT1452" s="258" t="s">
        <v>192</v>
      </c>
      <c r="AU1452" s="258" t="s">
        <v>84</v>
      </c>
      <c r="AV1452" s="13" t="s">
        <v>84</v>
      </c>
      <c r="AW1452" s="13" t="s">
        <v>30</v>
      </c>
      <c r="AX1452" s="13" t="s">
        <v>74</v>
      </c>
      <c r="AY1452" s="258" t="s">
        <v>137</v>
      </c>
    </row>
    <row r="1453" s="13" customFormat="1">
      <c r="A1453" s="13"/>
      <c r="B1453" s="247"/>
      <c r="C1453" s="248"/>
      <c r="D1453" s="249" t="s">
        <v>192</v>
      </c>
      <c r="E1453" s="250" t="s">
        <v>1</v>
      </c>
      <c r="F1453" s="251" t="s">
        <v>487</v>
      </c>
      <c r="G1453" s="248"/>
      <c r="H1453" s="252">
        <v>-2.3639999999999999</v>
      </c>
      <c r="I1453" s="253"/>
      <c r="J1453" s="248"/>
      <c r="K1453" s="248"/>
      <c r="L1453" s="254"/>
      <c r="M1453" s="255"/>
      <c r="N1453" s="256"/>
      <c r="O1453" s="256"/>
      <c r="P1453" s="256"/>
      <c r="Q1453" s="256"/>
      <c r="R1453" s="256"/>
      <c r="S1453" s="256"/>
      <c r="T1453" s="257"/>
      <c r="U1453" s="13"/>
      <c r="V1453" s="13"/>
      <c r="W1453" s="13"/>
      <c r="X1453" s="13"/>
      <c r="Y1453" s="13"/>
      <c r="Z1453" s="13"/>
      <c r="AA1453" s="13"/>
      <c r="AB1453" s="13"/>
      <c r="AC1453" s="13"/>
      <c r="AD1453" s="13"/>
      <c r="AE1453" s="13"/>
      <c r="AT1453" s="258" t="s">
        <v>192</v>
      </c>
      <c r="AU1453" s="258" t="s">
        <v>84</v>
      </c>
      <c r="AV1453" s="13" t="s">
        <v>84</v>
      </c>
      <c r="AW1453" s="13" t="s">
        <v>30</v>
      </c>
      <c r="AX1453" s="13" t="s">
        <v>74</v>
      </c>
      <c r="AY1453" s="258" t="s">
        <v>137</v>
      </c>
    </row>
    <row r="1454" s="16" customFormat="1">
      <c r="A1454" s="16"/>
      <c r="B1454" s="284"/>
      <c r="C1454" s="285"/>
      <c r="D1454" s="249" t="s">
        <v>192</v>
      </c>
      <c r="E1454" s="286" t="s">
        <v>1</v>
      </c>
      <c r="F1454" s="287" t="s">
        <v>294</v>
      </c>
      <c r="G1454" s="285"/>
      <c r="H1454" s="288">
        <v>-70.718999999999994</v>
      </c>
      <c r="I1454" s="289"/>
      <c r="J1454" s="285"/>
      <c r="K1454" s="285"/>
      <c r="L1454" s="290"/>
      <c r="M1454" s="291"/>
      <c r="N1454" s="292"/>
      <c r="O1454" s="292"/>
      <c r="P1454" s="292"/>
      <c r="Q1454" s="292"/>
      <c r="R1454" s="292"/>
      <c r="S1454" s="292"/>
      <c r="T1454" s="293"/>
      <c r="U1454" s="16"/>
      <c r="V1454" s="16"/>
      <c r="W1454" s="16"/>
      <c r="X1454" s="16"/>
      <c r="Y1454" s="16"/>
      <c r="Z1454" s="16"/>
      <c r="AA1454" s="16"/>
      <c r="AB1454" s="16"/>
      <c r="AC1454" s="16"/>
      <c r="AD1454" s="16"/>
      <c r="AE1454" s="16"/>
      <c r="AT1454" s="294" t="s">
        <v>192</v>
      </c>
      <c r="AU1454" s="294" t="s">
        <v>84</v>
      </c>
      <c r="AV1454" s="16" t="s">
        <v>149</v>
      </c>
      <c r="AW1454" s="16" t="s">
        <v>30</v>
      </c>
      <c r="AX1454" s="16" t="s">
        <v>74</v>
      </c>
      <c r="AY1454" s="294" t="s">
        <v>137</v>
      </c>
    </row>
    <row r="1455" s="14" customFormat="1">
      <c r="A1455" s="14"/>
      <c r="B1455" s="259"/>
      <c r="C1455" s="260"/>
      <c r="D1455" s="249" t="s">
        <v>192</v>
      </c>
      <c r="E1455" s="261" t="s">
        <v>1</v>
      </c>
      <c r="F1455" s="262" t="s">
        <v>202</v>
      </c>
      <c r="G1455" s="260"/>
      <c r="H1455" s="263">
        <v>536.70699999999999</v>
      </c>
      <c r="I1455" s="264"/>
      <c r="J1455" s="260"/>
      <c r="K1455" s="260"/>
      <c r="L1455" s="265"/>
      <c r="M1455" s="266"/>
      <c r="N1455" s="267"/>
      <c r="O1455" s="267"/>
      <c r="P1455" s="267"/>
      <c r="Q1455" s="267"/>
      <c r="R1455" s="267"/>
      <c r="S1455" s="267"/>
      <c r="T1455" s="268"/>
      <c r="U1455" s="14"/>
      <c r="V1455" s="14"/>
      <c r="W1455" s="14"/>
      <c r="X1455" s="14"/>
      <c r="Y1455" s="14"/>
      <c r="Z1455" s="14"/>
      <c r="AA1455" s="14"/>
      <c r="AB1455" s="14"/>
      <c r="AC1455" s="14"/>
      <c r="AD1455" s="14"/>
      <c r="AE1455" s="14"/>
      <c r="AT1455" s="269" t="s">
        <v>192</v>
      </c>
      <c r="AU1455" s="269" t="s">
        <v>84</v>
      </c>
      <c r="AV1455" s="14" t="s">
        <v>155</v>
      </c>
      <c r="AW1455" s="14" t="s">
        <v>30</v>
      </c>
      <c r="AX1455" s="14" t="s">
        <v>82</v>
      </c>
      <c r="AY1455" s="269" t="s">
        <v>137</v>
      </c>
    </row>
    <row r="1456" s="12" customFormat="1" ht="22.8" customHeight="1">
      <c r="A1456" s="12"/>
      <c r="B1456" s="212"/>
      <c r="C1456" s="213"/>
      <c r="D1456" s="214" t="s">
        <v>73</v>
      </c>
      <c r="E1456" s="226" t="s">
        <v>1747</v>
      </c>
      <c r="F1456" s="226" t="s">
        <v>1748</v>
      </c>
      <c r="G1456" s="213"/>
      <c r="H1456" s="213"/>
      <c r="I1456" s="216"/>
      <c r="J1456" s="227">
        <f>BK1456</f>
        <v>0</v>
      </c>
      <c r="K1456" s="213"/>
      <c r="L1456" s="218"/>
      <c r="M1456" s="219"/>
      <c r="N1456" s="220"/>
      <c r="O1456" s="220"/>
      <c r="P1456" s="221">
        <f>SUM(P1457:P1464)</f>
        <v>0</v>
      </c>
      <c r="Q1456" s="220"/>
      <c r="R1456" s="221">
        <f>SUM(R1457:R1464)</f>
        <v>0.79625000000000001</v>
      </c>
      <c r="S1456" s="220"/>
      <c r="T1456" s="222">
        <f>SUM(T1457:T1464)</f>
        <v>0</v>
      </c>
      <c r="U1456" s="12"/>
      <c r="V1456" s="12"/>
      <c r="W1456" s="12"/>
      <c r="X1456" s="12"/>
      <c r="Y1456" s="12"/>
      <c r="Z1456" s="12"/>
      <c r="AA1456" s="12"/>
      <c r="AB1456" s="12"/>
      <c r="AC1456" s="12"/>
      <c r="AD1456" s="12"/>
      <c r="AE1456" s="12"/>
      <c r="AR1456" s="223" t="s">
        <v>84</v>
      </c>
      <c r="AT1456" s="224" t="s">
        <v>73</v>
      </c>
      <c r="AU1456" s="224" t="s">
        <v>82</v>
      </c>
      <c r="AY1456" s="223" t="s">
        <v>137</v>
      </c>
      <c r="BK1456" s="225">
        <f>SUM(BK1457:BK1464)</f>
        <v>0</v>
      </c>
    </row>
    <row r="1457" s="2" customFormat="1" ht="24.15" customHeight="1">
      <c r="A1457" s="39"/>
      <c r="B1457" s="40"/>
      <c r="C1457" s="228" t="s">
        <v>1749</v>
      </c>
      <c r="D1457" s="228" t="s">
        <v>140</v>
      </c>
      <c r="E1457" s="229" t="s">
        <v>1750</v>
      </c>
      <c r="F1457" s="230" t="s">
        <v>1751</v>
      </c>
      <c r="G1457" s="231" t="s">
        <v>190</v>
      </c>
      <c r="H1457" s="232">
        <v>1625</v>
      </c>
      <c r="I1457" s="233"/>
      <c r="J1457" s="234">
        <f>ROUND(I1457*H1457,2)</f>
        <v>0</v>
      </c>
      <c r="K1457" s="235"/>
      <c r="L1457" s="45"/>
      <c r="M1457" s="236" t="s">
        <v>1</v>
      </c>
      <c r="N1457" s="237" t="s">
        <v>39</v>
      </c>
      <c r="O1457" s="92"/>
      <c r="P1457" s="238">
        <f>O1457*H1457</f>
        <v>0</v>
      </c>
      <c r="Q1457" s="238">
        <v>0.00020000000000000001</v>
      </c>
      <c r="R1457" s="238">
        <f>Q1457*H1457</f>
        <v>0.32500000000000001</v>
      </c>
      <c r="S1457" s="238">
        <v>0</v>
      </c>
      <c r="T1457" s="239">
        <f>S1457*H1457</f>
        <v>0</v>
      </c>
      <c r="U1457" s="39"/>
      <c r="V1457" s="39"/>
      <c r="W1457" s="39"/>
      <c r="X1457" s="39"/>
      <c r="Y1457" s="39"/>
      <c r="Z1457" s="39"/>
      <c r="AA1457" s="39"/>
      <c r="AB1457" s="39"/>
      <c r="AC1457" s="39"/>
      <c r="AD1457" s="39"/>
      <c r="AE1457" s="39"/>
      <c r="AR1457" s="240" t="s">
        <v>266</v>
      </c>
      <c r="AT1457" s="240" t="s">
        <v>140</v>
      </c>
      <c r="AU1457" s="240" t="s">
        <v>84</v>
      </c>
      <c r="AY1457" s="18" t="s">
        <v>137</v>
      </c>
      <c r="BE1457" s="241">
        <f>IF(N1457="základní",J1457,0)</f>
        <v>0</v>
      </c>
      <c r="BF1457" s="241">
        <f>IF(N1457="snížená",J1457,0)</f>
        <v>0</v>
      </c>
      <c r="BG1457" s="241">
        <f>IF(N1457="zákl. přenesená",J1457,0)</f>
        <v>0</v>
      </c>
      <c r="BH1457" s="241">
        <f>IF(N1457="sníž. přenesená",J1457,0)</f>
        <v>0</v>
      </c>
      <c r="BI1457" s="241">
        <f>IF(N1457="nulová",J1457,0)</f>
        <v>0</v>
      </c>
      <c r="BJ1457" s="18" t="s">
        <v>82</v>
      </c>
      <c r="BK1457" s="241">
        <f>ROUND(I1457*H1457,2)</f>
        <v>0</v>
      </c>
      <c r="BL1457" s="18" t="s">
        <v>266</v>
      </c>
      <c r="BM1457" s="240" t="s">
        <v>1752</v>
      </c>
    </row>
    <row r="1458" s="13" customFormat="1">
      <c r="A1458" s="13"/>
      <c r="B1458" s="247"/>
      <c r="C1458" s="248"/>
      <c r="D1458" s="249" t="s">
        <v>192</v>
      </c>
      <c r="E1458" s="250" t="s">
        <v>1</v>
      </c>
      <c r="F1458" s="251" t="s">
        <v>1753</v>
      </c>
      <c r="G1458" s="248"/>
      <c r="H1458" s="252">
        <v>1800</v>
      </c>
      <c r="I1458" s="253"/>
      <c r="J1458" s="248"/>
      <c r="K1458" s="248"/>
      <c r="L1458" s="254"/>
      <c r="M1458" s="255"/>
      <c r="N1458" s="256"/>
      <c r="O1458" s="256"/>
      <c r="P1458" s="256"/>
      <c r="Q1458" s="256"/>
      <c r="R1458" s="256"/>
      <c r="S1458" s="256"/>
      <c r="T1458" s="257"/>
      <c r="U1458" s="13"/>
      <c r="V1458" s="13"/>
      <c r="W1458" s="13"/>
      <c r="X1458" s="13"/>
      <c r="Y1458" s="13"/>
      <c r="Z1458" s="13"/>
      <c r="AA1458" s="13"/>
      <c r="AB1458" s="13"/>
      <c r="AC1458" s="13"/>
      <c r="AD1458" s="13"/>
      <c r="AE1458" s="13"/>
      <c r="AT1458" s="258" t="s">
        <v>192</v>
      </c>
      <c r="AU1458" s="258" t="s">
        <v>84</v>
      </c>
      <c r="AV1458" s="13" t="s">
        <v>84</v>
      </c>
      <c r="AW1458" s="13" t="s">
        <v>30</v>
      </c>
      <c r="AX1458" s="13" t="s">
        <v>74</v>
      </c>
      <c r="AY1458" s="258" t="s">
        <v>137</v>
      </c>
    </row>
    <row r="1459" s="13" customFormat="1">
      <c r="A1459" s="13"/>
      <c r="B1459" s="247"/>
      <c r="C1459" s="248"/>
      <c r="D1459" s="249" t="s">
        <v>192</v>
      </c>
      <c r="E1459" s="250" t="s">
        <v>1</v>
      </c>
      <c r="F1459" s="251" t="s">
        <v>1754</v>
      </c>
      <c r="G1459" s="248"/>
      <c r="H1459" s="252">
        <v>-175</v>
      </c>
      <c r="I1459" s="253"/>
      <c r="J1459" s="248"/>
      <c r="K1459" s="248"/>
      <c r="L1459" s="254"/>
      <c r="M1459" s="255"/>
      <c r="N1459" s="256"/>
      <c r="O1459" s="256"/>
      <c r="P1459" s="256"/>
      <c r="Q1459" s="256"/>
      <c r="R1459" s="256"/>
      <c r="S1459" s="256"/>
      <c r="T1459" s="257"/>
      <c r="U1459" s="13"/>
      <c r="V1459" s="13"/>
      <c r="W1459" s="13"/>
      <c r="X1459" s="13"/>
      <c r="Y1459" s="13"/>
      <c r="Z1459" s="13"/>
      <c r="AA1459" s="13"/>
      <c r="AB1459" s="13"/>
      <c r="AC1459" s="13"/>
      <c r="AD1459" s="13"/>
      <c r="AE1459" s="13"/>
      <c r="AT1459" s="258" t="s">
        <v>192</v>
      </c>
      <c r="AU1459" s="258" t="s">
        <v>84</v>
      </c>
      <c r="AV1459" s="13" t="s">
        <v>84</v>
      </c>
      <c r="AW1459" s="13" t="s">
        <v>30</v>
      </c>
      <c r="AX1459" s="13" t="s">
        <v>74</v>
      </c>
      <c r="AY1459" s="258" t="s">
        <v>137</v>
      </c>
    </row>
    <row r="1460" s="14" customFormat="1">
      <c r="A1460" s="14"/>
      <c r="B1460" s="259"/>
      <c r="C1460" s="260"/>
      <c r="D1460" s="249" t="s">
        <v>192</v>
      </c>
      <c r="E1460" s="261" t="s">
        <v>1</v>
      </c>
      <c r="F1460" s="262" t="s">
        <v>202</v>
      </c>
      <c r="G1460" s="260"/>
      <c r="H1460" s="263">
        <v>1625</v>
      </c>
      <c r="I1460" s="264"/>
      <c r="J1460" s="260"/>
      <c r="K1460" s="260"/>
      <c r="L1460" s="265"/>
      <c r="M1460" s="266"/>
      <c r="N1460" s="267"/>
      <c r="O1460" s="267"/>
      <c r="P1460" s="267"/>
      <c r="Q1460" s="267"/>
      <c r="R1460" s="267"/>
      <c r="S1460" s="267"/>
      <c r="T1460" s="268"/>
      <c r="U1460" s="14"/>
      <c r="V1460" s="14"/>
      <c r="W1460" s="14"/>
      <c r="X1460" s="14"/>
      <c r="Y1460" s="14"/>
      <c r="Z1460" s="14"/>
      <c r="AA1460" s="14"/>
      <c r="AB1460" s="14"/>
      <c r="AC1460" s="14"/>
      <c r="AD1460" s="14"/>
      <c r="AE1460" s="14"/>
      <c r="AT1460" s="269" t="s">
        <v>192</v>
      </c>
      <c r="AU1460" s="269" t="s">
        <v>84</v>
      </c>
      <c r="AV1460" s="14" t="s">
        <v>155</v>
      </c>
      <c r="AW1460" s="14" t="s">
        <v>30</v>
      </c>
      <c r="AX1460" s="14" t="s">
        <v>82</v>
      </c>
      <c r="AY1460" s="269" t="s">
        <v>137</v>
      </c>
    </row>
    <row r="1461" s="2" customFormat="1" ht="24.15" customHeight="1">
      <c r="A1461" s="39"/>
      <c r="B1461" s="40"/>
      <c r="C1461" s="228" t="s">
        <v>1755</v>
      </c>
      <c r="D1461" s="228" t="s">
        <v>140</v>
      </c>
      <c r="E1461" s="229" t="s">
        <v>1756</v>
      </c>
      <c r="F1461" s="230" t="s">
        <v>1757</v>
      </c>
      <c r="G1461" s="231" t="s">
        <v>190</v>
      </c>
      <c r="H1461" s="232">
        <v>1625</v>
      </c>
      <c r="I1461" s="233"/>
      <c r="J1461" s="234">
        <f>ROUND(I1461*H1461,2)</f>
        <v>0</v>
      </c>
      <c r="K1461" s="235"/>
      <c r="L1461" s="45"/>
      <c r="M1461" s="236" t="s">
        <v>1</v>
      </c>
      <c r="N1461" s="237" t="s">
        <v>39</v>
      </c>
      <c r="O1461" s="92"/>
      <c r="P1461" s="238">
        <f>O1461*H1461</f>
        <v>0</v>
      </c>
      <c r="Q1461" s="238">
        <v>0.00029</v>
      </c>
      <c r="R1461" s="238">
        <f>Q1461*H1461</f>
        <v>0.47125</v>
      </c>
      <c r="S1461" s="238">
        <v>0</v>
      </c>
      <c r="T1461" s="239">
        <f>S1461*H1461</f>
        <v>0</v>
      </c>
      <c r="U1461" s="39"/>
      <c r="V1461" s="39"/>
      <c r="W1461" s="39"/>
      <c r="X1461" s="39"/>
      <c r="Y1461" s="39"/>
      <c r="Z1461" s="39"/>
      <c r="AA1461" s="39"/>
      <c r="AB1461" s="39"/>
      <c r="AC1461" s="39"/>
      <c r="AD1461" s="39"/>
      <c r="AE1461" s="39"/>
      <c r="AR1461" s="240" t="s">
        <v>266</v>
      </c>
      <c r="AT1461" s="240" t="s">
        <v>140</v>
      </c>
      <c r="AU1461" s="240" t="s">
        <v>84</v>
      </c>
      <c r="AY1461" s="18" t="s">
        <v>137</v>
      </c>
      <c r="BE1461" s="241">
        <f>IF(N1461="základní",J1461,0)</f>
        <v>0</v>
      </c>
      <c r="BF1461" s="241">
        <f>IF(N1461="snížená",J1461,0)</f>
        <v>0</v>
      </c>
      <c r="BG1461" s="241">
        <f>IF(N1461="zákl. přenesená",J1461,0)</f>
        <v>0</v>
      </c>
      <c r="BH1461" s="241">
        <f>IF(N1461="sníž. přenesená",J1461,0)</f>
        <v>0</v>
      </c>
      <c r="BI1461" s="241">
        <f>IF(N1461="nulová",J1461,0)</f>
        <v>0</v>
      </c>
      <c r="BJ1461" s="18" t="s">
        <v>82</v>
      </c>
      <c r="BK1461" s="241">
        <f>ROUND(I1461*H1461,2)</f>
        <v>0</v>
      </c>
      <c r="BL1461" s="18" t="s">
        <v>266</v>
      </c>
      <c r="BM1461" s="240" t="s">
        <v>1758</v>
      </c>
    </row>
    <row r="1462" s="13" customFormat="1">
      <c r="A1462" s="13"/>
      <c r="B1462" s="247"/>
      <c r="C1462" s="248"/>
      <c r="D1462" s="249" t="s">
        <v>192</v>
      </c>
      <c r="E1462" s="250" t="s">
        <v>1</v>
      </c>
      <c r="F1462" s="251" t="s">
        <v>1753</v>
      </c>
      <c r="G1462" s="248"/>
      <c r="H1462" s="252">
        <v>1800</v>
      </c>
      <c r="I1462" s="253"/>
      <c r="J1462" s="248"/>
      <c r="K1462" s="248"/>
      <c r="L1462" s="254"/>
      <c r="M1462" s="255"/>
      <c r="N1462" s="256"/>
      <c r="O1462" s="256"/>
      <c r="P1462" s="256"/>
      <c r="Q1462" s="256"/>
      <c r="R1462" s="256"/>
      <c r="S1462" s="256"/>
      <c r="T1462" s="257"/>
      <c r="U1462" s="13"/>
      <c r="V1462" s="13"/>
      <c r="W1462" s="13"/>
      <c r="X1462" s="13"/>
      <c r="Y1462" s="13"/>
      <c r="Z1462" s="13"/>
      <c r="AA1462" s="13"/>
      <c r="AB1462" s="13"/>
      <c r="AC1462" s="13"/>
      <c r="AD1462" s="13"/>
      <c r="AE1462" s="13"/>
      <c r="AT1462" s="258" t="s">
        <v>192</v>
      </c>
      <c r="AU1462" s="258" t="s">
        <v>84</v>
      </c>
      <c r="AV1462" s="13" t="s">
        <v>84</v>
      </c>
      <c r="AW1462" s="13" t="s">
        <v>30</v>
      </c>
      <c r="AX1462" s="13" t="s">
        <v>74</v>
      </c>
      <c r="AY1462" s="258" t="s">
        <v>137</v>
      </c>
    </row>
    <row r="1463" s="13" customFormat="1">
      <c r="A1463" s="13"/>
      <c r="B1463" s="247"/>
      <c r="C1463" s="248"/>
      <c r="D1463" s="249" t="s">
        <v>192</v>
      </c>
      <c r="E1463" s="250" t="s">
        <v>1</v>
      </c>
      <c r="F1463" s="251" t="s">
        <v>1754</v>
      </c>
      <c r="G1463" s="248"/>
      <c r="H1463" s="252">
        <v>-175</v>
      </c>
      <c r="I1463" s="253"/>
      <c r="J1463" s="248"/>
      <c r="K1463" s="248"/>
      <c r="L1463" s="254"/>
      <c r="M1463" s="255"/>
      <c r="N1463" s="256"/>
      <c r="O1463" s="256"/>
      <c r="P1463" s="256"/>
      <c r="Q1463" s="256"/>
      <c r="R1463" s="256"/>
      <c r="S1463" s="256"/>
      <c r="T1463" s="257"/>
      <c r="U1463" s="13"/>
      <c r="V1463" s="13"/>
      <c r="W1463" s="13"/>
      <c r="X1463" s="13"/>
      <c r="Y1463" s="13"/>
      <c r="Z1463" s="13"/>
      <c r="AA1463" s="13"/>
      <c r="AB1463" s="13"/>
      <c r="AC1463" s="13"/>
      <c r="AD1463" s="13"/>
      <c r="AE1463" s="13"/>
      <c r="AT1463" s="258" t="s">
        <v>192</v>
      </c>
      <c r="AU1463" s="258" t="s">
        <v>84</v>
      </c>
      <c r="AV1463" s="13" t="s">
        <v>84</v>
      </c>
      <c r="AW1463" s="13" t="s">
        <v>30</v>
      </c>
      <c r="AX1463" s="13" t="s">
        <v>74</v>
      </c>
      <c r="AY1463" s="258" t="s">
        <v>137</v>
      </c>
    </row>
    <row r="1464" s="14" customFormat="1">
      <c r="A1464" s="14"/>
      <c r="B1464" s="259"/>
      <c r="C1464" s="260"/>
      <c r="D1464" s="249" t="s">
        <v>192</v>
      </c>
      <c r="E1464" s="261" t="s">
        <v>1</v>
      </c>
      <c r="F1464" s="262" t="s">
        <v>202</v>
      </c>
      <c r="G1464" s="260"/>
      <c r="H1464" s="263">
        <v>1625</v>
      </c>
      <c r="I1464" s="264"/>
      <c r="J1464" s="260"/>
      <c r="K1464" s="260"/>
      <c r="L1464" s="265"/>
      <c r="M1464" s="306"/>
      <c r="N1464" s="307"/>
      <c r="O1464" s="307"/>
      <c r="P1464" s="307"/>
      <c r="Q1464" s="307"/>
      <c r="R1464" s="307"/>
      <c r="S1464" s="307"/>
      <c r="T1464" s="308"/>
      <c r="U1464" s="14"/>
      <c r="V1464" s="14"/>
      <c r="W1464" s="14"/>
      <c r="X1464" s="14"/>
      <c r="Y1464" s="14"/>
      <c r="Z1464" s="14"/>
      <c r="AA1464" s="14"/>
      <c r="AB1464" s="14"/>
      <c r="AC1464" s="14"/>
      <c r="AD1464" s="14"/>
      <c r="AE1464" s="14"/>
      <c r="AT1464" s="269" t="s">
        <v>192</v>
      </c>
      <c r="AU1464" s="269" t="s">
        <v>84</v>
      </c>
      <c r="AV1464" s="14" t="s">
        <v>155</v>
      </c>
      <c r="AW1464" s="14" t="s">
        <v>30</v>
      </c>
      <c r="AX1464" s="14" t="s">
        <v>82</v>
      </c>
      <c r="AY1464" s="269" t="s">
        <v>137</v>
      </c>
    </row>
    <row r="1465" s="2" customFormat="1" ht="6.96" customHeight="1">
      <c r="A1465" s="39"/>
      <c r="B1465" s="67"/>
      <c r="C1465" s="68"/>
      <c r="D1465" s="68"/>
      <c r="E1465" s="68"/>
      <c r="F1465" s="68"/>
      <c r="G1465" s="68"/>
      <c r="H1465" s="68"/>
      <c r="I1465" s="68"/>
      <c r="J1465" s="68"/>
      <c r="K1465" s="68"/>
      <c r="L1465" s="45"/>
      <c r="M1465" s="39"/>
      <c r="O1465" s="39"/>
      <c r="P1465" s="39"/>
      <c r="Q1465" s="39"/>
      <c r="R1465" s="39"/>
      <c r="S1465" s="39"/>
      <c r="T1465" s="39"/>
      <c r="U1465" s="39"/>
      <c r="V1465" s="39"/>
      <c r="W1465" s="39"/>
      <c r="X1465" s="39"/>
      <c r="Y1465" s="39"/>
      <c r="Z1465" s="39"/>
      <c r="AA1465" s="39"/>
      <c r="AB1465" s="39"/>
      <c r="AC1465" s="39"/>
      <c r="AD1465" s="39"/>
      <c r="AE1465" s="39"/>
    </row>
  </sheetData>
  <sheetProtection sheet="1" autoFilter="0" formatColumns="0" formatRows="0" objects="1" scenarios="1" spinCount="100000" saltValue="Br6l3c8/yr59EzD6WXb2t77nkrGIVS2GEkYCrw7FOVwMp7mxVAvQPeCxWQ4KYh5V2wXvmbtSIhZvHCg+15I1qw==" hashValue="EVO7v8RwxChx9vlvDSVFVI3oJbFfuY6pUYRV7ejBKfbtJxkqUwLRsxiJZSyTKxq9r3WiZBG1Tm6UN2v2ERdLGA==" algorithmName="SHA-512" password="CC35"/>
  <autoFilter ref="C141:K1464"/>
  <mergeCells count="9">
    <mergeCell ref="E7:H7"/>
    <mergeCell ref="E9:H9"/>
    <mergeCell ref="E18:H18"/>
    <mergeCell ref="E27:H27"/>
    <mergeCell ref="E85:H85"/>
    <mergeCell ref="E87:H87"/>
    <mergeCell ref="E132:H132"/>
    <mergeCell ref="E134:H13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94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84</v>
      </c>
    </row>
    <row r="4" s="1" customFormat="1" ht="24.96" customHeight="1">
      <c r="B4" s="21"/>
      <c r="D4" s="149" t="s">
        <v>110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26.25" customHeight="1">
      <c r="B7" s="21"/>
      <c r="E7" s="152" t="str">
        <f>'Rekapitulace stavby'!K6</f>
        <v>R1-REKONSTRUKCE OBJEKTU BENEŠOVO NÁMĚSTÍ č.840, TEPLICE - TURISTICKÉ INFORMAČNÍ CENTRUM</v>
      </c>
      <c r="F7" s="151"/>
      <c r="G7" s="151"/>
      <c r="H7" s="151"/>
      <c r="L7" s="21"/>
    </row>
    <row r="8" s="1" customFormat="1" ht="12" customHeight="1">
      <c r="B8" s="21"/>
      <c r="D8" s="151" t="s">
        <v>111</v>
      </c>
      <c r="L8" s="21"/>
    </row>
    <row r="9" s="2" customFormat="1" ht="16.5" customHeight="1">
      <c r="A9" s="39"/>
      <c r="B9" s="45"/>
      <c r="C9" s="39"/>
      <c r="D9" s="39"/>
      <c r="E9" s="152" t="s">
        <v>1759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1760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1761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28. 8. 2023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 xml:space="preserve"> </v>
      </c>
      <c r="F17" s="39"/>
      <c r="G17" s="39"/>
      <c r="H17" s="39"/>
      <c r="I17" s="151" t="s">
        <v>26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27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26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29</v>
      </c>
      <c r="E22" s="39"/>
      <c r="F22" s="39"/>
      <c r="G22" s="39"/>
      <c r="H22" s="39"/>
      <c r="I22" s="151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 xml:space="preserve"> </v>
      </c>
      <c r="F23" s="39"/>
      <c r="G23" s="39"/>
      <c r="H23" s="39"/>
      <c r="I23" s="151" t="s">
        <v>26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31</v>
      </c>
      <c r="E25" s="39"/>
      <c r="F25" s="39"/>
      <c r="G25" s="39"/>
      <c r="H25" s="39"/>
      <c r="I25" s="151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1" t="s">
        <v>26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32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34</v>
      </c>
      <c r="E32" s="39"/>
      <c r="F32" s="39"/>
      <c r="G32" s="39"/>
      <c r="H32" s="39"/>
      <c r="I32" s="39"/>
      <c r="J32" s="161">
        <f>ROUND(J159,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36</v>
      </c>
      <c r="G34" s="39"/>
      <c r="H34" s="39"/>
      <c r="I34" s="162" t="s">
        <v>35</v>
      </c>
      <c r="J34" s="162" t="s">
        <v>37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38</v>
      </c>
      <c r="E35" s="151" t="s">
        <v>39</v>
      </c>
      <c r="F35" s="164">
        <f>ROUND((SUM(BE159:BE397)),  2)</f>
        <v>0</v>
      </c>
      <c r="G35" s="39"/>
      <c r="H35" s="39"/>
      <c r="I35" s="165">
        <v>0.20999999999999999</v>
      </c>
      <c r="J35" s="164">
        <f>ROUND(((SUM(BE159:BE397))*I35),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40</v>
      </c>
      <c r="F36" s="164">
        <f>ROUND((SUM(BF159:BF397)),  2)</f>
        <v>0</v>
      </c>
      <c r="G36" s="39"/>
      <c r="H36" s="39"/>
      <c r="I36" s="165">
        <v>0.14999999999999999</v>
      </c>
      <c r="J36" s="164">
        <f>ROUND(((SUM(BF159:BF397))*I36),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41</v>
      </c>
      <c r="F37" s="164">
        <f>ROUND((SUM(BG159:BG397)),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42</v>
      </c>
      <c r="F38" s="164">
        <f>ROUND((SUM(BH159:BH397)),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43</v>
      </c>
      <c r="F39" s="164">
        <f>ROUND((SUM(BI159:BI397)),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44</v>
      </c>
      <c r="E41" s="168"/>
      <c r="F41" s="168"/>
      <c r="G41" s="169" t="s">
        <v>45</v>
      </c>
      <c r="H41" s="170" t="s">
        <v>46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47</v>
      </c>
      <c r="E50" s="174"/>
      <c r="F50" s="174"/>
      <c r="G50" s="173" t="s">
        <v>48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49</v>
      </c>
      <c r="E61" s="176"/>
      <c r="F61" s="177" t="s">
        <v>50</v>
      </c>
      <c r="G61" s="175" t="s">
        <v>49</v>
      </c>
      <c r="H61" s="176"/>
      <c r="I61" s="176"/>
      <c r="J61" s="178" t="s">
        <v>50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51</v>
      </c>
      <c r="E65" s="179"/>
      <c r="F65" s="179"/>
      <c r="G65" s="173" t="s">
        <v>52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49</v>
      </c>
      <c r="E76" s="176"/>
      <c r="F76" s="177" t="s">
        <v>50</v>
      </c>
      <c r="G76" s="175" t="s">
        <v>49</v>
      </c>
      <c r="H76" s="176"/>
      <c r="I76" s="176"/>
      <c r="J76" s="178" t="s">
        <v>50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4" t="str">
        <f>E7</f>
        <v>R1-REKONSTRUKCE OBJEKTU BENEŠOVO NÁMĚSTÍ č.840, TEPLICE - TURISTICKÉ INFORMAČNÍ CENTRUM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111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1759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1760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D.1.4.a.1 - Zdravotně technické instalace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28. 8. 2023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 xml:space="preserve"> </v>
      </c>
      <c r="G93" s="41"/>
      <c r="H93" s="41"/>
      <c r="I93" s="33" t="s">
        <v>29</v>
      </c>
      <c r="J93" s="37" t="str">
        <f>E23</f>
        <v xml:space="preserve">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27</v>
      </c>
      <c r="D94" s="41"/>
      <c r="E94" s="41"/>
      <c r="F94" s="28" t="str">
        <f>IF(E20="","",E20)</f>
        <v>Vyplň údaj</v>
      </c>
      <c r="G94" s="41"/>
      <c r="H94" s="41"/>
      <c r="I94" s="33" t="s">
        <v>31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114</v>
      </c>
      <c r="D96" s="186"/>
      <c r="E96" s="186"/>
      <c r="F96" s="186"/>
      <c r="G96" s="186"/>
      <c r="H96" s="186"/>
      <c r="I96" s="186"/>
      <c r="J96" s="187" t="s">
        <v>115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116</v>
      </c>
      <c r="D98" s="41"/>
      <c r="E98" s="41"/>
      <c r="F98" s="41"/>
      <c r="G98" s="41"/>
      <c r="H98" s="41"/>
      <c r="I98" s="41"/>
      <c r="J98" s="111">
        <f>J159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117</v>
      </c>
    </row>
    <row r="99" s="9" customFormat="1" ht="24.96" customHeight="1">
      <c r="A99" s="9"/>
      <c r="B99" s="189"/>
      <c r="C99" s="190"/>
      <c r="D99" s="191" t="s">
        <v>1762</v>
      </c>
      <c r="E99" s="192"/>
      <c r="F99" s="192"/>
      <c r="G99" s="192"/>
      <c r="H99" s="192"/>
      <c r="I99" s="192"/>
      <c r="J99" s="193">
        <f>J160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89"/>
      <c r="C100" s="190"/>
      <c r="D100" s="191" t="s">
        <v>1763</v>
      </c>
      <c r="E100" s="192"/>
      <c r="F100" s="192"/>
      <c r="G100" s="192"/>
      <c r="H100" s="192"/>
      <c r="I100" s="192"/>
      <c r="J100" s="193">
        <f>J161</f>
        <v>0</v>
      </c>
      <c r="K100" s="190"/>
      <c r="L100" s="194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89"/>
      <c r="C101" s="190"/>
      <c r="D101" s="191" t="s">
        <v>1764</v>
      </c>
      <c r="E101" s="192"/>
      <c r="F101" s="192"/>
      <c r="G101" s="192"/>
      <c r="H101" s="192"/>
      <c r="I101" s="192"/>
      <c r="J101" s="193">
        <f>J162</f>
        <v>0</v>
      </c>
      <c r="K101" s="190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89"/>
      <c r="C102" s="190"/>
      <c r="D102" s="191" t="s">
        <v>1765</v>
      </c>
      <c r="E102" s="192"/>
      <c r="F102" s="192"/>
      <c r="G102" s="192"/>
      <c r="H102" s="192"/>
      <c r="I102" s="192"/>
      <c r="J102" s="193">
        <f>J203</f>
        <v>0</v>
      </c>
      <c r="K102" s="190"/>
      <c r="L102" s="19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95"/>
      <c r="C103" s="134"/>
      <c r="D103" s="196" t="s">
        <v>1766</v>
      </c>
      <c r="E103" s="197"/>
      <c r="F103" s="197"/>
      <c r="G103" s="197"/>
      <c r="H103" s="197"/>
      <c r="I103" s="197"/>
      <c r="J103" s="198">
        <f>J204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4"/>
      <c r="D104" s="196" t="s">
        <v>1767</v>
      </c>
      <c r="E104" s="197"/>
      <c r="F104" s="197"/>
      <c r="G104" s="197"/>
      <c r="H104" s="197"/>
      <c r="I104" s="197"/>
      <c r="J104" s="198">
        <f>J205</f>
        <v>0</v>
      </c>
      <c r="K104" s="134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5"/>
      <c r="C105" s="134"/>
      <c r="D105" s="196" t="s">
        <v>1768</v>
      </c>
      <c r="E105" s="197"/>
      <c r="F105" s="197"/>
      <c r="G105" s="197"/>
      <c r="H105" s="197"/>
      <c r="I105" s="197"/>
      <c r="J105" s="198">
        <f>J212</f>
        <v>0</v>
      </c>
      <c r="K105" s="134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5"/>
      <c r="C106" s="134"/>
      <c r="D106" s="196" t="s">
        <v>1769</v>
      </c>
      <c r="E106" s="197"/>
      <c r="F106" s="197"/>
      <c r="G106" s="197"/>
      <c r="H106" s="197"/>
      <c r="I106" s="197"/>
      <c r="J106" s="198">
        <f>J221</f>
        <v>0</v>
      </c>
      <c r="K106" s="134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5"/>
      <c r="C107" s="134"/>
      <c r="D107" s="196" t="s">
        <v>1770</v>
      </c>
      <c r="E107" s="197"/>
      <c r="F107" s="197"/>
      <c r="G107" s="197"/>
      <c r="H107" s="197"/>
      <c r="I107" s="197"/>
      <c r="J107" s="198">
        <f>J223</f>
        <v>0</v>
      </c>
      <c r="K107" s="134"/>
      <c r="L107" s="19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5"/>
      <c r="C108" s="134"/>
      <c r="D108" s="196" t="s">
        <v>1771</v>
      </c>
      <c r="E108" s="197"/>
      <c r="F108" s="197"/>
      <c r="G108" s="197"/>
      <c r="H108" s="197"/>
      <c r="I108" s="197"/>
      <c r="J108" s="198">
        <f>J232</f>
        <v>0</v>
      </c>
      <c r="K108" s="134"/>
      <c r="L108" s="19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5"/>
      <c r="C109" s="134"/>
      <c r="D109" s="196" t="s">
        <v>1772</v>
      </c>
      <c r="E109" s="197"/>
      <c r="F109" s="197"/>
      <c r="G109" s="197"/>
      <c r="H109" s="197"/>
      <c r="I109" s="197"/>
      <c r="J109" s="198">
        <f>J241</f>
        <v>0</v>
      </c>
      <c r="K109" s="134"/>
      <c r="L109" s="19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5"/>
      <c r="C110" s="134"/>
      <c r="D110" s="196" t="s">
        <v>1769</v>
      </c>
      <c r="E110" s="197"/>
      <c r="F110" s="197"/>
      <c r="G110" s="197"/>
      <c r="H110" s="197"/>
      <c r="I110" s="197"/>
      <c r="J110" s="198">
        <f>J248</f>
        <v>0</v>
      </c>
      <c r="K110" s="134"/>
      <c r="L110" s="19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5"/>
      <c r="C111" s="134"/>
      <c r="D111" s="196" t="s">
        <v>1773</v>
      </c>
      <c r="E111" s="197"/>
      <c r="F111" s="197"/>
      <c r="G111" s="197"/>
      <c r="H111" s="197"/>
      <c r="I111" s="197"/>
      <c r="J111" s="198">
        <f>J250</f>
        <v>0</v>
      </c>
      <c r="K111" s="134"/>
      <c r="L111" s="199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5"/>
      <c r="C112" s="134"/>
      <c r="D112" s="196" t="s">
        <v>1774</v>
      </c>
      <c r="E112" s="197"/>
      <c r="F112" s="197"/>
      <c r="G112" s="197"/>
      <c r="H112" s="197"/>
      <c r="I112" s="197"/>
      <c r="J112" s="198">
        <f>J263</f>
        <v>0</v>
      </c>
      <c r="K112" s="134"/>
      <c r="L112" s="199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5"/>
      <c r="C113" s="134"/>
      <c r="D113" s="196" t="s">
        <v>1775</v>
      </c>
      <c r="E113" s="197"/>
      <c r="F113" s="197"/>
      <c r="G113" s="197"/>
      <c r="H113" s="197"/>
      <c r="I113" s="197"/>
      <c r="J113" s="198">
        <f>J270</f>
        <v>0</v>
      </c>
      <c r="K113" s="134"/>
      <c r="L113" s="199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5"/>
      <c r="C114" s="134"/>
      <c r="D114" s="196" t="s">
        <v>1769</v>
      </c>
      <c r="E114" s="197"/>
      <c r="F114" s="197"/>
      <c r="G114" s="197"/>
      <c r="H114" s="197"/>
      <c r="I114" s="197"/>
      <c r="J114" s="198">
        <f>J277</f>
        <v>0</v>
      </c>
      <c r="K114" s="134"/>
      <c r="L114" s="199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5"/>
      <c r="C115" s="134"/>
      <c r="D115" s="196" t="s">
        <v>1776</v>
      </c>
      <c r="E115" s="197"/>
      <c r="F115" s="197"/>
      <c r="G115" s="197"/>
      <c r="H115" s="197"/>
      <c r="I115" s="197"/>
      <c r="J115" s="198">
        <f>J283</f>
        <v>0</v>
      </c>
      <c r="K115" s="134"/>
      <c r="L115" s="199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5"/>
      <c r="C116" s="134"/>
      <c r="D116" s="196" t="s">
        <v>1777</v>
      </c>
      <c r="E116" s="197"/>
      <c r="F116" s="197"/>
      <c r="G116" s="197"/>
      <c r="H116" s="197"/>
      <c r="I116" s="197"/>
      <c r="J116" s="198">
        <f>J284</f>
        <v>0</v>
      </c>
      <c r="K116" s="134"/>
      <c r="L116" s="199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5"/>
      <c r="C117" s="134"/>
      <c r="D117" s="196" t="s">
        <v>1778</v>
      </c>
      <c r="E117" s="197"/>
      <c r="F117" s="197"/>
      <c r="G117" s="197"/>
      <c r="H117" s="197"/>
      <c r="I117" s="197"/>
      <c r="J117" s="198">
        <f>J289</f>
        <v>0</v>
      </c>
      <c r="K117" s="134"/>
      <c r="L117" s="199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5"/>
      <c r="C118" s="134"/>
      <c r="D118" s="196" t="s">
        <v>1779</v>
      </c>
      <c r="E118" s="197"/>
      <c r="F118" s="197"/>
      <c r="G118" s="197"/>
      <c r="H118" s="197"/>
      <c r="I118" s="197"/>
      <c r="J118" s="198">
        <f>J295</f>
        <v>0</v>
      </c>
      <c r="K118" s="134"/>
      <c r="L118" s="199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95"/>
      <c r="C119" s="134"/>
      <c r="D119" s="196" t="s">
        <v>1780</v>
      </c>
      <c r="E119" s="197"/>
      <c r="F119" s="197"/>
      <c r="G119" s="197"/>
      <c r="H119" s="197"/>
      <c r="I119" s="197"/>
      <c r="J119" s="198">
        <f>J308</f>
        <v>0</v>
      </c>
      <c r="K119" s="134"/>
      <c r="L119" s="199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95"/>
      <c r="C120" s="134"/>
      <c r="D120" s="196" t="s">
        <v>1781</v>
      </c>
      <c r="E120" s="197"/>
      <c r="F120" s="197"/>
      <c r="G120" s="197"/>
      <c r="H120" s="197"/>
      <c r="I120" s="197"/>
      <c r="J120" s="198">
        <f>J311</f>
        <v>0</v>
      </c>
      <c r="K120" s="134"/>
      <c r="L120" s="199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95"/>
      <c r="C121" s="134"/>
      <c r="D121" s="196" t="s">
        <v>1782</v>
      </c>
      <c r="E121" s="197"/>
      <c r="F121" s="197"/>
      <c r="G121" s="197"/>
      <c r="H121" s="197"/>
      <c r="I121" s="197"/>
      <c r="J121" s="198">
        <f>J317</f>
        <v>0</v>
      </c>
      <c r="K121" s="134"/>
      <c r="L121" s="199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9" customFormat="1" ht="24.96" customHeight="1">
      <c r="A122" s="9"/>
      <c r="B122" s="189"/>
      <c r="C122" s="190"/>
      <c r="D122" s="191" t="s">
        <v>1783</v>
      </c>
      <c r="E122" s="192"/>
      <c r="F122" s="192"/>
      <c r="G122" s="192"/>
      <c r="H122" s="192"/>
      <c r="I122" s="192"/>
      <c r="J122" s="193">
        <f>J319</f>
        <v>0</v>
      </c>
      <c r="K122" s="190"/>
      <c r="L122" s="194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</row>
    <row r="123" s="10" customFormat="1" ht="19.92" customHeight="1">
      <c r="A123" s="10"/>
      <c r="B123" s="195"/>
      <c r="C123" s="134"/>
      <c r="D123" s="196" t="s">
        <v>1784</v>
      </c>
      <c r="E123" s="197"/>
      <c r="F123" s="197"/>
      <c r="G123" s="197"/>
      <c r="H123" s="197"/>
      <c r="I123" s="197"/>
      <c r="J123" s="198">
        <f>J320</f>
        <v>0</v>
      </c>
      <c r="K123" s="134"/>
      <c r="L123" s="199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10" customFormat="1" ht="19.92" customHeight="1">
      <c r="A124" s="10"/>
      <c r="B124" s="195"/>
      <c r="C124" s="134"/>
      <c r="D124" s="196" t="s">
        <v>1769</v>
      </c>
      <c r="E124" s="197"/>
      <c r="F124" s="197"/>
      <c r="G124" s="197"/>
      <c r="H124" s="197"/>
      <c r="I124" s="197"/>
      <c r="J124" s="198">
        <f>J329</f>
        <v>0</v>
      </c>
      <c r="K124" s="134"/>
      <c r="L124" s="199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</row>
    <row r="125" s="10" customFormat="1" ht="19.92" customHeight="1">
      <c r="A125" s="10"/>
      <c r="B125" s="195"/>
      <c r="C125" s="134"/>
      <c r="D125" s="196" t="s">
        <v>1785</v>
      </c>
      <c r="E125" s="197"/>
      <c r="F125" s="197"/>
      <c r="G125" s="197"/>
      <c r="H125" s="197"/>
      <c r="I125" s="197"/>
      <c r="J125" s="198">
        <f>J331</f>
        <v>0</v>
      </c>
      <c r="K125" s="134"/>
      <c r="L125" s="199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</row>
    <row r="126" s="10" customFormat="1" ht="19.92" customHeight="1">
      <c r="A126" s="10"/>
      <c r="B126" s="195"/>
      <c r="C126" s="134"/>
      <c r="D126" s="196" t="s">
        <v>1769</v>
      </c>
      <c r="E126" s="197"/>
      <c r="F126" s="197"/>
      <c r="G126" s="197"/>
      <c r="H126" s="197"/>
      <c r="I126" s="197"/>
      <c r="J126" s="198">
        <f>J338</f>
        <v>0</v>
      </c>
      <c r="K126" s="134"/>
      <c r="L126" s="199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</row>
    <row r="127" s="10" customFormat="1" ht="19.92" customHeight="1">
      <c r="A127" s="10"/>
      <c r="B127" s="195"/>
      <c r="C127" s="134"/>
      <c r="D127" s="196" t="s">
        <v>1786</v>
      </c>
      <c r="E127" s="197"/>
      <c r="F127" s="197"/>
      <c r="G127" s="197"/>
      <c r="H127" s="197"/>
      <c r="I127" s="197"/>
      <c r="J127" s="198">
        <f>J340</f>
        <v>0</v>
      </c>
      <c r="K127" s="134"/>
      <c r="L127" s="199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</row>
    <row r="128" s="10" customFormat="1" ht="19.92" customHeight="1">
      <c r="A128" s="10"/>
      <c r="B128" s="195"/>
      <c r="C128" s="134"/>
      <c r="D128" s="196" t="s">
        <v>1787</v>
      </c>
      <c r="E128" s="197"/>
      <c r="F128" s="197"/>
      <c r="G128" s="197"/>
      <c r="H128" s="197"/>
      <c r="I128" s="197"/>
      <c r="J128" s="198">
        <f>J342</f>
        <v>0</v>
      </c>
      <c r="K128" s="134"/>
      <c r="L128" s="199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</row>
    <row r="129" s="10" customFormat="1" ht="19.92" customHeight="1">
      <c r="A129" s="10"/>
      <c r="B129" s="195"/>
      <c r="C129" s="134"/>
      <c r="D129" s="196" t="s">
        <v>1788</v>
      </c>
      <c r="E129" s="197"/>
      <c r="F129" s="197"/>
      <c r="G129" s="197"/>
      <c r="H129" s="197"/>
      <c r="I129" s="197"/>
      <c r="J129" s="198">
        <f>J354</f>
        <v>0</v>
      </c>
      <c r="K129" s="134"/>
      <c r="L129" s="199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</row>
    <row r="130" s="10" customFormat="1" ht="19.92" customHeight="1">
      <c r="A130" s="10"/>
      <c r="B130" s="195"/>
      <c r="C130" s="134"/>
      <c r="D130" s="196" t="s">
        <v>1789</v>
      </c>
      <c r="E130" s="197"/>
      <c r="F130" s="197"/>
      <c r="G130" s="197"/>
      <c r="H130" s="197"/>
      <c r="I130" s="197"/>
      <c r="J130" s="198">
        <f>J360</f>
        <v>0</v>
      </c>
      <c r="K130" s="134"/>
      <c r="L130" s="199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</row>
    <row r="131" s="10" customFormat="1" ht="19.92" customHeight="1">
      <c r="A131" s="10"/>
      <c r="B131" s="195"/>
      <c r="C131" s="134"/>
      <c r="D131" s="196" t="s">
        <v>1790</v>
      </c>
      <c r="E131" s="197"/>
      <c r="F131" s="197"/>
      <c r="G131" s="197"/>
      <c r="H131" s="197"/>
      <c r="I131" s="197"/>
      <c r="J131" s="198">
        <f>J365</f>
        <v>0</v>
      </c>
      <c r="K131" s="134"/>
      <c r="L131" s="199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</row>
    <row r="132" s="10" customFormat="1" ht="19.92" customHeight="1">
      <c r="A132" s="10"/>
      <c r="B132" s="195"/>
      <c r="C132" s="134"/>
      <c r="D132" s="196" t="s">
        <v>1791</v>
      </c>
      <c r="E132" s="197"/>
      <c r="F132" s="197"/>
      <c r="G132" s="197"/>
      <c r="H132" s="197"/>
      <c r="I132" s="197"/>
      <c r="J132" s="198">
        <f>J368</f>
        <v>0</v>
      </c>
      <c r="K132" s="134"/>
      <c r="L132" s="199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</row>
    <row r="133" s="10" customFormat="1" ht="19.92" customHeight="1">
      <c r="A133" s="10"/>
      <c r="B133" s="195"/>
      <c r="C133" s="134"/>
      <c r="D133" s="196" t="s">
        <v>1792</v>
      </c>
      <c r="E133" s="197"/>
      <c r="F133" s="197"/>
      <c r="G133" s="197"/>
      <c r="H133" s="197"/>
      <c r="I133" s="197"/>
      <c r="J133" s="198">
        <f>J381</f>
        <v>0</v>
      </c>
      <c r="K133" s="134"/>
      <c r="L133" s="199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</row>
    <row r="134" s="10" customFormat="1" ht="19.92" customHeight="1">
      <c r="A134" s="10"/>
      <c r="B134" s="195"/>
      <c r="C134" s="134"/>
      <c r="D134" s="196" t="s">
        <v>1782</v>
      </c>
      <c r="E134" s="197"/>
      <c r="F134" s="197"/>
      <c r="G134" s="197"/>
      <c r="H134" s="197"/>
      <c r="I134" s="197"/>
      <c r="J134" s="198">
        <f>J391</f>
        <v>0</v>
      </c>
      <c r="K134" s="134"/>
      <c r="L134" s="199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</row>
    <row r="135" s="10" customFormat="1" ht="19.92" customHeight="1">
      <c r="A135" s="10"/>
      <c r="B135" s="195"/>
      <c r="C135" s="134"/>
      <c r="D135" s="196" t="s">
        <v>1793</v>
      </c>
      <c r="E135" s="197"/>
      <c r="F135" s="197"/>
      <c r="G135" s="197"/>
      <c r="H135" s="197"/>
      <c r="I135" s="197"/>
      <c r="J135" s="198">
        <f>J393</f>
        <v>0</v>
      </c>
      <c r="K135" s="134"/>
      <c r="L135" s="199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</row>
    <row r="136" s="9" customFormat="1" ht="24.96" customHeight="1">
      <c r="A136" s="9"/>
      <c r="B136" s="189"/>
      <c r="C136" s="190"/>
      <c r="D136" s="191" t="s">
        <v>169</v>
      </c>
      <c r="E136" s="192"/>
      <c r="F136" s="192"/>
      <c r="G136" s="192"/>
      <c r="H136" s="192"/>
      <c r="I136" s="192"/>
      <c r="J136" s="193">
        <f>J395</f>
        <v>0</v>
      </c>
      <c r="K136" s="190"/>
      <c r="L136" s="194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</row>
    <row r="137" s="10" customFormat="1" ht="19.92" customHeight="1">
      <c r="A137" s="10"/>
      <c r="B137" s="195"/>
      <c r="C137" s="134"/>
      <c r="D137" s="196" t="s">
        <v>1794</v>
      </c>
      <c r="E137" s="197"/>
      <c r="F137" s="197"/>
      <c r="G137" s="197"/>
      <c r="H137" s="197"/>
      <c r="I137" s="197"/>
      <c r="J137" s="198">
        <f>J396</f>
        <v>0</v>
      </c>
      <c r="K137" s="134"/>
      <c r="L137" s="199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</row>
    <row r="138" s="2" customFormat="1" ht="21.84" customHeight="1">
      <c r="A138" s="39"/>
      <c r="B138" s="40"/>
      <c r="C138" s="41"/>
      <c r="D138" s="41"/>
      <c r="E138" s="41"/>
      <c r="F138" s="41"/>
      <c r="G138" s="41"/>
      <c r="H138" s="41"/>
      <c r="I138" s="41"/>
      <c r="J138" s="41"/>
      <c r="K138" s="41"/>
      <c r="L138" s="64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="2" customFormat="1" ht="6.96" customHeight="1">
      <c r="A139" s="39"/>
      <c r="B139" s="67"/>
      <c r="C139" s="68"/>
      <c r="D139" s="68"/>
      <c r="E139" s="68"/>
      <c r="F139" s="68"/>
      <c r="G139" s="68"/>
      <c r="H139" s="68"/>
      <c r="I139" s="68"/>
      <c r="J139" s="68"/>
      <c r="K139" s="68"/>
      <c r="L139" s="64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  <row r="143" s="2" customFormat="1" ht="6.96" customHeight="1">
      <c r="A143" s="39"/>
      <c r="B143" s="69"/>
      <c r="C143" s="70"/>
      <c r="D143" s="70"/>
      <c r="E143" s="70"/>
      <c r="F143" s="70"/>
      <c r="G143" s="70"/>
      <c r="H143" s="70"/>
      <c r="I143" s="70"/>
      <c r="J143" s="70"/>
      <c r="K143" s="70"/>
      <c r="L143" s="64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</row>
    <row r="144" s="2" customFormat="1" ht="24.96" customHeight="1">
      <c r="A144" s="39"/>
      <c r="B144" s="40"/>
      <c r="C144" s="24" t="s">
        <v>121</v>
      </c>
      <c r="D144" s="41"/>
      <c r="E144" s="41"/>
      <c r="F144" s="41"/>
      <c r="G144" s="41"/>
      <c r="H144" s="41"/>
      <c r="I144" s="41"/>
      <c r="J144" s="41"/>
      <c r="K144" s="41"/>
      <c r="L144" s="64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</row>
    <row r="145" s="2" customFormat="1" ht="6.96" customHeight="1">
      <c r="A145" s="39"/>
      <c r="B145" s="40"/>
      <c r="C145" s="41"/>
      <c r="D145" s="41"/>
      <c r="E145" s="41"/>
      <c r="F145" s="41"/>
      <c r="G145" s="41"/>
      <c r="H145" s="41"/>
      <c r="I145" s="41"/>
      <c r="J145" s="41"/>
      <c r="K145" s="41"/>
      <c r="L145" s="64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</row>
    <row r="146" s="2" customFormat="1" ht="12" customHeight="1">
      <c r="A146" s="39"/>
      <c r="B146" s="40"/>
      <c r="C146" s="33" t="s">
        <v>16</v>
      </c>
      <c r="D146" s="41"/>
      <c r="E146" s="41"/>
      <c r="F146" s="41"/>
      <c r="G146" s="41"/>
      <c r="H146" s="41"/>
      <c r="I146" s="41"/>
      <c r="J146" s="41"/>
      <c r="K146" s="41"/>
      <c r="L146" s="64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</row>
    <row r="147" s="2" customFormat="1" ht="26.25" customHeight="1">
      <c r="A147" s="39"/>
      <c r="B147" s="40"/>
      <c r="C147" s="41"/>
      <c r="D147" s="41"/>
      <c r="E147" s="184" t="str">
        <f>E7</f>
        <v>R1-REKONSTRUKCE OBJEKTU BENEŠOVO NÁMĚSTÍ č.840, TEPLICE - TURISTICKÉ INFORMAČNÍ CENTRUM</v>
      </c>
      <c r="F147" s="33"/>
      <c r="G147" s="33"/>
      <c r="H147" s="33"/>
      <c r="I147" s="41"/>
      <c r="J147" s="41"/>
      <c r="K147" s="41"/>
      <c r="L147" s="64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</row>
    <row r="148" s="1" customFormat="1" ht="12" customHeight="1">
      <c r="B148" s="22"/>
      <c r="C148" s="33" t="s">
        <v>111</v>
      </c>
      <c r="D148" s="23"/>
      <c r="E148" s="23"/>
      <c r="F148" s="23"/>
      <c r="G148" s="23"/>
      <c r="H148" s="23"/>
      <c r="I148" s="23"/>
      <c r="J148" s="23"/>
      <c r="K148" s="23"/>
      <c r="L148" s="21"/>
    </row>
    <row r="149" s="2" customFormat="1" ht="16.5" customHeight="1">
      <c r="A149" s="39"/>
      <c r="B149" s="40"/>
      <c r="C149" s="41"/>
      <c r="D149" s="41"/>
      <c r="E149" s="184" t="s">
        <v>1759</v>
      </c>
      <c r="F149" s="41"/>
      <c r="G149" s="41"/>
      <c r="H149" s="41"/>
      <c r="I149" s="41"/>
      <c r="J149" s="41"/>
      <c r="K149" s="41"/>
      <c r="L149" s="64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</row>
    <row r="150" s="2" customFormat="1" ht="12" customHeight="1">
      <c r="A150" s="39"/>
      <c r="B150" s="40"/>
      <c r="C150" s="33" t="s">
        <v>1760</v>
      </c>
      <c r="D150" s="41"/>
      <c r="E150" s="41"/>
      <c r="F150" s="41"/>
      <c r="G150" s="41"/>
      <c r="H150" s="41"/>
      <c r="I150" s="41"/>
      <c r="J150" s="41"/>
      <c r="K150" s="41"/>
      <c r="L150" s="64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</row>
    <row r="151" s="2" customFormat="1" ht="16.5" customHeight="1">
      <c r="A151" s="39"/>
      <c r="B151" s="40"/>
      <c r="C151" s="41"/>
      <c r="D151" s="41"/>
      <c r="E151" s="77" t="str">
        <f>E11</f>
        <v>D.1.4.a.1 - Zdravotně technické instalace</v>
      </c>
      <c r="F151" s="41"/>
      <c r="G151" s="41"/>
      <c r="H151" s="41"/>
      <c r="I151" s="41"/>
      <c r="J151" s="41"/>
      <c r="K151" s="41"/>
      <c r="L151" s="64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</row>
    <row r="152" s="2" customFormat="1" ht="6.96" customHeight="1">
      <c r="A152" s="39"/>
      <c r="B152" s="40"/>
      <c r="C152" s="41"/>
      <c r="D152" s="41"/>
      <c r="E152" s="41"/>
      <c r="F152" s="41"/>
      <c r="G152" s="41"/>
      <c r="H152" s="41"/>
      <c r="I152" s="41"/>
      <c r="J152" s="41"/>
      <c r="K152" s="41"/>
      <c r="L152" s="64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</row>
    <row r="153" s="2" customFormat="1" ht="12" customHeight="1">
      <c r="A153" s="39"/>
      <c r="B153" s="40"/>
      <c r="C153" s="33" t="s">
        <v>20</v>
      </c>
      <c r="D153" s="41"/>
      <c r="E153" s="41"/>
      <c r="F153" s="28" t="str">
        <f>F14</f>
        <v xml:space="preserve"> </v>
      </c>
      <c r="G153" s="41"/>
      <c r="H153" s="41"/>
      <c r="I153" s="33" t="s">
        <v>22</v>
      </c>
      <c r="J153" s="80" t="str">
        <f>IF(J14="","",J14)</f>
        <v>28. 8. 2023</v>
      </c>
      <c r="K153" s="41"/>
      <c r="L153" s="64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</row>
    <row r="154" s="2" customFormat="1" ht="6.96" customHeight="1">
      <c r="A154" s="39"/>
      <c r="B154" s="40"/>
      <c r="C154" s="41"/>
      <c r="D154" s="41"/>
      <c r="E154" s="41"/>
      <c r="F154" s="41"/>
      <c r="G154" s="41"/>
      <c r="H154" s="41"/>
      <c r="I154" s="41"/>
      <c r="J154" s="41"/>
      <c r="K154" s="41"/>
      <c r="L154" s="64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</row>
    <row r="155" s="2" customFormat="1" ht="15.15" customHeight="1">
      <c r="A155" s="39"/>
      <c r="B155" s="40"/>
      <c r="C155" s="33" t="s">
        <v>24</v>
      </c>
      <c r="D155" s="41"/>
      <c r="E155" s="41"/>
      <c r="F155" s="28" t="str">
        <f>E17</f>
        <v xml:space="preserve"> </v>
      </c>
      <c r="G155" s="41"/>
      <c r="H155" s="41"/>
      <c r="I155" s="33" t="s">
        <v>29</v>
      </c>
      <c r="J155" s="37" t="str">
        <f>E23</f>
        <v xml:space="preserve"> </v>
      </c>
      <c r="K155" s="41"/>
      <c r="L155" s="64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</row>
    <row r="156" s="2" customFormat="1" ht="15.15" customHeight="1">
      <c r="A156" s="39"/>
      <c r="B156" s="40"/>
      <c r="C156" s="33" t="s">
        <v>27</v>
      </c>
      <c r="D156" s="41"/>
      <c r="E156" s="41"/>
      <c r="F156" s="28" t="str">
        <f>IF(E20="","",E20)</f>
        <v>Vyplň údaj</v>
      </c>
      <c r="G156" s="41"/>
      <c r="H156" s="41"/>
      <c r="I156" s="33" t="s">
        <v>31</v>
      </c>
      <c r="J156" s="37" t="str">
        <f>E26</f>
        <v xml:space="preserve"> </v>
      </c>
      <c r="K156" s="41"/>
      <c r="L156" s="64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</row>
    <row r="157" s="2" customFormat="1" ht="10.32" customHeight="1">
      <c r="A157" s="39"/>
      <c r="B157" s="40"/>
      <c r="C157" s="41"/>
      <c r="D157" s="41"/>
      <c r="E157" s="41"/>
      <c r="F157" s="41"/>
      <c r="G157" s="41"/>
      <c r="H157" s="41"/>
      <c r="I157" s="41"/>
      <c r="J157" s="41"/>
      <c r="K157" s="41"/>
      <c r="L157" s="64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</row>
    <row r="158" s="11" customFormat="1" ht="29.28" customHeight="1">
      <c r="A158" s="200"/>
      <c r="B158" s="201"/>
      <c r="C158" s="202" t="s">
        <v>122</v>
      </c>
      <c r="D158" s="203" t="s">
        <v>59</v>
      </c>
      <c r="E158" s="203" t="s">
        <v>55</v>
      </c>
      <c r="F158" s="203" t="s">
        <v>56</v>
      </c>
      <c r="G158" s="203" t="s">
        <v>123</v>
      </c>
      <c r="H158" s="203" t="s">
        <v>124</v>
      </c>
      <c r="I158" s="203" t="s">
        <v>125</v>
      </c>
      <c r="J158" s="204" t="s">
        <v>115</v>
      </c>
      <c r="K158" s="205" t="s">
        <v>126</v>
      </c>
      <c r="L158" s="206"/>
      <c r="M158" s="101" t="s">
        <v>1</v>
      </c>
      <c r="N158" s="102" t="s">
        <v>38</v>
      </c>
      <c r="O158" s="102" t="s">
        <v>127</v>
      </c>
      <c r="P158" s="102" t="s">
        <v>128</v>
      </c>
      <c r="Q158" s="102" t="s">
        <v>129</v>
      </c>
      <c r="R158" s="102" t="s">
        <v>130</v>
      </c>
      <c r="S158" s="102" t="s">
        <v>131</v>
      </c>
      <c r="T158" s="103" t="s">
        <v>132</v>
      </c>
      <c r="U158" s="200"/>
      <c r="V158" s="200"/>
      <c r="W158" s="200"/>
      <c r="X158" s="200"/>
      <c r="Y158" s="200"/>
      <c r="Z158" s="200"/>
      <c r="AA158" s="200"/>
      <c r="AB158" s="200"/>
      <c r="AC158" s="200"/>
      <c r="AD158" s="200"/>
      <c r="AE158" s="200"/>
    </row>
    <row r="159" s="2" customFormat="1" ht="22.8" customHeight="1">
      <c r="A159" s="39"/>
      <c r="B159" s="40"/>
      <c r="C159" s="108" t="s">
        <v>133</v>
      </c>
      <c r="D159" s="41"/>
      <c r="E159" s="41"/>
      <c r="F159" s="41"/>
      <c r="G159" s="41"/>
      <c r="H159" s="41"/>
      <c r="I159" s="41"/>
      <c r="J159" s="207">
        <f>BK159</f>
        <v>0</v>
      </c>
      <c r="K159" s="41"/>
      <c r="L159" s="45"/>
      <c r="M159" s="104"/>
      <c r="N159" s="208"/>
      <c r="O159" s="105"/>
      <c r="P159" s="209">
        <f>P160+P161+P162+P203+P319+P395</f>
        <v>0</v>
      </c>
      <c r="Q159" s="105"/>
      <c r="R159" s="209">
        <f>R160+R161+R162+R203+R319+R395</f>
        <v>0</v>
      </c>
      <c r="S159" s="105"/>
      <c r="T159" s="210">
        <f>T160+T161+T162+T203+T319+T395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73</v>
      </c>
      <c r="AU159" s="18" t="s">
        <v>117</v>
      </c>
      <c r="BK159" s="211">
        <f>BK160+BK161+BK162+BK203+BK319+BK395</f>
        <v>0</v>
      </c>
    </row>
    <row r="160" s="12" customFormat="1" ht="25.92" customHeight="1">
      <c r="A160" s="12"/>
      <c r="B160" s="212"/>
      <c r="C160" s="213"/>
      <c r="D160" s="214" t="s">
        <v>73</v>
      </c>
      <c r="E160" s="215" t="s">
        <v>1795</v>
      </c>
      <c r="F160" s="215" t="s">
        <v>1796</v>
      </c>
      <c r="G160" s="213"/>
      <c r="H160" s="213"/>
      <c r="I160" s="216"/>
      <c r="J160" s="217">
        <f>BK160</f>
        <v>0</v>
      </c>
      <c r="K160" s="213"/>
      <c r="L160" s="218"/>
      <c r="M160" s="219"/>
      <c r="N160" s="220"/>
      <c r="O160" s="220"/>
      <c r="P160" s="221">
        <v>0</v>
      </c>
      <c r="Q160" s="220"/>
      <c r="R160" s="221">
        <v>0</v>
      </c>
      <c r="S160" s="220"/>
      <c r="T160" s="222"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23" t="s">
        <v>82</v>
      </c>
      <c r="AT160" s="224" t="s">
        <v>73</v>
      </c>
      <c r="AU160" s="224" t="s">
        <v>74</v>
      </c>
      <c r="AY160" s="223" t="s">
        <v>137</v>
      </c>
      <c r="BK160" s="225">
        <v>0</v>
      </c>
    </row>
    <row r="161" s="12" customFormat="1" ht="25.92" customHeight="1">
      <c r="A161" s="12"/>
      <c r="B161" s="212"/>
      <c r="C161" s="213"/>
      <c r="D161" s="214" t="s">
        <v>73</v>
      </c>
      <c r="E161" s="215" t="s">
        <v>1797</v>
      </c>
      <c r="F161" s="215" t="s">
        <v>1798</v>
      </c>
      <c r="G161" s="213"/>
      <c r="H161" s="213"/>
      <c r="I161" s="216"/>
      <c r="J161" s="217">
        <f>BK161</f>
        <v>0</v>
      </c>
      <c r="K161" s="213"/>
      <c r="L161" s="218"/>
      <c r="M161" s="219"/>
      <c r="N161" s="220"/>
      <c r="O161" s="220"/>
      <c r="P161" s="221">
        <v>0</v>
      </c>
      <c r="Q161" s="220"/>
      <c r="R161" s="221">
        <v>0</v>
      </c>
      <c r="S161" s="220"/>
      <c r="T161" s="222"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23" t="s">
        <v>82</v>
      </c>
      <c r="AT161" s="224" t="s">
        <v>73</v>
      </c>
      <c r="AU161" s="224" t="s">
        <v>74</v>
      </c>
      <c r="AY161" s="223" t="s">
        <v>137</v>
      </c>
      <c r="BK161" s="225">
        <v>0</v>
      </c>
    </row>
    <row r="162" s="12" customFormat="1" ht="25.92" customHeight="1">
      <c r="A162" s="12"/>
      <c r="B162" s="212"/>
      <c r="C162" s="213"/>
      <c r="D162" s="214" t="s">
        <v>73</v>
      </c>
      <c r="E162" s="215" t="s">
        <v>1799</v>
      </c>
      <c r="F162" s="215" t="s">
        <v>1800</v>
      </c>
      <c r="G162" s="213"/>
      <c r="H162" s="213"/>
      <c r="I162" s="216"/>
      <c r="J162" s="217">
        <f>BK162</f>
        <v>0</v>
      </c>
      <c r="K162" s="213"/>
      <c r="L162" s="218"/>
      <c r="M162" s="219"/>
      <c r="N162" s="220"/>
      <c r="O162" s="220"/>
      <c r="P162" s="221">
        <f>SUM(P163:P202)</f>
        <v>0</v>
      </c>
      <c r="Q162" s="220"/>
      <c r="R162" s="221">
        <f>SUM(R163:R202)</f>
        <v>0</v>
      </c>
      <c r="S162" s="220"/>
      <c r="T162" s="222">
        <f>SUM(T163:T202)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23" t="s">
        <v>82</v>
      </c>
      <c r="AT162" s="224" t="s">
        <v>73</v>
      </c>
      <c r="AU162" s="224" t="s">
        <v>74</v>
      </c>
      <c r="AY162" s="223" t="s">
        <v>137</v>
      </c>
      <c r="BK162" s="225">
        <f>SUM(BK163:BK202)</f>
        <v>0</v>
      </c>
    </row>
    <row r="163" s="2" customFormat="1" ht="16.5" customHeight="1">
      <c r="A163" s="39"/>
      <c r="B163" s="40"/>
      <c r="C163" s="228" t="s">
        <v>82</v>
      </c>
      <c r="D163" s="228" t="s">
        <v>140</v>
      </c>
      <c r="E163" s="229" t="s">
        <v>1801</v>
      </c>
      <c r="F163" s="230" t="s">
        <v>1802</v>
      </c>
      <c r="G163" s="231" t="s">
        <v>143</v>
      </c>
      <c r="H163" s="232">
        <v>4</v>
      </c>
      <c r="I163" s="233"/>
      <c r="J163" s="234">
        <f>ROUND(I163*H163,2)</f>
        <v>0</v>
      </c>
      <c r="K163" s="235"/>
      <c r="L163" s="45"/>
      <c r="M163" s="236" t="s">
        <v>1</v>
      </c>
      <c r="N163" s="237" t="s">
        <v>39</v>
      </c>
      <c r="O163" s="92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0" t="s">
        <v>155</v>
      </c>
      <c r="AT163" s="240" t="s">
        <v>140</v>
      </c>
      <c r="AU163" s="240" t="s">
        <v>82</v>
      </c>
      <c r="AY163" s="18" t="s">
        <v>137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82</v>
      </c>
      <c r="BK163" s="241">
        <f>ROUND(I163*H163,2)</f>
        <v>0</v>
      </c>
      <c r="BL163" s="18" t="s">
        <v>155</v>
      </c>
      <c r="BM163" s="240" t="s">
        <v>84</v>
      </c>
    </row>
    <row r="164" s="2" customFormat="1">
      <c r="A164" s="39"/>
      <c r="B164" s="40"/>
      <c r="C164" s="41"/>
      <c r="D164" s="249" t="s">
        <v>217</v>
      </c>
      <c r="E164" s="41"/>
      <c r="F164" s="280" t="s">
        <v>1803</v>
      </c>
      <c r="G164" s="41"/>
      <c r="H164" s="41"/>
      <c r="I164" s="281"/>
      <c r="J164" s="41"/>
      <c r="K164" s="41"/>
      <c r="L164" s="45"/>
      <c r="M164" s="282"/>
      <c r="N164" s="283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217</v>
      </c>
      <c r="AU164" s="18" t="s">
        <v>82</v>
      </c>
    </row>
    <row r="165" s="2" customFormat="1" ht="16.5" customHeight="1">
      <c r="A165" s="39"/>
      <c r="B165" s="40"/>
      <c r="C165" s="228" t="s">
        <v>84</v>
      </c>
      <c r="D165" s="228" t="s">
        <v>140</v>
      </c>
      <c r="E165" s="229" t="s">
        <v>1804</v>
      </c>
      <c r="F165" s="230" t="s">
        <v>1805</v>
      </c>
      <c r="G165" s="231" t="s">
        <v>143</v>
      </c>
      <c r="H165" s="232">
        <v>4</v>
      </c>
      <c r="I165" s="233"/>
      <c r="J165" s="234">
        <f>ROUND(I165*H165,2)</f>
        <v>0</v>
      </c>
      <c r="K165" s="235"/>
      <c r="L165" s="45"/>
      <c r="M165" s="236" t="s">
        <v>1</v>
      </c>
      <c r="N165" s="237" t="s">
        <v>39</v>
      </c>
      <c r="O165" s="92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0" t="s">
        <v>155</v>
      </c>
      <c r="AT165" s="240" t="s">
        <v>140</v>
      </c>
      <c r="AU165" s="240" t="s">
        <v>82</v>
      </c>
      <c r="AY165" s="18" t="s">
        <v>137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82</v>
      </c>
      <c r="BK165" s="241">
        <f>ROUND(I165*H165,2)</f>
        <v>0</v>
      </c>
      <c r="BL165" s="18" t="s">
        <v>155</v>
      </c>
      <c r="BM165" s="240" t="s">
        <v>155</v>
      </c>
    </row>
    <row r="166" s="2" customFormat="1" ht="16.5" customHeight="1">
      <c r="A166" s="39"/>
      <c r="B166" s="40"/>
      <c r="C166" s="228" t="s">
        <v>149</v>
      </c>
      <c r="D166" s="228" t="s">
        <v>140</v>
      </c>
      <c r="E166" s="229" t="s">
        <v>1806</v>
      </c>
      <c r="F166" s="230" t="s">
        <v>1807</v>
      </c>
      <c r="G166" s="231" t="s">
        <v>143</v>
      </c>
      <c r="H166" s="232">
        <v>4</v>
      </c>
      <c r="I166" s="233"/>
      <c r="J166" s="234">
        <f>ROUND(I166*H166,2)</f>
        <v>0</v>
      </c>
      <c r="K166" s="235"/>
      <c r="L166" s="45"/>
      <c r="M166" s="236" t="s">
        <v>1</v>
      </c>
      <c r="N166" s="237" t="s">
        <v>39</v>
      </c>
      <c r="O166" s="92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0" t="s">
        <v>155</v>
      </c>
      <c r="AT166" s="240" t="s">
        <v>140</v>
      </c>
      <c r="AU166" s="240" t="s">
        <v>82</v>
      </c>
      <c r="AY166" s="18" t="s">
        <v>137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82</v>
      </c>
      <c r="BK166" s="241">
        <f>ROUND(I166*H166,2)</f>
        <v>0</v>
      </c>
      <c r="BL166" s="18" t="s">
        <v>155</v>
      </c>
      <c r="BM166" s="240" t="s">
        <v>213</v>
      </c>
    </row>
    <row r="167" s="2" customFormat="1" ht="16.5" customHeight="1">
      <c r="A167" s="39"/>
      <c r="B167" s="40"/>
      <c r="C167" s="228" t="s">
        <v>155</v>
      </c>
      <c r="D167" s="228" t="s">
        <v>140</v>
      </c>
      <c r="E167" s="229" t="s">
        <v>1808</v>
      </c>
      <c r="F167" s="230" t="s">
        <v>1809</v>
      </c>
      <c r="G167" s="231" t="s">
        <v>143</v>
      </c>
      <c r="H167" s="232">
        <v>5</v>
      </c>
      <c r="I167" s="233"/>
      <c r="J167" s="234">
        <f>ROUND(I167*H167,2)</f>
        <v>0</v>
      </c>
      <c r="K167" s="235"/>
      <c r="L167" s="45"/>
      <c r="M167" s="236" t="s">
        <v>1</v>
      </c>
      <c r="N167" s="237" t="s">
        <v>39</v>
      </c>
      <c r="O167" s="92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0" t="s">
        <v>155</v>
      </c>
      <c r="AT167" s="240" t="s">
        <v>140</v>
      </c>
      <c r="AU167" s="240" t="s">
        <v>82</v>
      </c>
      <c r="AY167" s="18" t="s">
        <v>137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82</v>
      </c>
      <c r="BK167" s="241">
        <f>ROUND(I167*H167,2)</f>
        <v>0</v>
      </c>
      <c r="BL167" s="18" t="s">
        <v>155</v>
      </c>
      <c r="BM167" s="240" t="s">
        <v>224</v>
      </c>
    </row>
    <row r="168" s="2" customFormat="1">
      <c r="A168" s="39"/>
      <c r="B168" s="40"/>
      <c r="C168" s="41"/>
      <c r="D168" s="249" t="s">
        <v>217</v>
      </c>
      <c r="E168" s="41"/>
      <c r="F168" s="280" t="s">
        <v>1803</v>
      </c>
      <c r="G168" s="41"/>
      <c r="H168" s="41"/>
      <c r="I168" s="281"/>
      <c r="J168" s="41"/>
      <c r="K168" s="41"/>
      <c r="L168" s="45"/>
      <c r="M168" s="282"/>
      <c r="N168" s="283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217</v>
      </c>
      <c r="AU168" s="18" t="s">
        <v>82</v>
      </c>
    </row>
    <row r="169" s="2" customFormat="1" ht="16.5" customHeight="1">
      <c r="A169" s="39"/>
      <c r="B169" s="40"/>
      <c r="C169" s="228" t="s">
        <v>136</v>
      </c>
      <c r="D169" s="228" t="s">
        <v>140</v>
      </c>
      <c r="E169" s="229" t="s">
        <v>1804</v>
      </c>
      <c r="F169" s="230" t="s">
        <v>1805</v>
      </c>
      <c r="G169" s="231" t="s">
        <v>143</v>
      </c>
      <c r="H169" s="232">
        <v>5</v>
      </c>
      <c r="I169" s="233"/>
      <c r="J169" s="234">
        <f>ROUND(I169*H169,2)</f>
        <v>0</v>
      </c>
      <c r="K169" s="235"/>
      <c r="L169" s="45"/>
      <c r="M169" s="236" t="s">
        <v>1</v>
      </c>
      <c r="N169" s="237" t="s">
        <v>39</v>
      </c>
      <c r="O169" s="92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0" t="s">
        <v>155</v>
      </c>
      <c r="AT169" s="240" t="s">
        <v>140</v>
      </c>
      <c r="AU169" s="240" t="s">
        <v>82</v>
      </c>
      <c r="AY169" s="18" t="s">
        <v>137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82</v>
      </c>
      <c r="BK169" s="241">
        <f>ROUND(I169*H169,2)</f>
        <v>0</v>
      </c>
      <c r="BL169" s="18" t="s">
        <v>155</v>
      </c>
      <c r="BM169" s="240" t="s">
        <v>235</v>
      </c>
    </row>
    <row r="170" s="2" customFormat="1" ht="16.5" customHeight="1">
      <c r="A170" s="39"/>
      <c r="B170" s="40"/>
      <c r="C170" s="228" t="s">
        <v>213</v>
      </c>
      <c r="D170" s="228" t="s">
        <v>140</v>
      </c>
      <c r="E170" s="229" t="s">
        <v>1806</v>
      </c>
      <c r="F170" s="230" t="s">
        <v>1807</v>
      </c>
      <c r="G170" s="231" t="s">
        <v>143</v>
      </c>
      <c r="H170" s="232">
        <v>5</v>
      </c>
      <c r="I170" s="233"/>
      <c r="J170" s="234">
        <f>ROUND(I170*H170,2)</f>
        <v>0</v>
      </c>
      <c r="K170" s="235"/>
      <c r="L170" s="45"/>
      <c r="M170" s="236" t="s">
        <v>1</v>
      </c>
      <c r="N170" s="237" t="s">
        <v>39</v>
      </c>
      <c r="O170" s="92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0" t="s">
        <v>155</v>
      </c>
      <c r="AT170" s="240" t="s">
        <v>140</v>
      </c>
      <c r="AU170" s="240" t="s">
        <v>82</v>
      </c>
      <c r="AY170" s="18" t="s">
        <v>137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82</v>
      </c>
      <c r="BK170" s="241">
        <f>ROUND(I170*H170,2)</f>
        <v>0</v>
      </c>
      <c r="BL170" s="18" t="s">
        <v>155</v>
      </c>
      <c r="BM170" s="240" t="s">
        <v>247</v>
      </c>
    </row>
    <row r="171" s="2" customFormat="1" ht="24.15" customHeight="1">
      <c r="A171" s="39"/>
      <c r="B171" s="40"/>
      <c r="C171" s="228" t="s">
        <v>220</v>
      </c>
      <c r="D171" s="228" t="s">
        <v>140</v>
      </c>
      <c r="E171" s="229" t="s">
        <v>1810</v>
      </c>
      <c r="F171" s="230" t="s">
        <v>1811</v>
      </c>
      <c r="G171" s="231" t="s">
        <v>143</v>
      </c>
      <c r="H171" s="232">
        <v>1</v>
      </c>
      <c r="I171" s="233"/>
      <c r="J171" s="234">
        <f>ROUND(I171*H171,2)</f>
        <v>0</v>
      </c>
      <c r="K171" s="235"/>
      <c r="L171" s="45"/>
      <c r="M171" s="236" t="s">
        <v>1</v>
      </c>
      <c r="N171" s="237" t="s">
        <v>39</v>
      </c>
      <c r="O171" s="92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0" t="s">
        <v>155</v>
      </c>
      <c r="AT171" s="240" t="s">
        <v>140</v>
      </c>
      <c r="AU171" s="240" t="s">
        <v>82</v>
      </c>
      <c r="AY171" s="18" t="s">
        <v>137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8" t="s">
        <v>82</v>
      </c>
      <c r="BK171" s="241">
        <f>ROUND(I171*H171,2)</f>
        <v>0</v>
      </c>
      <c r="BL171" s="18" t="s">
        <v>155</v>
      </c>
      <c r="BM171" s="240" t="s">
        <v>257</v>
      </c>
    </row>
    <row r="172" s="2" customFormat="1">
      <c r="A172" s="39"/>
      <c r="B172" s="40"/>
      <c r="C172" s="41"/>
      <c r="D172" s="249" t="s">
        <v>217</v>
      </c>
      <c r="E172" s="41"/>
      <c r="F172" s="280" t="s">
        <v>1803</v>
      </c>
      <c r="G172" s="41"/>
      <c r="H172" s="41"/>
      <c r="I172" s="281"/>
      <c r="J172" s="41"/>
      <c r="K172" s="41"/>
      <c r="L172" s="45"/>
      <c r="M172" s="282"/>
      <c r="N172" s="283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217</v>
      </c>
      <c r="AU172" s="18" t="s">
        <v>82</v>
      </c>
    </row>
    <row r="173" s="2" customFormat="1" ht="16.5" customHeight="1">
      <c r="A173" s="39"/>
      <c r="B173" s="40"/>
      <c r="C173" s="228" t="s">
        <v>224</v>
      </c>
      <c r="D173" s="228" t="s">
        <v>140</v>
      </c>
      <c r="E173" s="229" t="s">
        <v>1804</v>
      </c>
      <c r="F173" s="230" t="s">
        <v>1805</v>
      </c>
      <c r="G173" s="231" t="s">
        <v>143</v>
      </c>
      <c r="H173" s="232">
        <v>1</v>
      </c>
      <c r="I173" s="233"/>
      <c r="J173" s="234">
        <f>ROUND(I173*H173,2)</f>
        <v>0</v>
      </c>
      <c r="K173" s="235"/>
      <c r="L173" s="45"/>
      <c r="M173" s="236" t="s">
        <v>1</v>
      </c>
      <c r="N173" s="237" t="s">
        <v>39</v>
      </c>
      <c r="O173" s="92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0" t="s">
        <v>155</v>
      </c>
      <c r="AT173" s="240" t="s">
        <v>140</v>
      </c>
      <c r="AU173" s="240" t="s">
        <v>82</v>
      </c>
      <c r="AY173" s="18" t="s">
        <v>137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82</v>
      </c>
      <c r="BK173" s="241">
        <f>ROUND(I173*H173,2)</f>
        <v>0</v>
      </c>
      <c r="BL173" s="18" t="s">
        <v>155</v>
      </c>
      <c r="BM173" s="240" t="s">
        <v>266</v>
      </c>
    </row>
    <row r="174" s="2" customFormat="1" ht="16.5" customHeight="1">
      <c r="A174" s="39"/>
      <c r="B174" s="40"/>
      <c r="C174" s="228" t="s">
        <v>231</v>
      </c>
      <c r="D174" s="228" t="s">
        <v>140</v>
      </c>
      <c r="E174" s="229" t="s">
        <v>1812</v>
      </c>
      <c r="F174" s="230" t="s">
        <v>1807</v>
      </c>
      <c r="G174" s="231" t="s">
        <v>143</v>
      </c>
      <c r="H174" s="232">
        <v>1</v>
      </c>
      <c r="I174" s="233"/>
      <c r="J174" s="234">
        <f>ROUND(I174*H174,2)</f>
        <v>0</v>
      </c>
      <c r="K174" s="235"/>
      <c r="L174" s="45"/>
      <c r="M174" s="236" t="s">
        <v>1</v>
      </c>
      <c r="N174" s="237" t="s">
        <v>39</v>
      </c>
      <c r="O174" s="92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0" t="s">
        <v>155</v>
      </c>
      <c r="AT174" s="240" t="s">
        <v>140</v>
      </c>
      <c r="AU174" s="240" t="s">
        <v>82</v>
      </c>
      <c r="AY174" s="18" t="s">
        <v>137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82</v>
      </c>
      <c r="BK174" s="241">
        <f>ROUND(I174*H174,2)</f>
        <v>0</v>
      </c>
      <c r="BL174" s="18" t="s">
        <v>155</v>
      </c>
      <c r="BM174" s="240" t="s">
        <v>276</v>
      </c>
    </row>
    <row r="175" s="2" customFormat="1" ht="16.5" customHeight="1">
      <c r="A175" s="39"/>
      <c r="B175" s="40"/>
      <c r="C175" s="228" t="s">
        <v>235</v>
      </c>
      <c r="D175" s="228" t="s">
        <v>140</v>
      </c>
      <c r="E175" s="229" t="s">
        <v>1813</v>
      </c>
      <c r="F175" s="230" t="s">
        <v>1814</v>
      </c>
      <c r="G175" s="231" t="s">
        <v>143</v>
      </c>
      <c r="H175" s="232">
        <v>5</v>
      </c>
      <c r="I175" s="233"/>
      <c r="J175" s="234">
        <f>ROUND(I175*H175,2)</f>
        <v>0</v>
      </c>
      <c r="K175" s="235"/>
      <c r="L175" s="45"/>
      <c r="M175" s="236" t="s">
        <v>1</v>
      </c>
      <c r="N175" s="237" t="s">
        <v>39</v>
      </c>
      <c r="O175" s="92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0" t="s">
        <v>155</v>
      </c>
      <c r="AT175" s="240" t="s">
        <v>140</v>
      </c>
      <c r="AU175" s="240" t="s">
        <v>82</v>
      </c>
      <c r="AY175" s="18" t="s">
        <v>137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82</v>
      </c>
      <c r="BK175" s="241">
        <f>ROUND(I175*H175,2)</f>
        <v>0</v>
      </c>
      <c r="BL175" s="18" t="s">
        <v>155</v>
      </c>
      <c r="BM175" s="240" t="s">
        <v>299</v>
      </c>
    </row>
    <row r="176" s="2" customFormat="1" ht="16.5" customHeight="1">
      <c r="A176" s="39"/>
      <c r="B176" s="40"/>
      <c r="C176" s="228" t="s">
        <v>242</v>
      </c>
      <c r="D176" s="228" t="s">
        <v>140</v>
      </c>
      <c r="E176" s="229" t="s">
        <v>1815</v>
      </c>
      <c r="F176" s="230" t="s">
        <v>1816</v>
      </c>
      <c r="G176" s="231" t="s">
        <v>143</v>
      </c>
      <c r="H176" s="232">
        <v>1</v>
      </c>
      <c r="I176" s="233"/>
      <c r="J176" s="234">
        <f>ROUND(I176*H176,2)</f>
        <v>0</v>
      </c>
      <c r="K176" s="235"/>
      <c r="L176" s="45"/>
      <c r="M176" s="236" t="s">
        <v>1</v>
      </c>
      <c r="N176" s="237" t="s">
        <v>39</v>
      </c>
      <c r="O176" s="92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0" t="s">
        <v>155</v>
      </c>
      <c r="AT176" s="240" t="s">
        <v>140</v>
      </c>
      <c r="AU176" s="240" t="s">
        <v>82</v>
      </c>
      <c r="AY176" s="18" t="s">
        <v>137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82</v>
      </c>
      <c r="BK176" s="241">
        <f>ROUND(I176*H176,2)</f>
        <v>0</v>
      </c>
      <c r="BL176" s="18" t="s">
        <v>155</v>
      </c>
      <c r="BM176" s="240" t="s">
        <v>307</v>
      </c>
    </row>
    <row r="177" s="2" customFormat="1" ht="21.75" customHeight="1">
      <c r="A177" s="39"/>
      <c r="B177" s="40"/>
      <c r="C177" s="228" t="s">
        <v>247</v>
      </c>
      <c r="D177" s="228" t="s">
        <v>140</v>
      </c>
      <c r="E177" s="229" t="s">
        <v>1817</v>
      </c>
      <c r="F177" s="230" t="s">
        <v>1818</v>
      </c>
      <c r="G177" s="231" t="s">
        <v>143</v>
      </c>
      <c r="H177" s="232">
        <v>4</v>
      </c>
      <c r="I177" s="233"/>
      <c r="J177" s="234">
        <f>ROUND(I177*H177,2)</f>
        <v>0</v>
      </c>
      <c r="K177" s="235"/>
      <c r="L177" s="45"/>
      <c r="M177" s="236" t="s">
        <v>1</v>
      </c>
      <c r="N177" s="237" t="s">
        <v>39</v>
      </c>
      <c r="O177" s="92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0" t="s">
        <v>155</v>
      </c>
      <c r="AT177" s="240" t="s">
        <v>140</v>
      </c>
      <c r="AU177" s="240" t="s">
        <v>82</v>
      </c>
      <c r="AY177" s="18" t="s">
        <v>137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82</v>
      </c>
      <c r="BK177" s="241">
        <f>ROUND(I177*H177,2)</f>
        <v>0</v>
      </c>
      <c r="BL177" s="18" t="s">
        <v>155</v>
      </c>
      <c r="BM177" s="240" t="s">
        <v>315</v>
      </c>
    </row>
    <row r="178" s="2" customFormat="1" ht="16.5" customHeight="1">
      <c r="A178" s="39"/>
      <c r="B178" s="40"/>
      <c r="C178" s="228" t="s">
        <v>252</v>
      </c>
      <c r="D178" s="228" t="s">
        <v>140</v>
      </c>
      <c r="E178" s="229" t="s">
        <v>1819</v>
      </c>
      <c r="F178" s="230" t="s">
        <v>1820</v>
      </c>
      <c r="G178" s="231" t="s">
        <v>143</v>
      </c>
      <c r="H178" s="232">
        <v>1</v>
      </c>
      <c r="I178" s="233"/>
      <c r="J178" s="234">
        <f>ROUND(I178*H178,2)</f>
        <v>0</v>
      </c>
      <c r="K178" s="235"/>
      <c r="L178" s="45"/>
      <c r="M178" s="236" t="s">
        <v>1</v>
      </c>
      <c r="N178" s="237" t="s">
        <v>39</v>
      </c>
      <c r="O178" s="92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0" t="s">
        <v>155</v>
      </c>
      <c r="AT178" s="240" t="s">
        <v>140</v>
      </c>
      <c r="AU178" s="240" t="s">
        <v>82</v>
      </c>
      <c r="AY178" s="18" t="s">
        <v>137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82</v>
      </c>
      <c r="BK178" s="241">
        <f>ROUND(I178*H178,2)</f>
        <v>0</v>
      </c>
      <c r="BL178" s="18" t="s">
        <v>155</v>
      </c>
      <c r="BM178" s="240" t="s">
        <v>323</v>
      </c>
    </row>
    <row r="179" s="2" customFormat="1" ht="16.5" customHeight="1">
      <c r="A179" s="39"/>
      <c r="B179" s="40"/>
      <c r="C179" s="228" t="s">
        <v>257</v>
      </c>
      <c r="D179" s="228" t="s">
        <v>140</v>
      </c>
      <c r="E179" s="229" t="s">
        <v>73</v>
      </c>
      <c r="F179" s="230" t="s">
        <v>1821</v>
      </c>
      <c r="G179" s="231" t="s">
        <v>143</v>
      </c>
      <c r="H179" s="232">
        <v>1</v>
      </c>
      <c r="I179" s="233"/>
      <c r="J179" s="234">
        <f>ROUND(I179*H179,2)</f>
        <v>0</v>
      </c>
      <c r="K179" s="235"/>
      <c r="L179" s="45"/>
      <c r="M179" s="236" t="s">
        <v>1</v>
      </c>
      <c r="N179" s="237" t="s">
        <v>39</v>
      </c>
      <c r="O179" s="92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0" t="s">
        <v>155</v>
      </c>
      <c r="AT179" s="240" t="s">
        <v>140</v>
      </c>
      <c r="AU179" s="240" t="s">
        <v>82</v>
      </c>
      <c r="AY179" s="18" t="s">
        <v>137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82</v>
      </c>
      <c r="BK179" s="241">
        <f>ROUND(I179*H179,2)</f>
        <v>0</v>
      </c>
      <c r="BL179" s="18" t="s">
        <v>155</v>
      </c>
      <c r="BM179" s="240" t="s">
        <v>334</v>
      </c>
    </row>
    <row r="180" s="2" customFormat="1" ht="16.5" customHeight="1">
      <c r="A180" s="39"/>
      <c r="B180" s="40"/>
      <c r="C180" s="228" t="s">
        <v>8</v>
      </c>
      <c r="D180" s="228" t="s">
        <v>140</v>
      </c>
      <c r="E180" s="229" t="s">
        <v>217</v>
      </c>
      <c r="F180" s="230" t="s">
        <v>1822</v>
      </c>
      <c r="G180" s="231" t="s">
        <v>143</v>
      </c>
      <c r="H180" s="232">
        <v>1</v>
      </c>
      <c r="I180" s="233"/>
      <c r="J180" s="234">
        <f>ROUND(I180*H180,2)</f>
        <v>0</v>
      </c>
      <c r="K180" s="235"/>
      <c r="L180" s="45"/>
      <c r="M180" s="236" t="s">
        <v>1</v>
      </c>
      <c r="N180" s="237" t="s">
        <v>39</v>
      </c>
      <c r="O180" s="92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0" t="s">
        <v>155</v>
      </c>
      <c r="AT180" s="240" t="s">
        <v>140</v>
      </c>
      <c r="AU180" s="240" t="s">
        <v>82</v>
      </c>
      <c r="AY180" s="18" t="s">
        <v>137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82</v>
      </c>
      <c r="BK180" s="241">
        <f>ROUND(I180*H180,2)</f>
        <v>0</v>
      </c>
      <c r="BL180" s="18" t="s">
        <v>155</v>
      </c>
      <c r="BM180" s="240" t="s">
        <v>343</v>
      </c>
    </row>
    <row r="181" s="2" customFormat="1">
      <c r="A181" s="39"/>
      <c r="B181" s="40"/>
      <c r="C181" s="41"/>
      <c r="D181" s="249" t="s">
        <v>217</v>
      </c>
      <c r="E181" s="41"/>
      <c r="F181" s="280" t="s">
        <v>1823</v>
      </c>
      <c r="G181" s="41"/>
      <c r="H181" s="41"/>
      <c r="I181" s="281"/>
      <c r="J181" s="41"/>
      <c r="K181" s="41"/>
      <c r="L181" s="45"/>
      <c r="M181" s="282"/>
      <c r="N181" s="283"/>
      <c r="O181" s="92"/>
      <c r="P181" s="92"/>
      <c r="Q181" s="92"/>
      <c r="R181" s="92"/>
      <c r="S181" s="92"/>
      <c r="T181" s="93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217</v>
      </c>
      <c r="AU181" s="18" t="s">
        <v>82</v>
      </c>
    </row>
    <row r="182" s="2" customFormat="1" ht="24.15" customHeight="1">
      <c r="A182" s="39"/>
      <c r="B182" s="40"/>
      <c r="C182" s="228" t="s">
        <v>266</v>
      </c>
      <c r="D182" s="228" t="s">
        <v>140</v>
      </c>
      <c r="E182" s="229" t="s">
        <v>1824</v>
      </c>
      <c r="F182" s="230" t="s">
        <v>1825</v>
      </c>
      <c r="G182" s="231" t="s">
        <v>143</v>
      </c>
      <c r="H182" s="232">
        <v>5</v>
      </c>
      <c r="I182" s="233"/>
      <c r="J182" s="234">
        <f>ROUND(I182*H182,2)</f>
        <v>0</v>
      </c>
      <c r="K182" s="235"/>
      <c r="L182" s="45"/>
      <c r="M182" s="236" t="s">
        <v>1</v>
      </c>
      <c r="N182" s="237" t="s">
        <v>39</v>
      </c>
      <c r="O182" s="92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0" t="s">
        <v>155</v>
      </c>
      <c r="AT182" s="240" t="s">
        <v>140</v>
      </c>
      <c r="AU182" s="240" t="s">
        <v>82</v>
      </c>
      <c r="AY182" s="18" t="s">
        <v>137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8" t="s">
        <v>82</v>
      </c>
      <c r="BK182" s="241">
        <f>ROUND(I182*H182,2)</f>
        <v>0</v>
      </c>
      <c r="BL182" s="18" t="s">
        <v>155</v>
      </c>
      <c r="BM182" s="240" t="s">
        <v>356</v>
      </c>
    </row>
    <row r="183" s="2" customFormat="1">
      <c r="A183" s="39"/>
      <c r="B183" s="40"/>
      <c r="C183" s="41"/>
      <c r="D183" s="249" t="s">
        <v>217</v>
      </c>
      <c r="E183" s="41"/>
      <c r="F183" s="280" t="s">
        <v>1823</v>
      </c>
      <c r="G183" s="41"/>
      <c r="H183" s="41"/>
      <c r="I183" s="281"/>
      <c r="J183" s="41"/>
      <c r="K183" s="41"/>
      <c r="L183" s="45"/>
      <c r="M183" s="282"/>
      <c r="N183" s="283"/>
      <c r="O183" s="92"/>
      <c r="P183" s="92"/>
      <c r="Q183" s="92"/>
      <c r="R183" s="92"/>
      <c r="S183" s="92"/>
      <c r="T183" s="93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217</v>
      </c>
      <c r="AU183" s="18" t="s">
        <v>82</v>
      </c>
    </row>
    <row r="184" s="2" customFormat="1" ht="16.5" customHeight="1">
      <c r="A184" s="39"/>
      <c r="B184" s="40"/>
      <c r="C184" s="228" t="s">
        <v>271</v>
      </c>
      <c r="D184" s="228" t="s">
        <v>140</v>
      </c>
      <c r="E184" s="229" t="s">
        <v>1826</v>
      </c>
      <c r="F184" s="230" t="s">
        <v>1827</v>
      </c>
      <c r="G184" s="231" t="s">
        <v>143</v>
      </c>
      <c r="H184" s="232">
        <v>22</v>
      </c>
      <c r="I184" s="233"/>
      <c r="J184" s="234">
        <f>ROUND(I184*H184,2)</f>
        <v>0</v>
      </c>
      <c r="K184" s="235"/>
      <c r="L184" s="45"/>
      <c r="M184" s="236" t="s">
        <v>1</v>
      </c>
      <c r="N184" s="237" t="s">
        <v>39</v>
      </c>
      <c r="O184" s="92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0" t="s">
        <v>155</v>
      </c>
      <c r="AT184" s="240" t="s">
        <v>140</v>
      </c>
      <c r="AU184" s="240" t="s">
        <v>82</v>
      </c>
      <c r="AY184" s="18" t="s">
        <v>137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82</v>
      </c>
      <c r="BK184" s="241">
        <f>ROUND(I184*H184,2)</f>
        <v>0</v>
      </c>
      <c r="BL184" s="18" t="s">
        <v>155</v>
      </c>
      <c r="BM184" s="240" t="s">
        <v>371</v>
      </c>
    </row>
    <row r="185" s="2" customFormat="1" ht="21.75" customHeight="1">
      <c r="A185" s="39"/>
      <c r="B185" s="40"/>
      <c r="C185" s="228" t="s">
        <v>276</v>
      </c>
      <c r="D185" s="228" t="s">
        <v>140</v>
      </c>
      <c r="E185" s="229" t="s">
        <v>1828</v>
      </c>
      <c r="F185" s="230" t="s">
        <v>1829</v>
      </c>
      <c r="G185" s="231" t="s">
        <v>143</v>
      </c>
      <c r="H185" s="232">
        <v>10</v>
      </c>
      <c r="I185" s="233"/>
      <c r="J185" s="234">
        <f>ROUND(I185*H185,2)</f>
        <v>0</v>
      </c>
      <c r="K185" s="235"/>
      <c r="L185" s="45"/>
      <c r="M185" s="236" t="s">
        <v>1</v>
      </c>
      <c r="N185" s="237" t="s">
        <v>39</v>
      </c>
      <c r="O185" s="92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0" t="s">
        <v>155</v>
      </c>
      <c r="AT185" s="240" t="s">
        <v>140</v>
      </c>
      <c r="AU185" s="240" t="s">
        <v>82</v>
      </c>
      <c r="AY185" s="18" t="s">
        <v>137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82</v>
      </c>
      <c r="BK185" s="241">
        <f>ROUND(I185*H185,2)</f>
        <v>0</v>
      </c>
      <c r="BL185" s="18" t="s">
        <v>155</v>
      </c>
      <c r="BM185" s="240" t="s">
        <v>385</v>
      </c>
    </row>
    <row r="186" s="2" customFormat="1" ht="16.5" customHeight="1">
      <c r="A186" s="39"/>
      <c r="B186" s="40"/>
      <c r="C186" s="228" t="s">
        <v>282</v>
      </c>
      <c r="D186" s="228" t="s">
        <v>140</v>
      </c>
      <c r="E186" s="229" t="s">
        <v>1830</v>
      </c>
      <c r="F186" s="230" t="s">
        <v>1831</v>
      </c>
      <c r="G186" s="231" t="s">
        <v>143</v>
      </c>
      <c r="H186" s="232">
        <v>5</v>
      </c>
      <c r="I186" s="233"/>
      <c r="J186" s="234">
        <f>ROUND(I186*H186,2)</f>
        <v>0</v>
      </c>
      <c r="K186" s="235"/>
      <c r="L186" s="45"/>
      <c r="M186" s="236" t="s">
        <v>1</v>
      </c>
      <c r="N186" s="237" t="s">
        <v>39</v>
      </c>
      <c r="O186" s="92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0" t="s">
        <v>155</v>
      </c>
      <c r="AT186" s="240" t="s">
        <v>140</v>
      </c>
      <c r="AU186" s="240" t="s">
        <v>82</v>
      </c>
      <c r="AY186" s="18" t="s">
        <v>137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82</v>
      </c>
      <c r="BK186" s="241">
        <f>ROUND(I186*H186,2)</f>
        <v>0</v>
      </c>
      <c r="BL186" s="18" t="s">
        <v>155</v>
      </c>
      <c r="BM186" s="240" t="s">
        <v>395</v>
      </c>
    </row>
    <row r="187" s="2" customFormat="1">
      <c r="A187" s="39"/>
      <c r="B187" s="40"/>
      <c r="C187" s="41"/>
      <c r="D187" s="249" t="s">
        <v>217</v>
      </c>
      <c r="E187" s="41"/>
      <c r="F187" s="280" t="s">
        <v>1832</v>
      </c>
      <c r="G187" s="41"/>
      <c r="H187" s="41"/>
      <c r="I187" s="281"/>
      <c r="J187" s="41"/>
      <c r="K187" s="41"/>
      <c r="L187" s="45"/>
      <c r="M187" s="282"/>
      <c r="N187" s="283"/>
      <c r="O187" s="92"/>
      <c r="P187" s="92"/>
      <c r="Q187" s="92"/>
      <c r="R187" s="92"/>
      <c r="S187" s="92"/>
      <c r="T187" s="9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217</v>
      </c>
      <c r="AU187" s="18" t="s">
        <v>82</v>
      </c>
    </row>
    <row r="188" s="2" customFormat="1" ht="24.15" customHeight="1">
      <c r="A188" s="39"/>
      <c r="B188" s="40"/>
      <c r="C188" s="228" t="s">
        <v>299</v>
      </c>
      <c r="D188" s="228" t="s">
        <v>140</v>
      </c>
      <c r="E188" s="229" t="s">
        <v>1833</v>
      </c>
      <c r="F188" s="230" t="s">
        <v>1834</v>
      </c>
      <c r="G188" s="231" t="s">
        <v>143</v>
      </c>
      <c r="H188" s="232">
        <v>4</v>
      </c>
      <c r="I188" s="233"/>
      <c r="J188" s="234">
        <f>ROUND(I188*H188,2)</f>
        <v>0</v>
      </c>
      <c r="K188" s="235"/>
      <c r="L188" s="45"/>
      <c r="M188" s="236" t="s">
        <v>1</v>
      </c>
      <c r="N188" s="237" t="s">
        <v>39</v>
      </c>
      <c r="O188" s="92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0" t="s">
        <v>155</v>
      </c>
      <c r="AT188" s="240" t="s">
        <v>140</v>
      </c>
      <c r="AU188" s="240" t="s">
        <v>82</v>
      </c>
      <c r="AY188" s="18" t="s">
        <v>137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8" t="s">
        <v>82</v>
      </c>
      <c r="BK188" s="241">
        <f>ROUND(I188*H188,2)</f>
        <v>0</v>
      </c>
      <c r="BL188" s="18" t="s">
        <v>155</v>
      </c>
      <c r="BM188" s="240" t="s">
        <v>408</v>
      </c>
    </row>
    <row r="189" s="2" customFormat="1">
      <c r="A189" s="39"/>
      <c r="B189" s="40"/>
      <c r="C189" s="41"/>
      <c r="D189" s="249" t="s">
        <v>217</v>
      </c>
      <c r="E189" s="41"/>
      <c r="F189" s="280" t="s">
        <v>1832</v>
      </c>
      <c r="G189" s="41"/>
      <c r="H189" s="41"/>
      <c r="I189" s="281"/>
      <c r="J189" s="41"/>
      <c r="K189" s="41"/>
      <c r="L189" s="45"/>
      <c r="M189" s="282"/>
      <c r="N189" s="283"/>
      <c r="O189" s="92"/>
      <c r="P189" s="92"/>
      <c r="Q189" s="92"/>
      <c r="R189" s="92"/>
      <c r="S189" s="92"/>
      <c r="T189" s="93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217</v>
      </c>
      <c r="AU189" s="18" t="s">
        <v>82</v>
      </c>
    </row>
    <row r="190" s="2" customFormat="1" ht="24.15" customHeight="1">
      <c r="A190" s="39"/>
      <c r="B190" s="40"/>
      <c r="C190" s="228" t="s">
        <v>7</v>
      </c>
      <c r="D190" s="228" t="s">
        <v>140</v>
      </c>
      <c r="E190" s="229" t="s">
        <v>1835</v>
      </c>
      <c r="F190" s="230" t="s">
        <v>1836</v>
      </c>
      <c r="G190" s="231" t="s">
        <v>143</v>
      </c>
      <c r="H190" s="232">
        <v>1</v>
      </c>
      <c r="I190" s="233"/>
      <c r="J190" s="234">
        <f>ROUND(I190*H190,2)</f>
        <v>0</v>
      </c>
      <c r="K190" s="235"/>
      <c r="L190" s="45"/>
      <c r="M190" s="236" t="s">
        <v>1</v>
      </c>
      <c r="N190" s="237" t="s">
        <v>39</v>
      </c>
      <c r="O190" s="92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0" t="s">
        <v>155</v>
      </c>
      <c r="AT190" s="240" t="s">
        <v>140</v>
      </c>
      <c r="AU190" s="240" t="s">
        <v>82</v>
      </c>
      <c r="AY190" s="18" t="s">
        <v>137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82</v>
      </c>
      <c r="BK190" s="241">
        <f>ROUND(I190*H190,2)</f>
        <v>0</v>
      </c>
      <c r="BL190" s="18" t="s">
        <v>155</v>
      </c>
      <c r="BM190" s="240" t="s">
        <v>419</v>
      </c>
    </row>
    <row r="191" s="2" customFormat="1">
      <c r="A191" s="39"/>
      <c r="B191" s="40"/>
      <c r="C191" s="41"/>
      <c r="D191" s="249" t="s">
        <v>217</v>
      </c>
      <c r="E191" s="41"/>
      <c r="F191" s="280" t="s">
        <v>1832</v>
      </c>
      <c r="G191" s="41"/>
      <c r="H191" s="41"/>
      <c r="I191" s="281"/>
      <c r="J191" s="41"/>
      <c r="K191" s="41"/>
      <c r="L191" s="45"/>
      <c r="M191" s="282"/>
      <c r="N191" s="283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217</v>
      </c>
      <c r="AU191" s="18" t="s">
        <v>82</v>
      </c>
    </row>
    <row r="192" s="2" customFormat="1" ht="16.5" customHeight="1">
      <c r="A192" s="39"/>
      <c r="B192" s="40"/>
      <c r="C192" s="228" t="s">
        <v>307</v>
      </c>
      <c r="D192" s="228" t="s">
        <v>140</v>
      </c>
      <c r="E192" s="229" t="s">
        <v>1837</v>
      </c>
      <c r="F192" s="230" t="s">
        <v>1838</v>
      </c>
      <c r="G192" s="231" t="s">
        <v>143</v>
      </c>
      <c r="H192" s="232">
        <v>1</v>
      </c>
      <c r="I192" s="233"/>
      <c r="J192" s="234">
        <f>ROUND(I192*H192,2)</f>
        <v>0</v>
      </c>
      <c r="K192" s="235"/>
      <c r="L192" s="45"/>
      <c r="M192" s="236" t="s">
        <v>1</v>
      </c>
      <c r="N192" s="237" t="s">
        <v>39</v>
      </c>
      <c r="O192" s="92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0" t="s">
        <v>155</v>
      </c>
      <c r="AT192" s="240" t="s">
        <v>140</v>
      </c>
      <c r="AU192" s="240" t="s">
        <v>82</v>
      </c>
      <c r="AY192" s="18" t="s">
        <v>137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82</v>
      </c>
      <c r="BK192" s="241">
        <f>ROUND(I192*H192,2)</f>
        <v>0</v>
      </c>
      <c r="BL192" s="18" t="s">
        <v>155</v>
      </c>
      <c r="BM192" s="240" t="s">
        <v>431</v>
      </c>
    </row>
    <row r="193" s="2" customFormat="1">
      <c r="A193" s="39"/>
      <c r="B193" s="40"/>
      <c r="C193" s="41"/>
      <c r="D193" s="249" t="s">
        <v>217</v>
      </c>
      <c r="E193" s="41"/>
      <c r="F193" s="280" t="s">
        <v>1832</v>
      </c>
      <c r="G193" s="41"/>
      <c r="H193" s="41"/>
      <c r="I193" s="281"/>
      <c r="J193" s="41"/>
      <c r="K193" s="41"/>
      <c r="L193" s="45"/>
      <c r="M193" s="282"/>
      <c r="N193" s="283"/>
      <c r="O193" s="92"/>
      <c r="P193" s="92"/>
      <c r="Q193" s="92"/>
      <c r="R193" s="92"/>
      <c r="S193" s="92"/>
      <c r="T193" s="93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217</v>
      </c>
      <c r="AU193" s="18" t="s">
        <v>82</v>
      </c>
    </row>
    <row r="194" s="2" customFormat="1" ht="16.5" customHeight="1">
      <c r="A194" s="39"/>
      <c r="B194" s="40"/>
      <c r="C194" s="228" t="s">
        <v>311</v>
      </c>
      <c r="D194" s="228" t="s">
        <v>140</v>
      </c>
      <c r="E194" s="229" t="s">
        <v>1839</v>
      </c>
      <c r="F194" s="230" t="s">
        <v>1840</v>
      </c>
      <c r="G194" s="231" t="s">
        <v>143</v>
      </c>
      <c r="H194" s="232">
        <v>1</v>
      </c>
      <c r="I194" s="233"/>
      <c r="J194" s="234">
        <f>ROUND(I194*H194,2)</f>
        <v>0</v>
      </c>
      <c r="K194" s="235"/>
      <c r="L194" s="45"/>
      <c r="M194" s="236" t="s">
        <v>1</v>
      </c>
      <c r="N194" s="237" t="s">
        <v>39</v>
      </c>
      <c r="O194" s="92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0" t="s">
        <v>155</v>
      </c>
      <c r="AT194" s="240" t="s">
        <v>140</v>
      </c>
      <c r="AU194" s="240" t="s">
        <v>82</v>
      </c>
      <c r="AY194" s="18" t="s">
        <v>137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8" t="s">
        <v>82</v>
      </c>
      <c r="BK194" s="241">
        <f>ROUND(I194*H194,2)</f>
        <v>0</v>
      </c>
      <c r="BL194" s="18" t="s">
        <v>155</v>
      </c>
      <c r="BM194" s="240" t="s">
        <v>441</v>
      </c>
    </row>
    <row r="195" s="2" customFormat="1">
      <c r="A195" s="39"/>
      <c r="B195" s="40"/>
      <c r="C195" s="41"/>
      <c r="D195" s="249" t="s">
        <v>217</v>
      </c>
      <c r="E195" s="41"/>
      <c r="F195" s="280" t="s">
        <v>1841</v>
      </c>
      <c r="G195" s="41"/>
      <c r="H195" s="41"/>
      <c r="I195" s="281"/>
      <c r="J195" s="41"/>
      <c r="K195" s="41"/>
      <c r="L195" s="45"/>
      <c r="M195" s="282"/>
      <c r="N195" s="283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217</v>
      </c>
      <c r="AU195" s="18" t="s">
        <v>82</v>
      </c>
    </row>
    <row r="196" s="2" customFormat="1" ht="24.15" customHeight="1">
      <c r="A196" s="39"/>
      <c r="B196" s="40"/>
      <c r="C196" s="228" t="s">
        <v>315</v>
      </c>
      <c r="D196" s="228" t="s">
        <v>140</v>
      </c>
      <c r="E196" s="229" t="s">
        <v>1842</v>
      </c>
      <c r="F196" s="230" t="s">
        <v>1843</v>
      </c>
      <c r="G196" s="231" t="s">
        <v>143</v>
      </c>
      <c r="H196" s="232">
        <v>1</v>
      </c>
      <c r="I196" s="233"/>
      <c r="J196" s="234">
        <f>ROUND(I196*H196,2)</f>
        <v>0</v>
      </c>
      <c r="K196" s="235"/>
      <c r="L196" s="45"/>
      <c r="M196" s="236" t="s">
        <v>1</v>
      </c>
      <c r="N196" s="237" t="s">
        <v>39</v>
      </c>
      <c r="O196" s="92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0" t="s">
        <v>155</v>
      </c>
      <c r="AT196" s="240" t="s">
        <v>140</v>
      </c>
      <c r="AU196" s="240" t="s">
        <v>82</v>
      </c>
      <c r="AY196" s="18" t="s">
        <v>137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82</v>
      </c>
      <c r="BK196" s="241">
        <f>ROUND(I196*H196,2)</f>
        <v>0</v>
      </c>
      <c r="BL196" s="18" t="s">
        <v>155</v>
      </c>
      <c r="BM196" s="240" t="s">
        <v>466</v>
      </c>
    </row>
    <row r="197" s="2" customFormat="1" ht="24.15" customHeight="1">
      <c r="A197" s="39"/>
      <c r="B197" s="40"/>
      <c r="C197" s="228" t="s">
        <v>319</v>
      </c>
      <c r="D197" s="228" t="s">
        <v>140</v>
      </c>
      <c r="E197" s="229" t="s">
        <v>1844</v>
      </c>
      <c r="F197" s="230" t="s">
        <v>1845</v>
      </c>
      <c r="G197" s="231" t="s">
        <v>143</v>
      </c>
      <c r="H197" s="232">
        <v>5</v>
      </c>
      <c r="I197" s="233"/>
      <c r="J197" s="234">
        <f>ROUND(I197*H197,2)</f>
        <v>0</v>
      </c>
      <c r="K197" s="235"/>
      <c r="L197" s="45"/>
      <c r="M197" s="236" t="s">
        <v>1</v>
      </c>
      <c r="N197" s="237" t="s">
        <v>39</v>
      </c>
      <c r="O197" s="92"/>
      <c r="P197" s="238">
        <f>O197*H197</f>
        <v>0</v>
      </c>
      <c r="Q197" s="238">
        <v>0</v>
      </c>
      <c r="R197" s="238">
        <f>Q197*H197</f>
        <v>0</v>
      </c>
      <c r="S197" s="238">
        <v>0</v>
      </c>
      <c r="T197" s="239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0" t="s">
        <v>155</v>
      </c>
      <c r="AT197" s="240" t="s">
        <v>140</v>
      </c>
      <c r="AU197" s="240" t="s">
        <v>82</v>
      </c>
      <c r="AY197" s="18" t="s">
        <v>137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8" t="s">
        <v>82</v>
      </c>
      <c r="BK197" s="241">
        <f>ROUND(I197*H197,2)</f>
        <v>0</v>
      </c>
      <c r="BL197" s="18" t="s">
        <v>155</v>
      </c>
      <c r="BM197" s="240" t="s">
        <v>488</v>
      </c>
    </row>
    <row r="198" s="2" customFormat="1" ht="16.5" customHeight="1">
      <c r="A198" s="39"/>
      <c r="B198" s="40"/>
      <c r="C198" s="228" t="s">
        <v>323</v>
      </c>
      <c r="D198" s="228" t="s">
        <v>140</v>
      </c>
      <c r="E198" s="229" t="s">
        <v>1846</v>
      </c>
      <c r="F198" s="230" t="s">
        <v>1847</v>
      </c>
      <c r="G198" s="231" t="s">
        <v>143</v>
      </c>
      <c r="H198" s="232">
        <v>10</v>
      </c>
      <c r="I198" s="233"/>
      <c r="J198" s="234">
        <f>ROUND(I198*H198,2)</f>
        <v>0</v>
      </c>
      <c r="K198" s="235"/>
      <c r="L198" s="45"/>
      <c r="M198" s="236" t="s">
        <v>1</v>
      </c>
      <c r="N198" s="237" t="s">
        <v>39</v>
      </c>
      <c r="O198" s="92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0" t="s">
        <v>155</v>
      </c>
      <c r="AT198" s="240" t="s">
        <v>140</v>
      </c>
      <c r="AU198" s="240" t="s">
        <v>82</v>
      </c>
      <c r="AY198" s="18" t="s">
        <v>137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82</v>
      </c>
      <c r="BK198" s="241">
        <f>ROUND(I198*H198,2)</f>
        <v>0</v>
      </c>
      <c r="BL198" s="18" t="s">
        <v>155</v>
      </c>
      <c r="BM198" s="240" t="s">
        <v>497</v>
      </c>
    </row>
    <row r="199" s="2" customFormat="1" ht="16.5" customHeight="1">
      <c r="A199" s="39"/>
      <c r="B199" s="40"/>
      <c r="C199" s="228" t="s">
        <v>329</v>
      </c>
      <c r="D199" s="228" t="s">
        <v>140</v>
      </c>
      <c r="E199" s="229" t="s">
        <v>1848</v>
      </c>
      <c r="F199" s="230" t="s">
        <v>1849</v>
      </c>
      <c r="G199" s="231" t="s">
        <v>143</v>
      </c>
      <c r="H199" s="232">
        <v>1</v>
      </c>
      <c r="I199" s="233"/>
      <c r="J199" s="234">
        <f>ROUND(I199*H199,2)</f>
        <v>0</v>
      </c>
      <c r="K199" s="235"/>
      <c r="L199" s="45"/>
      <c r="M199" s="236" t="s">
        <v>1</v>
      </c>
      <c r="N199" s="237" t="s">
        <v>39</v>
      </c>
      <c r="O199" s="92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0" t="s">
        <v>155</v>
      </c>
      <c r="AT199" s="240" t="s">
        <v>140</v>
      </c>
      <c r="AU199" s="240" t="s">
        <v>82</v>
      </c>
      <c r="AY199" s="18" t="s">
        <v>137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8" t="s">
        <v>82</v>
      </c>
      <c r="BK199" s="241">
        <f>ROUND(I199*H199,2)</f>
        <v>0</v>
      </c>
      <c r="BL199" s="18" t="s">
        <v>155</v>
      </c>
      <c r="BM199" s="240" t="s">
        <v>506</v>
      </c>
    </row>
    <row r="200" s="2" customFormat="1" ht="16.5" customHeight="1">
      <c r="A200" s="39"/>
      <c r="B200" s="40"/>
      <c r="C200" s="228" t="s">
        <v>334</v>
      </c>
      <c r="D200" s="228" t="s">
        <v>140</v>
      </c>
      <c r="E200" s="229" t="s">
        <v>1850</v>
      </c>
      <c r="F200" s="230" t="s">
        <v>1851</v>
      </c>
      <c r="G200" s="231" t="s">
        <v>143</v>
      </c>
      <c r="H200" s="232">
        <v>1</v>
      </c>
      <c r="I200" s="233"/>
      <c r="J200" s="234">
        <f>ROUND(I200*H200,2)</f>
        <v>0</v>
      </c>
      <c r="K200" s="235"/>
      <c r="L200" s="45"/>
      <c r="M200" s="236" t="s">
        <v>1</v>
      </c>
      <c r="N200" s="237" t="s">
        <v>39</v>
      </c>
      <c r="O200" s="92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0" t="s">
        <v>155</v>
      </c>
      <c r="AT200" s="240" t="s">
        <v>140</v>
      </c>
      <c r="AU200" s="240" t="s">
        <v>82</v>
      </c>
      <c r="AY200" s="18" t="s">
        <v>137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82</v>
      </c>
      <c r="BK200" s="241">
        <f>ROUND(I200*H200,2)</f>
        <v>0</v>
      </c>
      <c r="BL200" s="18" t="s">
        <v>155</v>
      </c>
      <c r="BM200" s="240" t="s">
        <v>518</v>
      </c>
    </row>
    <row r="201" s="2" customFormat="1" ht="16.5" customHeight="1">
      <c r="A201" s="39"/>
      <c r="B201" s="40"/>
      <c r="C201" s="228" t="s">
        <v>339</v>
      </c>
      <c r="D201" s="228" t="s">
        <v>140</v>
      </c>
      <c r="E201" s="229" t="s">
        <v>1852</v>
      </c>
      <c r="F201" s="230" t="s">
        <v>1853</v>
      </c>
      <c r="G201" s="231" t="s">
        <v>143</v>
      </c>
      <c r="H201" s="232">
        <v>1</v>
      </c>
      <c r="I201" s="233"/>
      <c r="J201" s="234">
        <f>ROUND(I201*H201,2)</f>
        <v>0</v>
      </c>
      <c r="K201" s="235"/>
      <c r="L201" s="45"/>
      <c r="M201" s="236" t="s">
        <v>1</v>
      </c>
      <c r="N201" s="237" t="s">
        <v>39</v>
      </c>
      <c r="O201" s="92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0" t="s">
        <v>155</v>
      </c>
      <c r="AT201" s="240" t="s">
        <v>140</v>
      </c>
      <c r="AU201" s="240" t="s">
        <v>82</v>
      </c>
      <c r="AY201" s="18" t="s">
        <v>137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82</v>
      </c>
      <c r="BK201" s="241">
        <f>ROUND(I201*H201,2)</f>
        <v>0</v>
      </c>
      <c r="BL201" s="18" t="s">
        <v>155</v>
      </c>
      <c r="BM201" s="240" t="s">
        <v>526</v>
      </c>
    </row>
    <row r="202" s="2" customFormat="1" ht="24.15" customHeight="1">
      <c r="A202" s="39"/>
      <c r="B202" s="40"/>
      <c r="C202" s="228" t="s">
        <v>343</v>
      </c>
      <c r="D202" s="228" t="s">
        <v>140</v>
      </c>
      <c r="E202" s="229" t="s">
        <v>1854</v>
      </c>
      <c r="F202" s="230" t="s">
        <v>1855</v>
      </c>
      <c r="G202" s="231" t="s">
        <v>143</v>
      </c>
      <c r="H202" s="232">
        <v>16.800000000000001</v>
      </c>
      <c r="I202" s="233"/>
      <c r="J202" s="234">
        <f>ROUND(I202*H202,2)</f>
        <v>0</v>
      </c>
      <c r="K202" s="235"/>
      <c r="L202" s="45"/>
      <c r="M202" s="236" t="s">
        <v>1</v>
      </c>
      <c r="N202" s="237" t="s">
        <v>39</v>
      </c>
      <c r="O202" s="92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0" t="s">
        <v>155</v>
      </c>
      <c r="AT202" s="240" t="s">
        <v>140</v>
      </c>
      <c r="AU202" s="240" t="s">
        <v>82</v>
      </c>
      <c r="AY202" s="18" t="s">
        <v>137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8" t="s">
        <v>82</v>
      </c>
      <c r="BK202" s="241">
        <f>ROUND(I202*H202,2)</f>
        <v>0</v>
      </c>
      <c r="BL202" s="18" t="s">
        <v>155</v>
      </c>
      <c r="BM202" s="240" t="s">
        <v>536</v>
      </c>
    </row>
    <row r="203" s="12" customFormat="1" ht="25.92" customHeight="1">
      <c r="A203" s="12"/>
      <c r="B203" s="212"/>
      <c r="C203" s="213"/>
      <c r="D203" s="214" t="s">
        <v>73</v>
      </c>
      <c r="E203" s="215" t="s">
        <v>1856</v>
      </c>
      <c r="F203" s="215" t="s">
        <v>1857</v>
      </c>
      <c r="G203" s="213"/>
      <c r="H203" s="213"/>
      <c r="I203" s="216"/>
      <c r="J203" s="217">
        <f>BK203</f>
        <v>0</v>
      </c>
      <c r="K203" s="213"/>
      <c r="L203" s="218"/>
      <c r="M203" s="219"/>
      <c r="N203" s="220"/>
      <c r="O203" s="220"/>
      <c r="P203" s="221">
        <f>P204+P205+P212+P221+P223+P232+P241+P248+P250+P263+P270+P277+P283+P284+P289+P295+P308+P311+P317</f>
        <v>0</v>
      </c>
      <c r="Q203" s="220"/>
      <c r="R203" s="221">
        <f>R204+R205+R212+R221+R223+R232+R241+R248+R250+R263+R270+R277+R283+R284+R289+R295+R308+R311+R317</f>
        <v>0</v>
      </c>
      <c r="S203" s="220"/>
      <c r="T203" s="222">
        <f>T204+T205+T212+T221+T223+T232+T241+T248+T250+T263+T270+T277+T283+T284+T289+T295+T308+T311+T317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23" t="s">
        <v>82</v>
      </c>
      <c r="AT203" s="224" t="s">
        <v>73</v>
      </c>
      <c r="AU203" s="224" t="s">
        <v>74</v>
      </c>
      <c r="AY203" s="223" t="s">
        <v>137</v>
      </c>
      <c r="BK203" s="225">
        <f>BK204+BK205+BK212+BK221+BK223+BK232+BK241+BK248+BK250+BK263+BK270+BK277+BK283+BK284+BK289+BK295+BK308+BK311+BK317</f>
        <v>0</v>
      </c>
    </row>
    <row r="204" s="12" customFormat="1" ht="22.8" customHeight="1">
      <c r="A204" s="12"/>
      <c r="B204" s="212"/>
      <c r="C204" s="213"/>
      <c r="D204" s="214" t="s">
        <v>73</v>
      </c>
      <c r="E204" s="226" t="s">
        <v>1858</v>
      </c>
      <c r="F204" s="226" t="s">
        <v>1859</v>
      </c>
      <c r="G204" s="213"/>
      <c r="H204" s="213"/>
      <c r="I204" s="216"/>
      <c r="J204" s="227">
        <f>BK204</f>
        <v>0</v>
      </c>
      <c r="K204" s="213"/>
      <c r="L204" s="218"/>
      <c r="M204" s="219"/>
      <c r="N204" s="220"/>
      <c r="O204" s="220"/>
      <c r="P204" s="221">
        <v>0</v>
      </c>
      <c r="Q204" s="220"/>
      <c r="R204" s="221">
        <v>0</v>
      </c>
      <c r="S204" s="220"/>
      <c r="T204" s="222"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23" t="s">
        <v>82</v>
      </c>
      <c r="AT204" s="224" t="s">
        <v>73</v>
      </c>
      <c r="AU204" s="224" t="s">
        <v>82</v>
      </c>
      <c r="AY204" s="223" t="s">
        <v>137</v>
      </c>
      <c r="BK204" s="225">
        <v>0</v>
      </c>
    </row>
    <row r="205" s="12" customFormat="1" ht="22.8" customHeight="1">
      <c r="A205" s="12"/>
      <c r="B205" s="212"/>
      <c r="C205" s="213"/>
      <c r="D205" s="214" t="s">
        <v>73</v>
      </c>
      <c r="E205" s="226" t="s">
        <v>1860</v>
      </c>
      <c r="F205" s="226" t="s">
        <v>1861</v>
      </c>
      <c r="G205" s="213"/>
      <c r="H205" s="213"/>
      <c r="I205" s="216"/>
      <c r="J205" s="227">
        <f>BK205</f>
        <v>0</v>
      </c>
      <c r="K205" s="213"/>
      <c r="L205" s="218"/>
      <c r="M205" s="219"/>
      <c r="N205" s="220"/>
      <c r="O205" s="220"/>
      <c r="P205" s="221">
        <f>SUM(P206:P211)</f>
        <v>0</v>
      </c>
      <c r="Q205" s="220"/>
      <c r="R205" s="221">
        <f>SUM(R206:R211)</f>
        <v>0</v>
      </c>
      <c r="S205" s="220"/>
      <c r="T205" s="222">
        <f>SUM(T206:T211)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23" t="s">
        <v>82</v>
      </c>
      <c r="AT205" s="224" t="s">
        <v>73</v>
      </c>
      <c r="AU205" s="224" t="s">
        <v>82</v>
      </c>
      <c r="AY205" s="223" t="s">
        <v>137</v>
      </c>
      <c r="BK205" s="225">
        <f>SUM(BK206:BK211)</f>
        <v>0</v>
      </c>
    </row>
    <row r="206" s="2" customFormat="1" ht="16.5" customHeight="1">
      <c r="A206" s="39"/>
      <c r="B206" s="40"/>
      <c r="C206" s="228" t="s">
        <v>350</v>
      </c>
      <c r="D206" s="228" t="s">
        <v>140</v>
      </c>
      <c r="E206" s="229" t="s">
        <v>1862</v>
      </c>
      <c r="F206" s="230" t="s">
        <v>1863</v>
      </c>
      <c r="G206" s="231" t="s">
        <v>1864</v>
      </c>
      <c r="H206" s="232">
        <v>9</v>
      </c>
      <c r="I206" s="233"/>
      <c r="J206" s="234">
        <f>ROUND(I206*H206,2)</f>
        <v>0</v>
      </c>
      <c r="K206" s="235"/>
      <c r="L206" s="45"/>
      <c r="M206" s="236" t="s">
        <v>1</v>
      </c>
      <c r="N206" s="237" t="s">
        <v>39</v>
      </c>
      <c r="O206" s="92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0" t="s">
        <v>155</v>
      </c>
      <c r="AT206" s="240" t="s">
        <v>140</v>
      </c>
      <c r="AU206" s="240" t="s">
        <v>84</v>
      </c>
      <c r="AY206" s="18" t="s">
        <v>137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82</v>
      </c>
      <c r="BK206" s="241">
        <f>ROUND(I206*H206,2)</f>
        <v>0</v>
      </c>
      <c r="BL206" s="18" t="s">
        <v>155</v>
      </c>
      <c r="BM206" s="240" t="s">
        <v>545</v>
      </c>
    </row>
    <row r="207" s="2" customFormat="1" ht="21.75" customHeight="1">
      <c r="A207" s="39"/>
      <c r="B207" s="40"/>
      <c r="C207" s="228" t="s">
        <v>356</v>
      </c>
      <c r="D207" s="228" t="s">
        <v>140</v>
      </c>
      <c r="E207" s="229" t="s">
        <v>1865</v>
      </c>
      <c r="F207" s="230" t="s">
        <v>1866</v>
      </c>
      <c r="G207" s="231" t="s">
        <v>1864</v>
      </c>
      <c r="H207" s="232">
        <v>9</v>
      </c>
      <c r="I207" s="233"/>
      <c r="J207" s="234">
        <f>ROUND(I207*H207,2)</f>
        <v>0</v>
      </c>
      <c r="K207" s="235"/>
      <c r="L207" s="45"/>
      <c r="M207" s="236" t="s">
        <v>1</v>
      </c>
      <c r="N207" s="237" t="s">
        <v>39</v>
      </c>
      <c r="O207" s="92"/>
      <c r="P207" s="238">
        <f>O207*H207</f>
        <v>0</v>
      </c>
      <c r="Q207" s="238">
        <v>0</v>
      </c>
      <c r="R207" s="238">
        <f>Q207*H207</f>
        <v>0</v>
      </c>
      <c r="S207" s="238">
        <v>0</v>
      </c>
      <c r="T207" s="239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0" t="s">
        <v>155</v>
      </c>
      <c r="AT207" s="240" t="s">
        <v>140</v>
      </c>
      <c r="AU207" s="240" t="s">
        <v>84</v>
      </c>
      <c r="AY207" s="18" t="s">
        <v>137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8" t="s">
        <v>82</v>
      </c>
      <c r="BK207" s="241">
        <f>ROUND(I207*H207,2)</f>
        <v>0</v>
      </c>
      <c r="BL207" s="18" t="s">
        <v>155</v>
      </c>
      <c r="BM207" s="240" t="s">
        <v>556</v>
      </c>
    </row>
    <row r="208" s="2" customFormat="1" ht="16.5" customHeight="1">
      <c r="A208" s="39"/>
      <c r="B208" s="40"/>
      <c r="C208" s="228" t="s">
        <v>362</v>
      </c>
      <c r="D208" s="228" t="s">
        <v>140</v>
      </c>
      <c r="E208" s="229" t="s">
        <v>1867</v>
      </c>
      <c r="F208" s="230" t="s">
        <v>1868</v>
      </c>
      <c r="G208" s="231" t="s">
        <v>1864</v>
      </c>
      <c r="H208" s="232">
        <v>45</v>
      </c>
      <c r="I208" s="233"/>
      <c r="J208" s="234">
        <f>ROUND(I208*H208,2)</f>
        <v>0</v>
      </c>
      <c r="K208" s="235"/>
      <c r="L208" s="45"/>
      <c r="M208" s="236" t="s">
        <v>1</v>
      </c>
      <c r="N208" s="237" t="s">
        <v>39</v>
      </c>
      <c r="O208" s="92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0" t="s">
        <v>155</v>
      </c>
      <c r="AT208" s="240" t="s">
        <v>140</v>
      </c>
      <c r="AU208" s="240" t="s">
        <v>84</v>
      </c>
      <c r="AY208" s="18" t="s">
        <v>137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8" t="s">
        <v>82</v>
      </c>
      <c r="BK208" s="241">
        <f>ROUND(I208*H208,2)</f>
        <v>0</v>
      </c>
      <c r="BL208" s="18" t="s">
        <v>155</v>
      </c>
      <c r="BM208" s="240" t="s">
        <v>566</v>
      </c>
    </row>
    <row r="209" s="2" customFormat="1" ht="21.75" customHeight="1">
      <c r="A209" s="39"/>
      <c r="B209" s="40"/>
      <c r="C209" s="228" t="s">
        <v>371</v>
      </c>
      <c r="D209" s="228" t="s">
        <v>140</v>
      </c>
      <c r="E209" s="229" t="s">
        <v>1869</v>
      </c>
      <c r="F209" s="230" t="s">
        <v>1866</v>
      </c>
      <c r="G209" s="231" t="s">
        <v>1864</v>
      </c>
      <c r="H209" s="232">
        <v>45</v>
      </c>
      <c r="I209" s="233"/>
      <c r="J209" s="234">
        <f>ROUND(I209*H209,2)</f>
        <v>0</v>
      </c>
      <c r="K209" s="235"/>
      <c r="L209" s="45"/>
      <c r="M209" s="236" t="s">
        <v>1</v>
      </c>
      <c r="N209" s="237" t="s">
        <v>39</v>
      </c>
      <c r="O209" s="92"/>
      <c r="P209" s="238">
        <f>O209*H209</f>
        <v>0</v>
      </c>
      <c r="Q209" s="238">
        <v>0</v>
      </c>
      <c r="R209" s="238">
        <f>Q209*H209</f>
        <v>0</v>
      </c>
      <c r="S209" s="238">
        <v>0</v>
      </c>
      <c r="T209" s="239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0" t="s">
        <v>155</v>
      </c>
      <c r="AT209" s="240" t="s">
        <v>140</v>
      </c>
      <c r="AU209" s="240" t="s">
        <v>84</v>
      </c>
      <c r="AY209" s="18" t="s">
        <v>137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8" t="s">
        <v>82</v>
      </c>
      <c r="BK209" s="241">
        <f>ROUND(I209*H209,2)</f>
        <v>0</v>
      </c>
      <c r="BL209" s="18" t="s">
        <v>155</v>
      </c>
      <c r="BM209" s="240" t="s">
        <v>576</v>
      </c>
    </row>
    <row r="210" s="2" customFormat="1" ht="16.5" customHeight="1">
      <c r="A210" s="39"/>
      <c r="B210" s="40"/>
      <c r="C210" s="228" t="s">
        <v>379</v>
      </c>
      <c r="D210" s="228" t="s">
        <v>140</v>
      </c>
      <c r="E210" s="229" t="s">
        <v>1870</v>
      </c>
      <c r="F210" s="230" t="s">
        <v>1871</v>
      </c>
      <c r="G210" s="231" t="s">
        <v>1864</v>
      </c>
      <c r="H210" s="232">
        <v>10</v>
      </c>
      <c r="I210" s="233"/>
      <c r="J210" s="234">
        <f>ROUND(I210*H210,2)</f>
        <v>0</v>
      </c>
      <c r="K210" s="235"/>
      <c r="L210" s="45"/>
      <c r="M210" s="236" t="s">
        <v>1</v>
      </c>
      <c r="N210" s="237" t="s">
        <v>39</v>
      </c>
      <c r="O210" s="92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0" t="s">
        <v>155</v>
      </c>
      <c r="AT210" s="240" t="s">
        <v>140</v>
      </c>
      <c r="AU210" s="240" t="s">
        <v>84</v>
      </c>
      <c r="AY210" s="18" t="s">
        <v>137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8" t="s">
        <v>82</v>
      </c>
      <c r="BK210" s="241">
        <f>ROUND(I210*H210,2)</f>
        <v>0</v>
      </c>
      <c r="BL210" s="18" t="s">
        <v>155</v>
      </c>
      <c r="BM210" s="240" t="s">
        <v>584</v>
      </c>
    </row>
    <row r="211" s="2" customFormat="1" ht="21.75" customHeight="1">
      <c r="A211" s="39"/>
      <c r="B211" s="40"/>
      <c r="C211" s="228" t="s">
        <v>385</v>
      </c>
      <c r="D211" s="228" t="s">
        <v>140</v>
      </c>
      <c r="E211" s="229" t="s">
        <v>1872</v>
      </c>
      <c r="F211" s="230" t="s">
        <v>1866</v>
      </c>
      <c r="G211" s="231" t="s">
        <v>1864</v>
      </c>
      <c r="H211" s="232">
        <v>10</v>
      </c>
      <c r="I211" s="233"/>
      <c r="J211" s="234">
        <f>ROUND(I211*H211,2)</f>
        <v>0</v>
      </c>
      <c r="K211" s="235"/>
      <c r="L211" s="45"/>
      <c r="M211" s="236" t="s">
        <v>1</v>
      </c>
      <c r="N211" s="237" t="s">
        <v>39</v>
      </c>
      <c r="O211" s="92"/>
      <c r="P211" s="238">
        <f>O211*H211</f>
        <v>0</v>
      </c>
      <c r="Q211" s="238">
        <v>0</v>
      </c>
      <c r="R211" s="238">
        <f>Q211*H211</f>
        <v>0</v>
      </c>
      <c r="S211" s="238">
        <v>0</v>
      </c>
      <c r="T211" s="239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0" t="s">
        <v>155</v>
      </c>
      <c r="AT211" s="240" t="s">
        <v>140</v>
      </c>
      <c r="AU211" s="240" t="s">
        <v>84</v>
      </c>
      <c r="AY211" s="18" t="s">
        <v>137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8" t="s">
        <v>82</v>
      </c>
      <c r="BK211" s="241">
        <f>ROUND(I211*H211,2)</f>
        <v>0</v>
      </c>
      <c r="BL211" s="18" t="s">
        <v>155</v>
      </c>
      <c r="BM211" s="240" t="s">
        <v>594</v>
      </c>
    </row>
    <row r="212" s="12" customFormat="1" ht="22.8" customHeight="1">
      <c r="A212" s="12"/>
      <c r="B212" s="212"/>
      <c r="C212" s="213"/>
      <c r="D212" s="214" t="s">
        <v>73</v>
      </c>
      <c r="E212" s="226" t="s">
        <v>1873</v>
      </c>
      <c r="F212" s="226" t="s">
        <v>1874</v>
      </c>
      <c r="G212" s="213"/>
      <c r="H212" s="213"/>
      <c r="I212" s="216"/>
      <c r="J212" s="227">
        <f>BK212</f>
        <v>0</v>
      </c>
      <c r="K212" s="213"/>
      <c r="L212" s="218"/>
      <c r="M212" s="219"/>
      <c r="N212" s="220"/>
      <c r="O212" s="220"/>
      <c r="P212" s="221">
        <f>SUM(P213:P220)</f>
        <v>0</v>
      </c>
      <c r="Q212" s="220"/>
      <c r="R212" s="221">
        <f>SUM(R213:R220)</f>
        <v>0</v>
      </c>
      <c r="S212" s="220"/>
      <c r="T212" s="222">
        <f>SUM(T213:T220)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23" t="s">
        <v>82</v>
      </c>
      <c r="AT212" s="224" t="s">
        <v>73</v>
      </c>
      <c r="AU212" s="224" t="s">
        <v>82</v>
      </c>
      <c r="AY212" s="223" t="s">
        <v>137</v>
      </c>
      <c r="BK212" s="225">
        <f>SUM(BK213:BK220)</f>
        <v>0</v>
      </c>
    </row>
    <row r="213" s="2" customFormat="1" ht="16.5" customHeight="1">
      <c r="A213" s="39"/>
      <c r="B213" s="40"/>
      <c r="C213" s="228" t="s">
        <v>390</v>
      </c>
      <c r="D213" s="228" t="s">
        <v>140</v>
      </c>
      <c r="E213" s="229" t="s">
        <v>1862</v>
      </c>
      <c r="F213" s="230" t="s">
        <v>1863</v>
      </c>
      <c r="G213" s="231" t="s">
        <v>1864</v>
      </c>
      <c r="H213" s="232">
        <v>9</v>
      </c>
      <c r="I213" s="233"/>
      <c r="J213" s="234">
        <f>ROUND(I213*H213,2)</f>
        <v>0</v>
      </c>
      <c r="K213" s="235"/>
      <c r="L213" s="45"/>
      <c r="M213" s="236" t="s">
        <v>1</v>
      </c>
      <c r="N213" s="237" t="s">
        <v>39</v>
      </c>
      <c r="O213" s="92"/>
      <c r="P213" s="238">
        <f>O213*H213</f>
        <v>0</v>
      </c>
      <c r="Q213" s="238">
        <v>0</v>
      </c>
      <c r="R213" s="238">
        <f>Q213*H213</f>
        <v>0</v>
      </c>
      <c r="S213" s="238">
        <v>0</v>
      </c>
      <c r="T213" s="239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0" t="s">
        <v>155</v>
      </c>
      <c r="AT213" s="240" t="s">
        <v>140</v>
      </c>
      <c r="AU213" s="240" t="s">
        <v>84</v>
      </c>
      <c r="AY213" s="18" t="s">
        <v>137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8" t="s">
        <v>82</v>
      </c>
      <c r="BK213" s="241">
        <f>ROUND(I213*H213,2)</f>
        <v>0</v>
      </c>
      <c r="BL213" s="18" t="s">
        <v>155</v>
      </c>
      <c r="BM213" s="240" t="s">
        <v>633</v>
      </c>
    </row>
    <row r="214" s="2" customFormat="1" ht="21.75" customHeight="1">
      <c r="A214" s="39"/>
      <c r="B214" s="40"/>
      <c r="C214" s="228" t="s">
        <v>395</v>
      </c>
      <c r="D214" s="228" t="s">
        <v>140</v>
      </c>
      <c r="E214" s="229" t="s">
        <v>1875</v>
      </c>
      <c r="F214" s="230" t="s">
        <v>1876</v>
      </c>
      <c r="G214" s="231" t="s">
        <v>1864</v>
      </c>
      <c r="H214" s="232">
        <v>9</v>
      </c>
      <c r="I214" s="233"/>
      <c r="J214" s="234">
        <f>ROUND(I214*H214,2)</f>
        <v>0</v>
      </c>
      <c r="K214" s="235"/>
      <c r="L214" s="45"/>
      <c r="M214" s="236" t="s">
        <v>1</v>
      </c>
      <c r="N214" s="237" t="s">
        <v>39</v>
      </c>
      <c r="O214" s="92"/>
      <c r="P214" s="238">
        <f>O214*H214</f>
        <v>0</v>
      </c>
      <c r="Q214" s="238">
        <v>0</v>
      </c>
      <c r="R214" s="238">
        <f>Q214*H214</f>
        <v>0</v>
      </c>
      <c r="S214" s="238">
        <v>0</v>
      </c>
      <c r="T214" s="239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0" t="s">
        <v>155</v>
      </c>
      <c r="AT214" s="240" t="s">
        <v>140</v>
      </c>
      <c r="AU214" s="240" t="s">
        <v>84</v>
      </c>
      <c r="AY214" s="18" t="s">
        <v>137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8" t="s">
        <v>82</v>
      </c>
      <c r="BK214" s="241">
        <f>ROUND(I214*H214,2)</f>
        <v>0</v>
      </c>
      <c r="BL214" s="18" t="s">
        <v>155</v>
      </c>
      <c r="BM214" s="240" t="s">
        <v>645</v>
      </c>
    </row>
    <row r="215" s="2" customFormat="1" ht="16.5" customHeight="1">
      <c r="A215" s="39"/>
      <c r="B215" s="40"/>
      <c r="C215" s="228" t="s">
        <v>400</v>
      </c>
      <c r="D215" s="228" t="s">
        <v>140</v>
      </c>
      <c r="E215" s="229" t="s">
        <v>1867</v>
      </c>
      <c r="F215" s="230" t="s">
        <v>1868</v>
      </c>
      <c r="G215" s="231" t="s">
        <v>1864</v>
      </c>
      <c r="H215" s="232">
        <v>20</v>
      </c>
      <c r="I215" s="233"/>
      <c r="J215" s="234">
        <f>ROUND(I215*H215,2)</f>
        <v>0</v>
      </c>
      <c r="K215" s="235"/>
      <c r="L215" s="45"/>
      <c r="M215" s="236" t="s">
        <v>1</v>
      </c>
      <c r="N215" s="237" t="s">
        <v>39</v>
      </c>
      <c r="O215" s="92"/>
      <c r="P215" s="238">
        <f>O215*H215</f>
        <v>0</v>
      </c>
      <c r="Q215" s="238">
        <v>0</v>
      </c>
      <c r="R215" s="238">
        <f>Q215*H215</f>
        <v>0</v>
      </c>
      <c r="S215" s="238">
        <v>0</v>
      </c>
      <c r="T215" s="239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0" t="s">
        <v>155</v>
      </c>
      <c r="AT215" s="240" t="s">
        <v>140</v>
      </c>
      <c r="AU215" s="240" t="s">
        <v>84</v>
      </c>
      <c r="AY215" s="18" t="s">
        <v>137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8" t="s">
        <v>82</v>
      </c>
      <c r="BK215" s="241">
        <f>ROUND(I215*H215,2)</f>
        <v>0</v>
      </c>
      <c r="BL215" s="18" t="s">
        <v>155</v>
      </c>
      <c r="BM215" s="240" t="s">
        <v>654</v>
      </c>
    </row>
    <row r="216" s="2" customFormat="1" ht="21.75" customHeight="1">
      <c r="A216" s="39"/>
      <c r="B216" s="40"/>
      <c r="C216" s="228" t="s">
        <v>408</v>
      </c>
      <c r="D216" s="228" t="s">
        <v>140</v>
      </c>
      <c r="E216" s="229" t="s">
        <v>1877</v>
      </c>
      <c r="F216" s="230" t="s">
        <v>1876</v>
      </c>
      <c r="G216" s="231" t="s">
        <v>1864</v>
      </c>
      <c r="H216" s="232">
        <v>20</v>
      </c>
      <c r="I216" s="233"/>
      <c r="J216" s="234">
        <f>ROUND(I216*H216,2)</f>
        <v>0</v>
      </c>
      <c r="K216" s="235"/>
      <c r="L216" s="45"/>
      <c r="M216" s="236" t="s">
        <v>1</v>
      </c>
      <c r="N216" s="237" t="s">
        <v>39</v>
      </c>
      <c r="O216" s="92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0" t="s">
        <v>155</v>
      </c>
      <c r="AT216" s="240" t="s">
        <v>140</v>
      </c>
      <c r="AU216" s="240" t="s">
        <v>84</v>
      </c>
      <c r="AY216" s="18" t="s">
        <v>137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8" t="s">
        <v>82</v>
      </c>
      <c r="BK216" s="241">
        <f>ROUND(I216*H216,2)</f>
        <v>0</v>
      </c>
      <c r="BL216" s="18" t="s">
        <v>155</v>
      </c>
      <c r="BM216" s="240" t="s">
        <v>664</v>
      </c>
    </row>
    <row r="217" s="2" customFormat="1" ht="16.5" customHeight="1">
      <c r="A217" s="39"/>
      <c r="B217" s="40"/>
      <c r="C217" s="228" t="s">
        <v>415</v>
      </c>
      <c r="D217" s="228" t="s">
        <v>140</v>
      </c>
      <c r="E217" s="229" t="s">
        <v>1870</v>
      </c>
      <c r="F217" s="230" t="s">
        <v>1871</v>
      </c>
      <c r="G217" s="231" t="s">
        <v>1864</v>
      </c>
      <c r="H217" s="232">
        <v>3</v>
      </c>
      <c r="I217" s="233"/>
      <c r="J217" s="234">
        <f>ROUND(I217*H217,2)</f>
        <v>0</v>
      </c>
      <c r="K217" s="235"/>
      <c r="L217" s="45"/>
      <c r="M217" s="236" t="s">
        <v>1</v>
      </c>
      <c r="N217" s="237" t="s">
        <v>39</v>
      </c>
      <c r="O217" s="92"/>
      <c r="P217" s="238">
        <f>O217*H217</f>
        <v>0</v>
      </c>
      <c r="Q217" s="238">
        <v>0</v>
      </c>
      <c r="R217" s="238">
        <f>Q217*H217</f>
        <v>0</v>
      </c>
      <c r="S217" s="238">
        <v>0</v>
      </c>
      <c r="T217" s="239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0" t="s">
        <v>155</v>
      </c>
      <c r="AT217" s="240" t="s">
        <v>140</v>
      </c>
      <c r="AU217" s="240" t="s">
        <v>84</v>
      </c>
      <c r="AY217" s="18" t="s">
        <v>137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8" t="s">
        <v>82</v>
      </c>
      <c r="BK217" s="241">
        <f>ROUND(I217*H217,2)</f>
        <v>0</v>
      </c>
      <c r="BL217" s="18" t="s">
        <v>155</v>
      </c>
      <c r="BM217" s="240" t="s">
        <v>683</v>
      </c>
    </row>
    <row r="218" s="2" customFormat="1" ht="21.75" customHeight="1">
      <c r="A218" s="39"/>
      <c r="B218" s="40"/>
      <c r="C218" s="228" t="s">
        <v>419</v>
      </c>
      <c r="D218" s="228" t="s">
        <v>140</v>
      </c>
      <c r="E218" s="229" t="s">
        <v>1878</v>
      </c>
      <c r="F218" s="230" t="s">
        <v>1876</v>
      </c>
      <c r="G218" s="231" t="s">
        <v>1864</v>
      </c>
      <c r="H218" s="232">
        <v>3</v>
      </c>
      <c r="I218" s="233"/>
      <c r="J218" s="234">
        <f>ROUND(I218*H218,2)</f>
        <v>0</v>
      </c>
      <c r="K218" s="235"/>
      <c r="L218" s="45"/>
      <c r="M218" s="236" t="s">
        <v>1</v>
      </c>
      <c r="N218" s="237" t="s">
        <v>39</v>
      </c>
      <c r="O218" s="92"/>
      <c r="P218" s="238">
        <f>O218*H218</f>
        <v>0</v>
      </c>
      <c r="Q218" s="238">
        <v>0</v>
      </c>
      <c r="R218" s="238">
        <f>Q218*H218</f>
        <v>0</v>
      </c>
      <c r="S218" s="238">
        <v>0</v>
      </c>
      <c r="T218" s="239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0" t="s">
        <v>155</v>
      </c>
      <c r="AT218" s="240" t="s">
        <v>140</v>
      </c>
      <c r="AU218" s="240" t="s">
        <v>84</v>
      </c>
      <c r="AY218" s="18" t="s">
        <v>137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8" t="s">
        <v>82</v>
      </c>
      <c r="BK218" s="241">
        <f>ROUND(I218*H218,2)</f>
        <v>0</v>
      </c>
      <c r="BL218" s="18" t="s">
        <v>155</v>
      </c>
      <c r="BM218" s="240" t="s">
        <v>697</v>
      </c>
    </row>
    <row r="219" s="2" customFormat="1" ht="16.5" customHeight="1">
      <c r="A219" s="39"/>
      <c r="B219" s="40"/>
      <c r="C219" s="228" t="s">
        <v>426</v>
      </c>
      <c r="D219" s="228" t="s">
        <v>140</v>
      </c>
      <c r="E219" s="229" t="s">
        <v>1879</v>
      </c>
      <c r="F219" s="230" t="s">
        <v>1880</v>
      </c>
      <c r="G219" s="231" t="s">
        <v>143</v>
      </c>
      <c r="H219" s="232">
        <v>1</v>
      </c>
      <c r="I219" s="233"/>
      <c r="J219" s="234">
        <f>ROUND(I219*H219,2)</f>
        <v>0</v>
      </c>
      <c r="K219" s="235"/>
      <c r="L219" s="45"/>
      <c r="M219" s="236" t="s">
        <v>1</v>
      </c>
      <c r="N219" s="237" t="s">
        <v>39</v>
      </c>
      <c r="O219" s="92"/>
      <c r="P219" s="238">
        <f>O219*H219</f>
        <v>0</v>
      </c>
      <c r="Q219" s="238">
        <v>0</v>
      </c>
      <c r="R219" s="238">
        <f>Q219*H219</f>
        <v>0</v>
      </c>
      <c r="S219" s="238">
        <v>0</v>
      </c>
      <c r="T219" s="239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0" t="s">
        <v>155</v>
      </c>
      <c r="AT219" s="240" t="s">
        <v>140</v>
      </c>
      <c r="AU219" s="240" t="s">
        <v>84</v>
      </c>
      <c r="AY219" s="18" t="s">
        <v>137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8" t="s">
        <v>82</v>
      </c>
      <c r="BK219" s="241">
        <f>ROUND(I219*H219,2)</f>
        <v>0</v>
      </c>
      <c r="BL219" s="18" t="s">
        <v>155</v>
      </c>
      <c r="BM219" s="240" t="s">
        <v>787</v>
      </c>
    </row>
    <row r="220" s="2" customFormat="1" ht="24.15" customHeight="1">
      <c r="A220" s="39"/>
      <c r="B220" s="40"/>
      <c r="C220" s="228" t="s">
        <v>431</v>
      </c>
      <c r="D220" s="228" t="s">
        <v>140</v>
      </c>
      <c r="E220" s="229" t="s">
        <v>1881</v>
      </c>
      <c r="F220" s="230" t="s">
        <v>1882</v>
      </c>
      <c r="G220" s="231" t="s">
        <v>143</v>
      </c>
      <c r="H220" s="232">
        <v>1</v>
      </c>
      <c r="I220" s="233"/>
      <c r="J220" s="234">
        <f>ROUND(I220*H220,2)</f>
        <v>0</v>
      </c>
      <c r="K220" s="235"/>
      <c r="L220" s="45"/>
      <c r="M220" s="236" t="s">
        <v>1</v>
      </c>
      <c r="N220" s="237" t="s">
        <v>39</v>
      </c>
      <c r="O220" s="92"/>
      <c r="P220" s="238">
        <f>O220*H220</f>
        <v>0</v>
      </c>
      <c r="Q220" s="238">
        <v>0</v>
      </c>
      <c r="R220" s="238">
        <f>Q220*H220</f>
        <v>0</v>
      </c>
      <c r="S220" s="238">
        <v>0</v>
      </c>
      <c r="T220" s="239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0" t="s">
        <v>155</v>
      </c>
      <c r="AT220" s="240" t="s">
        <v>140</v>
      </c>
      <c r="AU220" s="240" t="s">
        <v>84</v>
      </c>
      <c r="AY220" s="18" t="s">
        <v>137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8" t="s">
        <v>82</v>
      </c>
      <c r="BK220" s="241">
        <f>ROUND(I220*H220,2)</f>
        <v>0</v>
      </c>
      <c r="BL220" s="18" t="s">
        <v>155</v>
      </c>
      <c r="BM220" s="240" t="s">
        <v>799</v>
      </c>
    </row>
    <row r="221" s="12" customFormat="1" ht="22.8" customHeight="1">
      <c r="A221" s="12"/>
      <c r="B221" s="212"/>
      <c r="C221" s="213"/>
      <c r="D221" s="214" t="s">
        <v>73</v>
      </c>
      <c r="E221" s="226" t="s">
        <v>1883</v>
      </c>
      <c r="F221" s="226" t="s">
        <v>1884</v>
      </c>
      <c r="G221" s="213"/>
      <c r="H221" s="213"/>
      <c r="I221" s="216"/>
      <c r="J221" s="227">
        <f>BK221</f>
        <v>0</v>
      </c>
      <c r="K221" s="213"/>
      <c r="L221" s="218"/>
      <c r="M221" s="219"/>
      <c r="N221" s="220"/>
      <c r="O221" s="220"/>
      <c r="P221" s="221">
        <f>P222</f>
        <v>0</v>
      </c>
      <c r="Q221" s="220"/>
      <c r="R221" s="221">
        <f>R222</f>
        <v>0</v>
      </c>
      <c r="S221" s="220"/>
      <c r="T221" s="222">
        <f>T222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23" t="s">
        <v>82</v>
      </c>
      <c r="AT221" s="224" t="s">
        <v>73</v>
      </c>
      <c r="AU221" s="224" t="s">
        <v>82</v>
      </c>
      <c r="AY221" s="223" t="s">
        <v>137</v>
      </c>
      <c r="BK221" s="225">
        <f>BK222</f>
        <v>0</v>
      </c>
    </row>
    <row r="222" s="2" customFormat="1" ht="16.5" customHeight="1">
      <c r="A222" s="39"/>
      <c r="B222" s="40"/>
      <c r="C222" s="228" t="s">
        <v>435</v>
      </c>
      <c r="D222" s="228" t="s">
        <v>140</v>
      </c>
      <c r="E222" s="229" t="s">
        <v>1885</v>
      </c>
      <c r="F222" s="230" t="s">
        <v>1886</v>
      </c>
      <c r="G222" s="231" t="s">
        <v>553</v>
      </c>
      <c r="H222" s="232">
        <v>57.600000000000001</v>
      </c>
      <c r="I222" s="233"/>
      <c r="J222" s="234">
        <f>ROUND(I222*H222,2)</f>
        <v>0</v>
      </c>
      <c r="K222" s="235"/>
      <c r="L222" s="45"/>
      <c r="M222" s="236" t="s">
        <v>1</v>
      </c>
      <c r="N222" s="237" t="s">
        <v>39</v>
      </c>
      <c r="O222" s="92"/>
      <c r="P222" s="238">
        <f>O222*H222</f>
        <v>0</v>
      </c>
      <c r="Q222" s="238">
        <v>0</v>
      </c>
      <c r="R222" s="238">
        <f>Q222*H222</f>
        <v>0</v>
      </c>
      <c r="S222" s="238">
        <v>0</v>
      </c>
      <c r="T222" s="239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0" t="s">
        <v>155</v>
      </c>
      <c r="AT222" s="240" t="s">
        <v>140</v>
      </c>
      <c r="AU222" s="240" t="s">
        <v>84</v>
      </c>
      <c r="AY222" s="18" t="s">
        <v>137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8" t="s">
        <v>82</v>
      </c>
      <c r="BK222" s="241">
        <f>ROUND(I222*H222,2)</f>
        <v>0</v>
      </c>
      <c r="BL222" s="18" t="s">
        <v>155</v>
      </c>
      <c r="BM222" s="240" t="s">
        <v>812</v>
      </c>
    </row>
    <row r="223" s="12" customFormat="1" ht="22.8" customHeight="1">
      <c r="A223" s="12"/>
      <c r="B223" s="212"/>
      <c r="C223" s="213"/>
      <c r="D223" s="214" t="s">
        <v>73</v>
      </c>
      <c r="E223" s="226" t="s">
        <v>1887</v>
      </c>
      <c r="F223" s="226" t="s">
        <v>1888</v>
      </c>
      <c r="G223" s="213"/>
      <c r="H223" s="213"/>
      <c r="I223" s="216"/>
      <c r="J223" s="227">
        <f>BK223</f>
        <v>0</v>
      </c>
      <c r="K223" s="213"/>
      <c r="L223" s="218"/>
      <c r="M223" s="219"/>
      <c r="N223" s="220"/>
      <c r="O223" s="220"/>
      <c r="P223" s="221">
        <f>SUM(P224:P231)</f>
        <v>0</v>
      </c>
      <c r="Q223" s="220"/>
      <c r="R223" s="221">
        <f>SUM(R224:R231)</f>
        <v>0</v>
      </c>
      <c r="S223" s="220"/>
      <c r="T223" s="222">
        <f>SUM(T224:T231)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23" t="s">
        <v>82</v>
      </c>
      <c r="AT223" s="224" t="s">
        <v>73</v>
      </c>
      <c r="AU223" s="224" t="s">
        <v>82</v>
      </c>
      <c r="AY223" s="223" t="s">
        <v>137</v>
      </c>
      <c r="BK223" s="225">
        <f>SUM(BK224:BK231)</f>
        <v>0</v>
      </c>
    </row>
    <row r="224" s="2" customFormat="1" ht="16.5" customHeight="1">
      <c r="A224" s="39"/>
      <c r="B224" s="40"/>
      <c r="C224" s="228" t="s">
        <v>441</v>
      </c>
      <c r="D224" s="228" t="s">
        <v>140</v>
      </c>
      <c r="E224" s="229" t="s">
        <v>1867</v>
      </c>
      <c r="F224" s="230" t="s">
        <v>1868</v>
      </c>
      <c r="G224" s="231" t="s">
        <v>1864</v>
      </c>
      <c r="H224" s="232">
        <v>12</v>
      </c>
      <c r="I224" s="233"/>
      <c r="J224" s="234">
        <f>ROUND(I224*H224,2)</f>
        <v>0</v>
      </c>
      <c r="K224" s="235"/>
      <c r="L224" s="45"/>
      <c r="M224" s="236" t="s">
        <v>1</v>
      </c>
      <c r="N224" s="237" t="s">
        <v>39</v>
      </c>
      <c r="O224" s="92"/>
      <c r="P224" s="238">
        <f>O224*H224</f>
        <v>0</v>
      </c>
      <c r="Q224" s="238">
        <v>0</v>
      </c>
      <c r="R224" s="238">
        <f>Q224*H224</f>
        <v>0</v>
      </c>
      <c r="S224" s="238">
        <v>0</v>
      </c>
      <c r="T224" s="239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40" t="s">
        <v>155</v>
      </c>
      <c r="AT224" s="240" t="s">
        <v>140</v>
      </c>
      <c r="AU224" s="240" t="s">
        <v>84</v>
      </c>
      <c r="AY224" s="18" t="s">
        <v>137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8" t="s">
        <v>82</v>
      </c>
      <c r="BK224" s="241">
        <f>ROUND(I224*H224,2)</f>
        <v>0</v>
      </c>
      <c r="BL224" s="18" t="s">
        <v>155</v>
      </c>
      <c r="BM224" s="240" t="s">
        <v>822</v>
      </c>
    </row>
    <row r="225" s="2" customFormat="1" ht="24.15" customHeight="1">
      <c r="A225" s="39"/>
      <c r="B225" s="40"/>
      <c r="C225" s="228" t="s">
        <v>453</v>
      </c>
      <c r="D225" s="228" t="s">
        <v>140</v>
      </c>
      <c r="E225" s="229" t="s">
        <v>1889</v>
      </c>
      <c r="F225" s="230" t="s">
        <v>1890</v>
      </c>
      <c r="G225" s="231" t="s">
        <v>1864</v>
      </c>
      <c r="H225" s="232">
        <v>12</v>
      </c>
      <c r="I225" s="233"/>
      <c r="J225" s="234">
        <f>ROUND(I225*H225,2)</f>
        <v>0</v>
      </c>
      <c r="K225" s="235"/>
      <c r="L225" s="45"/>
      <c r="M225" s="236" t="s">
        <v>1</v>
      </c>
      <c r="N225" s="237" t="s">
        <v>39</v>
      </c>
      <c r="O225" s="92"/>
      <c r="P225" s="238">
        <f>O225*H225</f>
        <v>0</v>
      </c>
      <c r="Q225" s="238">
        <v>0</v>
      </c>
      <c r="R225" s="238">
        <f>Q225*H225</f>
        <v>0</v>
      </c>
      <c r="S225" s="238">
        <v>0</v>
      </c>
      <c r="T225" s="239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40" t="s">
        <v>155</v>
      </c>
      <c r="AT225" s="240" t="s">
        <v>140</v>
      </c>
      <c r="AU225" s="240" t="s">
        <v>84</v>
      </c>
      <c r="AY225" s="18" t="s">
        <v>137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8" t="s">
        <v>82</v>
      </c>
      <c r="BK225" s="241">
        <f>ROUND(I225*H225,2)</f>
        <v>0</v>
      </c>
      <c r="BL225" s="18" t="s">
        <v>155</v>
      </c>
      <c r="BM225" s="240" t="s">
        <v>832</v>
      </c>
    </row>
    <row r="226" s="2" customFormat="1" ht="16.5" customHeight="1">
      <c r="A226" s="39"/>
      <c r="B226" s="40"/>
      <c r="C226" s="228" t="s">
        <v>466</v>
      </c>
      <c r="D226" s="228" t="s">
        <v>140</v>
      </c>
      <c r="E226" s="229" t="s">
        <v>1870</v>
      </c>
      <c r="F226" s="230" t="s">
        <v>1871</v>
      </c>
      <c r="G226" s="231" t="s">
        <v>1864</v>
      </c>
      <c r="H226" s="232">
        <v>8</v>
      </c>
      <c r="I226" s="233"/>
      <c r="J226" s="234">
        <f>ROUND(I226*H226,2)</f>
        <v>0</v>
      </c>
      <c r="K226" s="235"/>
      <c r="L226" s="45"/>
      <c r="M226" s="236" t="s">
        <v>1</v>
      </c>
      <c r="N226" s="237" t="s">
        <v>39</v>
      </c>
      <c r="O226" s="92"/>
      <c r="P226" s="238">
        <f>O226*H226</f>
        <v>0</v>
      </c>
      <c r="Q226" s="238">
        <v>0</v>
      </c>
      <c r="R226" s="238">
        <f>Q226*H226</f>
        <v>0</v>
      </c>
      <c r="S226" s="238">
        <v>0</v>
      </c>
      <c r="T226" s="239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40" t="s">
        <v>155</v>
      </c>
      <c r="AT226" s="240" t="s">
        <v>140</v>
      </c>
      <c r="AU226" s="240" t="s">
        <v>84</v>
      </c>
      <c r="AY226" s="18" t="s">
        <v>137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8" t="s">
        <v>82</v>
      </c>
      <c r="BK226" s="241">
        <f>ROUND(I226*H226,2)</f>
        <v>0</v>
      </c>
      <c r="BL226" s="18" t="s">
        <v>155</v>
      </c>
      <c r="BM226" s="240" t="s">
        <v>842</v>
      </c>
    </row>
    <row r="227" s="2" customFormat="1" ht="24.15" customHeight="1">
      <c r="A227" s="39"/>
      <c r="B227" s="40"/>
      <c r="C227" s="228" t="s">
        <v>472</v>
      </c>
      <c r="D227" s="228" t="s">
        <v>140</v>
      </c>
      <c r="E227" s="229" t="s">
        <v>1891</v>
      </c>
      <c r="F227" s="230" t="s">
        <v>1890</v>
      </c>
      <c r="G227" s="231" t="s">
        <v>1864</v>
      </c>
      <c r="H227" s="232">
        <v>8</v>
      </c>
      <c r="I227" s="233"/>
      <c r="J227" s="234">
        <f>ROUND(I227*H227,2)</f>
        <v>0</v>
      </c>
      <c r="K227" s="235"/>
      <c r="L227" s="45"/>
      <c r="M227" s="236" t="s">
        <v>1</v>
      </c>
      <c r="N227" s="237" t="s">
        <v>39</v>
      </c>
      <c r="O227" s="92"/>
      <c r="P227" s="238">
        <f>O227*H227</f>
        <v>0</v>
      </c>
      <c r="Q227" s="238">
        <v>0</v>
      </c>
      <c r="R227" s="238">
        <f>Q227*H227</f>
        <v>0</v>
      </c>
      <c r="S227" s="238">
        <v>0</v>
      </c>
      <c r="T227" s="239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0" t="s">
        <v>155</v>
      </c>
      <c r="AT227" s="240" t="s">
        <v>140</v>
      </c>
      <c r="AU227" s="240" t="s">
        <v>84</v>
      </c>
      <c r="AY227" s="18" t="s">
        <v>137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8" t="s">
        <v>82</v>
      </c>
      <c r="BK227" s="241">
        <f>ROUND(I227*H227,2)</f>
        <v>0</v>
      </c>
      <c r="BL227" s="18" t="s">
        <v>155</v>
      </c>
      <c r="BM227" s="240" t="s">
        <v>851</v>
      </c>
    </row>
    <row r="228" s="2" customFormat="1" ht="16.5" customHeight="1">
      <c r="A228" s="39"/>
      <c r="B228" s="40"/>
      <c r="C228" s="228" t="s">
        <v>488</v>
      </c>
      <c r="D228" s="228" t="s">
        <v>140</v>
      </c>
      <c r="E228" s="229" t="s">
        <v>1892</v>
      </c>
      <c r="F228" s="230" t="s">
        <v>1893</v>
      </c>
      <c r="G228" s="231" t="s">
        <v>1864</v>
      </c>
      <c r="H228" s="232">
        <v>14</v>
      </c>
      <c r="I228" s="233"/>
      <c r="J228" s="234">
        <f>ROUND(I228*H228,2)</f>
        <v>0</v>
      </c>
      <c r="K228" s="235"/>
      <c r="L228" s="45"/>
      <c r="M228" s="236" t="s">
        <v>1</v>
      </c>
      <c r="N228" s="237" t="s">
        <v>39</v>
      </c>
      <c r="O228" s="92"/>
      <c r="P228" s="238">
        <f>O228*H228</f>
        <v>0</v>
      </c>
      <c r="Q228" s="238">
        <v>0</v>
      </c>
      <c r="R228" s="238">
        <f>Q228*H228</f>
        <v>0</v>
      </c>
      <c r="S228" s="238">
        <v>0</v>
      </c>
      <c r="T228" s="239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40" t="s">
        <v>155</v>
      </c>
      <c r="AT228" s="240" t="s">
        <v>140</v>
      </c>
      <c r="AU228" s="240" t="s">
        <v>84</v>
      </c>
      <c r="AY228" s="18" t="s">
        <v>137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8" t="s">
        <v>82</v>
      </c>
      <c r="BK228" s="241">
        <f>ROUND(I228*H228,2)</f>
        <v>0</v>
      </c>
      <c r="BL228" s="18" t="s">
        <v>155</v>
      </c>
      <c r="BM228" s="240" t="s">
        <v>860</v>
      </c>
    </row>
    <row r="229" s="2" customFormat="1" ht="24.15" customHeight="1">
      <c r="A229" s="39"/>
      <c r="B229" s="40"/>
      <c r="C229" s="228" t="s">
        <v>493</v>
      </c>
      <c r="D229" s="228" t="s">
        <v>140</v>
      </c>
      <c r="E229" s="229" t="s">
        <v>1894</v>
      </c>
      <c r="F229" s="230" t="s">
        <v>1890</v>
      </c>
      <c r="G229" s="231" t="s">
        <v>1864</v>
      </c>
      <c r="H229" s="232">
        <v>14</v>
      </c>
      <c r="I229" s="233"/>
      <c r="J229" s="234">
        <f>ROUND(I229*H229,2)</f>
        <v>0</v>
      </c>
      <c r="K229" s="235"/>
      <c r="L229" s="45"/>
      <c r="M229" s="236" t="s">
        <v>1</v>
      </c>
      <c r="N229" s="237" t="s">
        <v>39</v>
      </c>
      <c r="O229" s="92"/>
      <c r="P229" s="238">
        <f>O229*H229</f>
        <v>0</v>
      </c>
      <c r="Q229" s="238">
        <v>0</v>
      </c>
      <c r="R229" s="238">
        <f>Q229*H229</f>
        <v>0</v>
      </c>
      <c r="S229" s="238">
        <v>0</v>
      </c>
      <c r="T229" s="239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40" t="s">
        <v>155</v>
      </c>
      <c r="AT229" s="240" t="s">
        <v>140</v>
      </c>
      <c r="AU229" s="240" t="s">
        <v>84</v>
      </c>
      <c r="AY229" s="18" t="s">
        <v>137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8" t="s">
        <v>82</v>
      </c>
      <c r="BK229" s="241">
        <f>ROUND(I229*H229,2)</f>
        <v>0</v>
      </c>
      <c r="BL229" s="18" t="s">
        <v>155</v>
      </c>
      <c r="BM229" s="240" t="s">
        <v>869</v>
      </c>
    </row>
    <row r="230" s="2" customFormat="1" ht="16.5" customHeight="1">
      <c r="A230" s="39"/>
      <c r="B230" s="40"/>
      <c r="C230" s="228" t="s">
        <v>497</v>
      </c>
      <c r="D230" s="228" t="s">
        <v>140</v>
      </c>
      <c r="E230" s="229" t="s">
        <v>1895</v>
      </c>
      <c r="F230" s="230" t="s">
        <v>1896</v>
      </c>
      <c r="G230" s="231" t="s">
        <v>1864</v>
      </c>
      <c r="H230" s="232">
        <v>7</v>
      </c>
      <c r="I230" s="233"/>
      <c r="J230" s="234">
        <f>ROUND(I230*H230,2)</f>
        <v>0</v>
      </c>
      <c r="K230" s="235"/>
      <c r="L230" s="45"/>
      <c r="M230" s="236" t="s">
        <v>1</v>
      </c>
      <c r="N230" s="237" t="s">
        <v>39</v>
      </c>
      <c r="O230" s="92"/>
      <c r="P230" s="238">
        <f>O230*H230</f>
        <v>0</v>
      </c>
      <c r="Q230" s="238">
        <v>0</v>
      </c>
      <c r="R230" s="238">
        <f>Q230*H230</f>
        <v>0</v>
      </c>
      <c r="S230" s="238">
        <v>0</v>
      </c>
      <c r="T230" s="239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40" t="s">
        <v>155</v>
      </c>
      <c r="AT230" s="240" t="s">
        <v>140</v>
      </c>
      <c r="AU230" s="240" t="s">
        <v>84</v>
      </c>
      <c r="AY230" s="18" t="s">
        <v>137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8" t="s">
        <v>82</v>
      </c>
      <c r="BK230" s="241">
        <f>ROUND(I230*H230,2)</f>
        <v>0</v>
      </c>
      <c r="BL230" s="18" t="s">
        <v>155</v>
      </c>
      <c r="BM230" s="240" t="s">
        <v>878</v>
      </c>
    </row>
    <row r="231" s="2" customFormat="1" ht="24.15" customHeight="1">
      <c r="A231" s="39"/>
      <c r="B231" s="40"/>
      <c r="C231" s="228" t="s">
        <v>502</v>
      </c>
      <c r="D231" s="228" t="s">
        <v>140</v>
      </c>
      <c r="E231" s="229" t="s">
        <v>1897</v>
      </c>
      <c r="F231" s="230" t="s">
        <v>1890</v>
      </c>
      <c r="G231" s="231" t="s">
        <v>1864</v>
      </c>
      <c r="H231" s="232">
        <v>7</v>
      </c>
      <c r="I231" s="233"/>
      <c r="J231" s="234">
        <f>ROUND(I231*H231,2)</f>
        <v>0</v>
      </c>
      <c r="K231" s="235"/>
      <c r="L231" s="45"/>
      <c r="M231" s="236" t="s">
        <v>1</v>
      </c>
      <c r="N231" s="237" t="s">
        <v>39</v>
      </c>
      <c r="O231" s="92"/>
      <c r="P231" s="238">
        <f>O231*H231</f>
        <v>0</v>
      </c>
      <c r="Q231" s="238">
        <v>0</v>
      </c>
      <c r="R231" s="238">
        <f>Q231*H231</f>
        <v>0</v>
      </c>
      <c r="S231" s="238">
        <v>0</v>
      </c>
      <c r="T231" s="239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40" t="s">
        <v>155</v>
      </c>
      <c r="AT231" s="240" t="s">
        <v>140</v>
      </c>
      <c r="AU231" s="240" t="s">
        <v>84</v>
      </c>
      <c r="AY231" s="18" t="s">
        <v>137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8" t="s">
        <v>82</v>
      </c>
      <c r="BK231" s="241">
        <f>ROUND(I231*H231,2)</f>
        <v>0</v>
      </c>
      <c r="BL231" s="18" t="s">
        <v>155</v>
      </c>
      <c r="BM231" s="240" t="s">
        <v>885</v>
      </c>
    </row>
    <row r="232" s="12" customFormat="1" ht="22.8" customHeight="1">
      <c r="A232" s="12"/>
      <c r="B232" s="212"/>
      <c r="C232" s="213"/>
      <c r="D232" s="214" t="s">
        <v>73</v>
      </c>
      <c r="E232" s="226" t="s">
        <v>1898</v>
      </c>
      <c r="F232" s="226" t="s">
        <v>1899</v>
      </c>
      <c r="G232" s="213"/>
      <c r="H232" s="213"/>
      <c r="I232" s="216"/>
      <c r="J232" s="227">
        <f>BK232</f>
        <v>0</v>
      </c>
      <c r="K232" s="213"/>
      <c r="L232" s="218"/>
      <c r="M232" s="219"/>
      <c r="N232" s="220"/>
      <c r="O232" s="220"/>
      <c r="P232" s="221">
        <f>SUM(P233:P240)</f>
        <v>0</v>
      </c>
      <c r="Q232" s="220"/>
      <c r="R232" s="221">
        <f>SUM(R233:R240)</f>
        <v>0</v>
      </c>
      <c r="S232" s="220"/>
      <c r="T232" s="222">
        <f>SUM(T233:T240)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23" t="s">
        <v>82</v>
      </c>
      <c r="AT232" s="224" t="s">
        <v>73</v>
      </c>
      <c r="AU232" s="224" t="s">
        <v>82</v>
      </c>
      <c r="AY232" s="223" t="s">
        <v>137</v>
      </c>
      <c r="BK232" s="225">
        <f>SUM(BK233:BK240)</f>
        <v>0</v>
      </c>
    </row>
    <row r="233" s="2" customFormat="1" ht="16.5" customHeight="1">
      <c r="A233" s="39"/>
      <c r="B233" s="40"/>
      <c r="C233" s="228" t="s">
        <v>506</v>
      </c>
      <c r="D233" s="228" t="s">
        <v>140</v>
      </c>
      <c r="E233" s="229" t="s">
        <v>1867</v>
      </c>
      <c r="F233" s="230" t="s">
        <v>1868</v>
      </c>
      <c r="G233" s="231" t="s">
        <v>1864</v>
      </c>
      <c r="H233" s="232">
        <v>8</v>
      </c>
      <c r="I233" s="233"/>
      <c r="J233" s="234">
        <f>ROUND(I233*H233,2)</f>
        <v>0</v>
      </c>
      <c r="K233" s="235"/>
      <c r="L233" s="45"/>
      <c r="M233" s="236" t="s">
        <v>1</v>
      </c>
      <c r="N233" s="237" t="s">
        <v>39</v>
      </c>
      <c r="O233" s="92"/>
      <c r="P233" s="238">
        <f>O233*H233</f>
        <v>0</v>
      </c>
      <c r="Q233" s="238">
        <v>0</v>
      </c>
      <c r="R233" s="238">
        <f>Q233*H233</f>
        <v>0</v>
      </c>
      <c r="S233" s="238">
        <v>0</v>
      </c>
      <c r="T233" s="239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40" t="s">
        <v>155</v>
      </c>
      <c r="AT233" s="240" t="s">
        <v>140</v>
      </c>
      <c r="AU233" s="240" t="s">
        <v>84</v>
      </c>
      <c r="AY233" s="18" t="s">
        <v>137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8" t="s">
        <v>82</v>
      </c>
      <c r="BK233" s="241">
        <f>ROUND(I233*H233,2)</f>
        <v>0</v>
      </c>
      <c r="BL233" s="18" t="s">
        <v>155</v>
      </c>
      <c r="BM233" s="240" t="s">
        <v>895</v>
      </c>
    </row>
    <row r="234" s="2" customFormat="1" ht="24.15" customHeight="1">
      <c r="A234" s="39"/>
      <c r="B234" s="40"/>
      <c r="C234" s="228" t="s">
        <v>512</v>
      </c>
      <c r="D234" s="228" t="s">
        <v>140</v>
      </c>
      <c r="E234" s="229" t="s">
        <v>1900</v>
      </c>
      <c r="F234" s="230" t="s">
        <v>1901</v>
      </c>
      <c r="G234" s="231" t="s">
        <v>1864</v>
      </c>
      <c r="H234" s="232">
        <v>8</v>
      </c>
      <c r="I234" s="233"/>
      <c r="J234" s="234">
        <f>ROUND(I234*H234,2)</f>
        <v>0</v>
      </c>
      <c r="K234" s="235"/>
      <c r="L234" s="45"/>
      <c r="M234" s="236" t="s">
        <v>1</v>
      </c>
      <c r="N234" s="237" t="s">
        <v>39</v>
      </c>
      <c r="O234" s="92"/>
      <c r="P234" s="238">
        <f>O234*H234</f>
        <v>0</v>
      </c>
      <c r="Q234" s="238">
        <v>0</v>
      </c>
      <c r="R234" s="238">
        <f>Q234*H234</f>
        <v>0</v>
      </c>
      <c r="S234" s="238">
        <v>0</v>
      </c>
      <c r="T234" s="239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0" t="s">
        <v>155</v>
      </c>
      <c r="AT234" s="240" t="s">
        <v>140</v>
      </c>
      <c r="AU234" s="240" t="s">
        <v>84</v>
      </c>
      <c r="AY234" s="18" t="s">
        <v>137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8" t="s">
        <v>82</v>
      </c>
      <c r="BK234" s="241">
        <f>ROUND(I234*H234,2)</f>
        <v>0</v>
      </c>
      <c r="BL234" s="18" t="s">
        <v>155</v>
      </c>
      <c r="BM234" s="240" t="s">
        <v>904</v>
      </c>
    </row>
    <row r="235" s="2" customFormat="1" ht="16.5" customHeight="1">
      <c r="A235" s="39"/>
      <c r="B235" s="40"/>
      <c r="C235" s="228" t="s">
        <v>518</v>
      </c>
      <c r="D235" s="228" t="s">
        <v>140</v>
      </c>
      <c r="E235" s="229" t="s">
        <v>1870</v>
      </c>
      <c r="F235" s="230" t="s">
        <v>1871</v>
      </c>
      <c r="G235" s="231" t="s">
        <v>1864</v>
      </c>
      <c r="H235" s="232">
        <v>13</v>
      </c>
      <c r="I235" s="233"/>
      <c r="J235" s="234">
        <f>ROUND(I235*H235,2)</f>
        <v>0</v>
      </c>
      <c r="K235" s="235"/>
      <c r="L235" s="45"/>
      <c r="M235" s="236" t="s">
        <v>1</v>
      </c>
      <c r="N235" s="237" t="s">
        <v>39</v>
      </c>
      <c r="O235" s="92"/>
      <c r="P235" s="238">
        <f>O235*H235</f>
        <v>0</v>
      </c>
      <c r="Q235" s="238">
        <v>0</v>
      </c>
      <c r="R235" s="238">
        <f>Q235*H235</f>
        <v>0</v>
      </c>
      <c r="S235" s="238">
        <v>0</v>
      </c>
      <c r="T235" s="239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40" t="s">
        <v>155</v>
      </c>
      <c r="AT235" s="240" t="s">
        <v>140</v>
      </c>
      <c r="AU235" s="240" t="s">
        <v>84</v>
      </c>
      <c r="AY235" s="18" t="s">
        <v>137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8" t="s">
        <v>82</v>
      </c>
      <c r="BK235" s="241">
        <f>ROUND(I235*H235,2)</f>
        <v>0</v>
      </c>
      <c r="BL235" s="18" t="s">
        <v>155</v>
      </c>
      <c r="BM235" s="240" t="s">
        <v>912</v>
      </c>
    </row>
    <row r="236" s="2" customFormat="1" ht="24.15" customHeight="1">
      <c r="A236" s="39"/>
      <c r="B236" s="40"/>
      <c r="C236" s="228" t="s">
        <v>522</v>
      </c>
      <c r="D236" s="228" t="s">
        <v>140</v>
      </c>
      <c r="E236" s="229" t="s">
        <v>1902</v>
      </c>
      <c r="F236" s="230" t="s">
        <v>1901</v>
      </c>
      <c r="G236" s="231" t="s">
        <v>1864</v>
      </c>
      <c r="H236" s="232">
        <v>13</v>
      </c>
      <c r="I236" s="233"/>
      <c r="J236" s="234">
        <f>ROUND(I236*H236,2)</f>
        <v>0</v>
      </c>
      <c r="K236" s="235"/>
      <c r="L236" s="45"/>
      <c r="M236" s="236" t="s">
        <v>1</v>
      </c>
      <c r="N236" s="237" t="s">
        <v>39</v>
      </c>
      <c r="O236" s="92"/>
      <c r="P236" s="238">
        <f>O236*H236</f>
        <v>0</v>
      </c>
      <c r="Q236" s="238">
        <v>0</v>
      </c>
      <c r="R236" s="238">
        <f>Q236*H236</f>
        <v>0</v>
      </c>
      <c r="S236" s="238">
        <v>0</v>
      </c>
      <c r="T236" s="239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40" t="s">
        <v>155</v>
      </c>
      <c r="AT236" s="240" t="s">
        <v>140</v>
      </c>
      <c r="AU236" s="240" t="s">
        <v>84</v>
      </c>
      <c r="AY236" s="18" t="s">
        <v>137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8" t="s">
        <v>82</v>
      </c>
      <c r="BK236" s="241">
        <f>ROUND(I236*H236,2)</f>
        <v>0</v>
      </c>
      <c r="BL236" s="18" t="s">
        <v>155</v>
      </c>
      <c r="BM236" s="240" t="s">
        <v>921</v>
      </c>
    </row>
    <row r="237" s="2" customFormat="1" ht="16.5" customHeight="1">
      <c r="A237" s="39"/>
      <c r="B237" s="40"/>
      <c r="C237" s="228" t="s">
        <v>526</v>
      </c>
      <c r="D237" s="228" t="s">
        <v>140</v>
      </c>
      <c r="E237" s="229" t="s">
        <v>1892</v>
      </c>
      <c r="F237" s="230" t="s">
        <v>1893</v>
      </c>
      <c r="G237" s="231" t="s">
        <v>1864</v>
      </c>
      <c r="H237" s="232">
        <v>8</v>
      </c>
      <c r="I237" s="233"/>
      <c r="J237" s="234">
        <f>ROUND(I237*H237,2)</f>
        <v>0</v>
      </c>
      <c r="K237" s="235"/>
      <c r="L237" s="45"/>
      <c r="M237" s="236" t="s">
        <v>1</v>
      </c>
      <c r="N237" s="237" t="s">
        <v>39</v>
      </c>
      <c r="O237" s="92"/>
      <c r="P237" s="238">
        <f>O237*H237</f>
        <v>0</v>
      </c>
      <c r="Q237" s="238">
        <v>0</v>
      </c>
      <c r="R237" s="238">
        <f>Q237*H237</f>
        <v>0</v>
      </c>
      <c r="S237" s="238">
        <v>0</v>
      </c>
      <c r="T237" s="239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40" t="s">
        <v>155</v>
      </c>
      <c r="AT237" s="240" t="s">
        <v>140</v>
      </c>
      <c r="AU237" s="240" t="s">
        <v>84</v>
      </c>
      <c r="AY237" s="18" t="s">
        <v>137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8" t="s">
        <v>82</v>
      </c>
      <c r="BK237" s="241">
        <f>ROUND(I237*H237,2)</f>
        <v>0</v>
      </c>
      <c r="BL237" s="18" t="s">
        <v>155</v>
      </c>
      <c r="BM237" s="240" t="s">
        <v>932</v>
      </c>
    </row>
    <row r="238" s="2" customFormat="1" ht="24.15" customHeight="1">
      <c r="A238" s="39"/>
      <c r="B238" s="40"/>
      <c r="C238" s="228" t="s">
        <v>530</v>
      </c>
      <c r="D238" s="228" t="s">
        <v>140</v>
      </c>
      <c r="E238" s="229" t="s">
        <v>1903</v>
      </c>
      <c r="F238" s="230" t="s">
        <v>1901</v>
      </c>
      <c r="G238" s="231" t="s">
        <v>1864</v>
      </c>
      <c r="H238" s="232">
        <v>8</v>
      </c>
      <c r="I238" s="233"/>
      <c r="J238" s="234">
        <f>ROUND(I238*H238,2)</f>
        <v>0</v>
      </c>
      <c r="K238" s="235"/>
      <c r="L238" s="45"/>
      <c r="M238" s="236" t="s">
        <v>1</v>
      </c>
      <c r="N238" s="237" t="s">
        <v>39</v>
      </c>
      <c r="O238" s="92"/>
      <c r="P238" s="238">
        <f>O238*H238</f>
        <v>0</v>
      </c>
      <c r="Q238" s="238">
        <v>0</v>
      </c>
      <c r="R238" s="238">
        <f>Q238*H238</f>
        <v>0</v>
      </c>
      <c r="S238" s="238">
        <v>0</v>
      </c>
      <c r="T238" s="239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40" t="s">
        <v>155</v>
      </c>
      <c r="AT238" s="240" t="s">
        <v>140</v>
      </c>
      <c r="AU238" s="240" t="s">
        <v>84</v>
      </c>
      <c r="AY238" s="18" t="s">
        <v>137</v>
      </c>
      <c r="BE238" s="241">
        <f>IF(N238="základní",J238,0)</f>
        <v>0</v>
      </c>
      <c r="BF238" s="241">
        <f>IF(N238="snížená",J238,0)</f>
        <v>0</v>
      </c>
      <c r="BG238" s="241">
        <f>IF(N238="zákl. přenesená",J238,0)</f>
        <v>0</v>
      </c>
      <c r="BH238" s="241">
        <f>IF(N238="sníž. přenesená",J238,0)</f>
        <v>0</v>
      </c>
      <c r="BI238" s="241">
        <f>IF(N238="nulová",J238,0)</f>
        <v>0</v>
      </c>
      <c r="BJ238" s="18" t="s">
        <v>82</v>
      </c>
      <c r="BK238" s="241">
        <f>ROUND(I238*H238,2)</f>
        <v>0</v>
      </c>
      <c r="BL238" s="18" t="s">
        <v>155</v>
      </c>
      <c r="BM238" s="240" t="s">
        <v>944</v>
      </c>
    </row>
    <row r="239" s="2" customFormat="1" ht="16.5" customHeight="1">
      <c r="A239" s="39"/>
      <c r="B239" s="40"/>
      <c r="C239" s="228" t="s">
        <v>536</v>
      </c>
      <c r="D239" s="228" t="s">
        <v>140</v>
      </c>
      <c r="E239" s="229" t="s">
        <v>1895</v>
      </c>
      <c r="F239" s="230" t="s">
        <v>1896</v>
      </c>
      <c r="G239" s="231" t="s">
        <v>1864</v>
      </c>
      <c r="H239" s="232">
        <v>3</v>
      </c>
      <c r="I239" s="233"/>
      <c r="J239" s="234">
        <f>ROUND(I239*H239,2)</f>
        <v>0</v>
      </c>
      <c r="K239" s="235"/>
      <c r="L239" s="45"/>
      <c r="M239" s="236" t="s">
        <v>1</v>
      </c>
      <c r="N239" s="237" t="s">
        <v>39</v>
      </c>
      <c r="O239" s="92"/>
      <c r="P239" s="238">
        <f>O239*H239</f>
        <v>0</v>
      </c>
      <c r="Q239" s="238">
        <v>0</v>
      </c>
      <c r="R239" s="238">
        <f>Q239*H239</f>
        <v>0</v>
      </c>
      <c r="S239" s="238">
        <v>0</v>
      </c>
      <c r="T239" s="239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40" t="s">
        <v>155</v>
      </c>
      <c r="AT239" s="240" t="s">
        <v>140</v>
      </c>
      <c r="AU239" s="240" t="s">
        <v>84</v>
      </c>
      <c r="AY239" s="18" t="s">
        <v>137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8" t="s">
        <v>82</v>
      </c>
      <c r="BK239" s="241">
        <f>ROUND(I239*H239,2)</f>
        <v>0</v>
      </c>
      <c r="BL239" s="18" t="s">
        <v>155</v>
      </c>
      <c r="BM239" s="240" t="s">
        <v>965</v>
      </c>
    </row>
    <row r="240" s="2" customFormat="1" ht="24.15" customHeight="1">
      <c r="A240" s="39"/>
      <c r="B240" s="40"/>
      <c r="C240" s="228" t="s">
        <v>541</v>
      </c>
      <c r="D240" s="228" t="s">
        <v>140</v>
      </c>
      <c r="E240" s="229" t="s">
        <v>1904</v>
      </c>
      <c r="F240" s="230" t="s">
        <v>1905</v>
      </c>
      <c r="G240" s="231" t="s">
        <v>1864</v>
      </c>
      <c r="H240" s="232">
        <v>3</v>
      </c>
      <c r="I240" s="233"/>
      <c r="J240" s="234">
        <f>ROUND(I240*H240,2)</f>
        <v>0</v>
      </c>
      <c r="K240" s="235"/>
      <c r="L240" s="45"/>
      <c r="M240" s="236" t="s">
        <v>1</v>
      </c>
      <c r="N240" s="237" t="s">
        <v>39</v>
      </c>
      <c r="O240" s="92"/>
      <c r="P240" s="238">
        <f>O240*H240</f>
        <v>0</v>
      </c>
      <c r="Q240" s="238">
        <v>0</v>
      </c>
      <c r="R240" s="238">
        <f>Q240*H240</f>
        <v>0</v>
      </c>
      <c r="S240" s="238">
        <v>0</v>
      </c>
      <c r="T240" s="239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40" t="s">
        <v>155</v>
      </c>
      <c r="AT240" s="240" t="s">
        <v>140</v>
      </c>
      <c r="AU240" s="240" t="s">
        <v>84</v>
      </c>
      <c r="AY240" s="18" t="s">
        <v>137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8" t="s">
        <v>82</v>
      </c>
      <c r="BK240" s="241">
        <f>ROUND(I240*H240,2)</f>
        <v>0</v>
      </c>
      <c r="BL240" s="18" t="s">
        <v>155</v>
      </c>
      <c r="BM240" s="240" t="s">
        <v>974</v>
      </c>
    </row>
    <row r="241" s="12" customFormat="1" ht="22.8" customHeight="1">
      <c r="A241" s="12"/>
      <c r="B241" s="212"/>
      <c r="C241" s="213"/>
      <c r="D241" s="214" t="s">
        <v>73</v>
      </c>
      <c r="E241" s="226" t="s">
        <v>1906</v>
      </c>
      <c r="F241" s="226" t="s">
        <v>1907</v>
      </c>
      <c r="G241" s="213"/>
      <c r="H241" s="213"/>
      <c r="I241" s="216"/>
      <c r="J241" s="227">
        <f>BK241</f>
        <v>0</v>
      </c>
      <c r="K241" s="213"/>
      <c r="L241" s="218"/>
      <c r="M241" s="219"/>
      <c r="N241" s="220"/>
      <c r="O241" s="220"/>
      <c r="P241" s="221">
        <f>SUM(P242:P247)</f>
        <v>0</v>
      </c>
      <c r="Q241" s="220"/>
      <c r="R241" s="221">
        <f>SUM(R242:R247)</f>
        <v>0</v>
      </c>
      <c r="S241" s="220"/>
      <c r="T241" s="222">
        <f>SUM(T242:T247)</f>
        <v>0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23" t="s">
        <v>82</v>
      </c>
      <c r="AT241" s="224" t="s">
        <v>73</v>
      </c>
      <c r="AU241" s="224" t="s">
        <v>82</v>
      </c>
      <c r="AY241" s="223" t="s">
        <v>137</v>
      </c>
      <c r="BK241" s="225">
        <f>SUM(BK242:BK247)</f>
        <v>0</v>
      </c>
    </row>
    <row r="242" s="2" customFormat="1" ht="16.5" customHeight="1">
      <c r="A242" s="39"/>
      <c r="B242" s="40"/>
      <c r="C242" s="228" t="s">
        <v>545</v>
      </c>
      <c r="D242" s="228" t="s">
        <v>140</v>
      </c>
      <c r="E242" s="229" t="s">
        <v>1862</v>
      </c>
      <c r="F242" s="230" t="s">
        <v>1863</v>
      </c>
      <c r="G242" s="231" t="s">
        <v>1864</v>
      </c>
      <c r="H242" s="232">
        <v>17</v>
      </c>
      <c r="I242" s="233"/>
      <c r="J242" s="234">
        <f>ROUND(I242*H242,2)</f>
        <v>0</v>
      </c>
      <c r="K242" s="235"/>
      <c r="L242" s="45"/>
      <c r="M242" s="236" t="s">
        <v>1</v>
      </c>
      <c r="N242" s="237" t="s">
        <v>39</v>
      </c>
      <c r="O242" s="92"/>
      <c r="P242" s="238">
        <f>O242*H242</f>
        <v>0</v>
      </c>
      <c r="Q242" s="238">
        <v>0</v>
      </c>
      <c r="R242" s="238">
        <f>Q242*H242</f>
        <v>0</v>
      </c>
      <c r="S242" s="238">
        <v>0</v>
      </c>
      <c r="T242" s="239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40" t="s">
        <v>155</v>
      </c>
      <c r="AT242" s="240" t="s">
        <v>140</v>
      </c>
      <c r="AU242" s="240" t="s">
        <v>84</v>
      </c>
      <c r="AY242" s="18" t="s">
        <v>137</v>
      </c>
      <c r="BE242" s="241">
        <f>IF(N242="základní",J242,0)</f>
        <v>0</v>
      </c>
      <c r="BF242" s="241">
        <f>IF(N242="snížená",J242,0)</f>
        <v>0</v>
      </c>
      <c r="BG242" s="241">
        <f>IF(N242="zákl. přenesená",J242,0)</f>
        <v>0</v>
      </c>
      <c r="BH242" s="241">
        <f>IF(N242="sníž. přenesená",J242,0)</f>
        <v>0</v>
      </c>
      <c r="BI242" s="241">
        <f>IF(N242="nulová",J242,0)</f>
        <v>0</v>
      </c>
      <c r="BJ242" s="18" t="s">
        <v>82</v>
      </c>
      <c r="BK242" s="241">
        <f>ROUND(I242*H242,2)</f>
        <v>0</v>
      </c>
      <c r="BL242" s="18" t="s">
        <v>155</v>
      </c>
      <c r="BM242" s="240" t="s">
        <v>992</v>
      </c>
    </row>
    <row r="243" s="2" customFormat="1" ht="24.15" customHeight="1">
      <c r="A243" s="39"/>
      <c r="B243" s="40"/>
      <c r="C243" s="228" t="s">
        <v>550</v>
      </c>
      <c r="D243" s="228" t="s">
        <v>140</v>
      </c>
      <c r="E243" s="229" t="s">
        <v>1908</v>
      </c>
      <c r="F243" s="230" t="s">
        <v>1901</v>
      </c>
      <c r="G243" s="231" t="s">
        <v>1864</v>
      </c>
      <c r="H243" s="232">
        <v>17</v>
      </c>
      <c r="I243" s="233"/>
      <c r="J243" s="234">
        <f>ROUND(I243*H243,2)</f>
        <v>0</v>
      </c>
      <c r="K243" s="235"/>
      <c r="L243" s="45"/>
      <c r="M243" s="236" t="s">
        <v>1</v>
      </c>
      <c r="N243" s="237" t="s">
        <v>39</v>
      </c>
      <c r="O243" s="92"/>
      <c r="P243" s="238">
        <f>O243*H243</f>
        <v>0</v>
      </c>
      <c r="Q243" s="238">
        <v>0</v>
      </c>
      <c r="R243" s="238">
        <f>Q243*H243</f>
        <v>0</v>
      </c>
      <c r="S243" s="238">
        <v>0</v>
      </c>
      <c r="T243" s="239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40" t="s">
        <v>155</v>
      </c>
      <c r="AT243" s="240" t="s">
        <v>140</v>
      </c>
      <c r="AU243" s="240" t="s">
        <v>84</v>
      </c>
      <c r="AY243" s="18" t="s">
        <v>137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8" t="s">
        <v>82</v>
      </c>
      <c r="BK243" s="241">
        <f>ROUND(I243*H243,2)</f>
        <v>0</v>
      </c>
      <c r="BL243" s="18" t="s">
        <v>155</v>
      </c>
      <c r="BM243" s="240" t="s">
        <v>1009</v>
      </c>
    </row>
    <row r="244" s="2" customFormat="1" ht="16.5" customHeight="1">
      <c r="A244" s="39"/>
      <c r="B244" s="40"/>
      <c r="C244" s="228" t="s">
        <v>556</v>
      </c>
      <c r="D244" s="228" t="s">
        <v>140</v>
      </c>
      <c r="E244" s="229" t="s">
        <v>1867</v>
      </c>
      <c r="F244" s="230" t="s">
        <v>1868</v>
      </c>
      <c r="G244" s="231" t="s">
        <v>1864</v>
      </c>
      <c r="H244" s="232">
        <v>11</v>
      </c>
      <c r="I244" s="233"/>
      <c r="J244" s="234">
        <f>ROUND(I244*H244,2)</f>
        <v>0</v>
      </c>
      <c r="K244" s="235"/>
      <c r="L244" s="45"/>
      <c r="M244" s="236" t="s">
        <v>1</v>
      </c>
      <c r="N244" s="237" t="s">
        <v>39</v>
      </c>
      <c r="O244" s="92"/>
      <c r="P244" s="238">
        <f>O244*H244</f>
        <v>0</v>
      </c>
      <c r="Q244" s="238">
        <v>0</v>
      </c>
      <c r="R244" s="238">
        <f>Q244*H244</f>
        <v>0</v>
      </c>
      <c r="S244" s="238">
        <v>0</v>
      </c>
      <c r="T244" s="239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40" t="s">
        <v>155</v>
      </c>
      <c r="AT244" s="240" t="s">
        <v>140</v>
      </c>
      <c r="AU244" s="240" t="s">
        <v>84</v>
      </c>
      <c r="AY244" s="18" t="s">
        <v>137</v>
      </c>
      <c r="BE244" s="241">
        <f>IF(N244="základní",J244,0)</f>
        <v>0</v>
      </c>
      <c r="BF244" s="241">
        <f>IF(N244="snížená",J244,0)</f>
        <v>0</v>
      </c>
      <c r="BG244" s="241">
        <f>IF(N244="zákl. přenesená",J244,0)</f>
        <v>0</v>
      </c>
      <c r="BH244" s="241">
        <f>IF(N244="sníž. přenesená",J244,0)</f>
        <v>0</v>
      </c>
      <c r="BI244" s="241">
        <f>IF(N244="nulová",J244,0)</f>
        <v>0</v>
      </c>
      <c r="BJ244" s="18" t="s">
        <v>82</v>
      </c>
      <c r="BK244" s="241">
        <f>ROUND(I244*H244,2)</f>
        <v>0</v>
      </c>
      <c r="BL244" s="18" t="s">
        <v>155</v>
      </c>
      <c r="BM244" s="240" t="s">
        <v>1017</v>
      </c>
    </row>
    <row r="245" s="2" customFormat="1" ht="24.15" customHeight="1">
      <c r="A245" s="39"/>
      <c r="B245" s="40"/>
      <c r="C245" s="228" t="s">
        <v>561</v>
      </c>
      <c r="D245" s="228" t="s">
        <v>140</v>
      </c>
      <c r="E245" s="229" t="s">
        <v>1900</v>
      </c>
      <c r="F245" s="230" t="s">
        <v>1901</v>
      </c>
      <c r="G245" s="231" t="s">
        <v>1864</v>
      </c>
      <c r="H245" s="232">
        <v>11</v>
      </c>
      <c r="I245" s="233"/>
      <c r="J245" s="234">
        <f>ROUND(I245*H245,2)</f>
        <v>0</v>
      </c>
      <c r="K245" s="235"/>
      <c r="L245" s="45"/>
      <c r="M245" s="236" t="s">
        <v>1</v>
      </c>
      <c r="N245" s="237" t="s">
        <v>39</v>
      </c>
      <c r="O245" s="92"/>
      <c r="P245" s="238">
        <f>O245*H245</f>
        <v>0</v>
      </c>
      <c r="Q245" s="238">
        <v>0</v>
      </c>
      <c r="R245" s="238">
        <f>Q245*H245</f>
        <v>0</v>
      </c>
      <c r="S245" s="238">
        <v>0</v>
      </c>
      <c r="T245" s="239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40" t="s">
        <v>155</v>
      </c>
      <c r="AT245" s="240" t="s">
        <v>140</v>
      </c>
      <c r="AU245" s="240" t="s">
        <v>84</v>
      </c>
      <c r="AY245" s="18" t="s">
        <v>137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8" t="s">
        <v>82</v>
      </c>
      <c r="BK245" s="241">
        <f>ROUND(I245*H245,2)</f>
        <v>0</v>
      </c>
      <c r="BL245" s="18" t="s">
        <v>155</v>
      </c>
      <c r="BM245" s="240" t="s">
        <v>1026</v>
      </c>
    </row>
    <row r="246" s="2" customFormat="1" ht="16.5" customHeight="1">
      <c r="A246" s="39"/>
      <c r="B246" s="40"/>
      <c r="C246" s="228" t="s">
        <v>566</v>
      </c>
      <c r="D246" s="228" t="s">
        <v>140</v>
      </c>
      <c r="E246" s="229" t="s">
        <v>1870</v>
      </c>
      <c r="F246" s="230" t="s">
        <v>1871</v>
      </c>
      <c r="G246" s="231" t="s">
        <v>1864</v>
      </c>
      <c r="H246" s="232">
        <v>3</v>
      </c>
      <c r="I246" s="233"/>
      <c r="J246" s="234">
        <f>ROUND(I246*H246,2)</f>
        <v>0</v>
      </c>
      <c r="K246" s="235"/>
      <c r="L246" s="45"/>
      <c r="M246" s="236" t="s">
        <v>1</v>
      </c>
      <c r="N246" s="237" t="s">
        <v>39</v>
      </c>
      <c r="O246" s="92"/>
      <c r="P246" s="238">
        <f>O246*H246</f>
        <v>0</v>
      </c>
      <c r="Q246" s="238">
        <v>0</v>
      </c>
      <c r="R246" s="238">
        <f>Q246*H246</f>
        <v>0</v>
      </c>
      <c r="S246" s="238">
        <v>0</v>
      </c>
      <c r="T246" s="239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40" t="s">
        <v>155</v>
      </c>
      <c r="AT246" s="240" t="s">
        <v>140</v>
      </c>
      <c r="AU246" s="240" t="s">
        <v>84</v>
      </c>
      <c r="AY246" s="18" t="s">
        <v>137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8" t="s">
        <v>82</v>
      </c>
      <c r="BK246" s="241">
        <f>ROUND(I246*H246,2)</f>
        <v>0</v>
      </c>
      <c r="BL246" s="18" t="s">
        <v>155</v>
      </c>
      <c r="BM246" s="240" t="s">
        <v>1034</v>
      </c>
    </row>
    <row r="247" s="2" customFormat="1" ht="24.15" customHeight="1">
      <c r="A247" s="39"/>
      <c r="B247" s="40"/>
      <c r="C247" s="228" t="s">
        <v>572</v>
      </c>
      <c r="D247" s="228" t="s">
        <v>140</v>
      </c>
      <c r="E247" s="229" t="s">
        <v>1902</v>
      </c>
      <c r="F247" s="230" t="s">
        <v>1901</v>
      </c>
      <c r="G247" s="231" t="s">
        <v>1864</v>
      </c>
      <c r="H247" s="232">
        <v>3</v>
      </c>
      <c r="I247" s="233"/>
      <c r="J247" s="234">
        <f>ROUND(I247*H247,2)</f>
        <v>0</v>
      </c>
      <c r="K247" s="235"/>
      <c r="L247" s="45"/>
      <c r="M247" s="236" t="s">
        <v>1</v>
      </c>
      <c r="N247" s="237" t="s">
        <v>39</v>
      </c>
      <c r="O247" s="92"/>
      <c r="P247" s="238">
        <f>O247*H247</f>
        <v>0</v>
      </c>
      <c r="Q247" s="238">
        <v>0</v>
      </c>
      <c r="R247" s="238">
        <f>Q247*H247</f>
        <v>0</v>
      </c>
      <c r="S247" s="238">
        <v>0</v>
      </c>
      <c r="T247" s="239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40" t="s">
        <v>155</v>
      </c>
      <c r="AT247" s="240" t="s">
        <v>140</v>
      </c>
      <c r="AU247" s="240" t="s">
        <v>84</v>
      </c>
      <c r="AY247" s="18" t="s">
        <v>137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8" t="s">
        <v>82</v>
      </c>
      <c r="BK247" s="241">
        <f>ROUND(I247*H247,2)</f>
        <v>0</v>
      </c>
      <c r="BL247" s="18" t="s">
        <v>155</v>
      </c>
      <c r="BM247" s="240" t="s">
        <v>1041</v>
      </c>
    </row>
    <row r="248" s="12" customFormat="1" ht="22.8" customHeight="1">
      <c r="A248" s="12"/>
      <c r="B248" s="212"/>
      <c r="C248" s="213"/>
      <c r="D248" s="214" t="s">
        <v>73</v>
      </c>
      <c r="E248" s="226" t="s">
        <v>1883</v>
      </c>
      <c r="F248" s="226" t="s">
        <v>1884</v>
      </c>
      <c r="G248" s="213"/>
      <c r="H248" s="213"/>
      <c r="I248" s="216"/>
      <c r="J248" s="227">
        <f>BK248</f>
        <v>0</v>
      </c>
      <c r="K248" s="213"/>
      <c r="L248" s="218"/>
      <c r="M248" s="219"/>
      <c r="N248" s="220"/>
      <c r="O248" s="220"/>
      <c r="P248" s="221">
        <f>P249</f>
        <v>0</v>
      </c>
      <c r="Q248" s="220"/>
      <c r="R248" s="221">
        <f>R249</f>
        <v>0</v>
      </c>
      <c r="S248" s="220"/>
      <c r="T248" s="222">
        <f>T249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23" t="s">
        <v>82</v>
      </c>
      <c r="AT248" s="224" t="s">
        <v>73</v>
      </c>
      <c r="AU248" s="224" t="s">
        <v>82</v>
      </c>
      <c r="AY248" s="223" t="s">
        <v>137</v>
      </c>
      <c r="BK248" s="225">
        <f>BK249</f>
        <v>0</v>
      </c>
    </row>
    <row r="249" s="2" customFormat="1" ht="16.5" customHeight="1">
      <c r="A249" s="39"/>
      <c r="B249" s="40"/>
      <c r="C249" s="228" t="s">
        <v>576</v>
      </c>
      <c r="D249" s="228" t="s">
        <v>140</v>
      </c>
      <c r="E249" s="229" t="s">
        <v>1909</v>
      </c>
      <c r="F249" s="230" t="s">
        <v>1910</v>
      </c>
      <c r="G249" s="231" t="s">
        <v>553</v>
      </c>
      <c r="H249" s="232">
        <v>41.600000000000001</v>
      </c>
      <c r="I249" s="233"/>
      <c r="J249" s="234">
        <f>ROUND(I249*H249,2)</f>
        <v>0</v>
      </c>
      <c r="K249" s="235"/>
      <c r="L249" s="45"/>
      <c r="M249" s="236" t="s">
        <v>1</v>
      </c>
      <c r="N249" s="237" t="s">
        <v>39</v>
      </c>
      <c r="O249" s="92"/>
      <c r="P249" s="238">
        <f>O249*H249</f>
        <v>0</v>
      </c>
      <c r="Q249" s="238">
        <v>0</v>
      </c>
      <c r="R249" s="238">
        <f>Q249*H249</f>
        <v>0</v>
      </c>
      <c r="S249" s="238">
        <v>0</v>
      </c>
      <c r="T249" s="239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40" t="s">
        <v>155</v>
      </c>
      <c r="AT249" s="240" t="s">
        <v>140</v>
      </c>
      <c r="AU249" s="240" t="s">
        <v>84</v>
      </c>
      <c r="AY249" s="18" t="s">
        <v>137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8" t="s">
        <v>82</v>
      </c>
      <c r="BK249" s="241">
        <f>ROUND(I249*H249,2)</f>
        <v>0</v>
      </c>
      <c r="BL249" s="18" t="s">
        <v>155</v>
      </c>
      <c r="BM249" s="240" t="s">
        <v>1110</v>
      </c>
    </row>
    <row r="250" s="12" customFormat="1" ht="22.8" customHeight="1">
      <c r="A250" s="12"/>
      <c r="B250" s="212"/>
      <c r="C250" s="213"/>
      <c r="D250" s="214" t="s">
        <v>73</v>
      </c>
      <c r="E250" s="226" t="s">
        <v>1911</v>
      </c>
      <c r="F250" s="226" t="s">
        <v>1912</v>
      </c>
      <c r="G250" s="213"/>
      <c r="H250" s="213"/>
      <c r="I250" s="216"/>
      <c r="J250" s="227">
        <f>BK250</f>
        <v>0</v>
      </c>
      <c r="K250" s="213"/>
      <c r="L250" s="218"/>
      <c r="M250" s="219"/>
      <c r="N250" s="220"/>
      <c r="O250" s="220"/>
      <c r="P250" s="221">
        <f>SUM(P251:P262)</f>
        <v>0</v>
      </c>
      <c r="Q250" s="220"/>
      <c r="R250" s="221">
        <f>SUM(R251:R262)</f>
        <v>0</v>
      </c>
      <c r="S250" s="220"/>
      <c r="T250" s="222">
        <f>SUM(T251:T262)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23" t="s">
        <v>82</v>
      </c>
      <c r="AT250" s="224" t="s">
        <v>73</v>
      </c>
      <c r="AU250" s="224" t="s">
        <v>82</v>
      </c>
      <c r="AY250" s="223" t="s">
        <v>137</v>
      </c>
      <c r="BK250" s="225">
        <f>SUM(BK251:BK262)</f>
        <v>0</v>
      </c>
    </row>
    <row r="251" s="2" customFormat="1" ht="16.5" customHeight="1">
      <c r="A251" s="39"/>
      <c r="B251" s="40"/>
      <c r="C251" s="228" t="s">
        <v>580</v>
      </c>
      <c r="D251" s="228" t="s">
        <v>140</v>
      </c>
      <c r="E251" s="229" t="s">
        <v>1867</v>
      </c>
      <c r="F251" s="230" t="s">
        <v>1868</v>
      </c>
      <c r="G251" s="231" t="s">
        <v>1864</v>
      </c>
      <c r="H251" s="232">
        <v>6</v>
      </c>
      <c r="I251" s="233"/>
      <c r="J251" s="234">
        <f>ROUND(I251*H251,2)</f>
        <v>0</v>
      </c>
      <c r="K251" s="235"/>
      <c r="L251" s="45"/>
      <c r="M251" s="236" t="s">
        <v>1</v>
      </c>
      <c r="N251" s="237" t="s">
        <v>39</v>
      </c>
      <c r="O251" s="92"/>
      <c r="P251" s="238">
        <f>O251*H251</f>
        <v>0</v>
      </c>
      <c r="Q251" s="238">
        <v>0</v>
      </c>
      <c r="R251" s="238">
        <f>Q251*H251</f>
        <v>0</v>
      </c>
      <c r="S251" s="238">
        <v>0</v>
      </c>
      <c r="T251" s="239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40" t="s">
        <v>155</v>
      </c>
      <c r="AT251" s="240" t="s">
        <v>140</v>
      </c>
      <c r="AU251" s="240" t="s">
        <v>84</v>
      </c>
      <c r="AY251" s="18" t="s">
        <v>137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8" t="s">
        <v>82</v>
      </c>
      <c r="BK251" s="241">
        <f>ROUND(I251*H251,2)</f>
        <v>0</v>
      </c>
      <c r="BL251" s="18" t="s">
        <v>155</v>
      </c>
      <c r="BM251" s="240" t="s">
        <v>1123</v>
      </c>
    </row>
    <row r="252" s="2" customFormat="1" ht="24.15" customHeight="1">
      <c r="A252" s="39"/>
      <c r="B252" s="40"/>
      <c r="C252" s="228" t="s">
        <v>584</v>
      </c>
      <c r="D252" s="228" t="s">
        <v>140</v>
      </c>
      <c r="E252" s="229" t="s">
        <v>1889</v>
      </c>
      <c r="F252" s="230" t="s">
        <v>1890</v>
      </c>
      <c r="G252" s="231" t="s">
        <v>1864</v>
      </c>
      <c r="H252" s="232">
        <v>6</v>
      </c>
      <c r="I252" s="233"/>
      <c r="J252" s="234">
        <f>ROUND(I252*H252,2)</f>
        <v>0</v>
      </c>
      <c r="K252" s="235"/>
      <c r="L252" s="45"/>
      <c r="M252" s="236" t="s">
        <v>1</v>
      </c>
      <c r="N252" s="237" t="s">
        <v>39</v>
      </c>
      <c r="O252" s="92"/>
      <c r="P252" s="238">
        <f>O252*H252</f>
        <v>0</v>
      </c>
      <c r="Q252" s="238">
        <v>0</v>
      </c>
      <c r="R252" s="238">
        <f>Q252*H252</f>
        <v>0</v>
      </c>
      <c r="S252" s="238">
        <v>0</v>
      </c>
      <c r="T252" s="239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40" t="s">
        <v>155</v>
      </c>
      <c r="AT252" s="240" t="s">
        <v>140</v>
      </c>
      <c r="AU252" s="240" t="s">
        <v>84</v>
      </c>
      <c r="AY252" s="18" t="s">
        <v>137</v>
      </c>
      <c r="BE252" s="241">
        <f>IF(N252="základní",J252,0)</f>
        <v>0</v>
      </c>
      <c r="BF252" s="241">
        <f>IF(N252="snížená",J252,0)</f>
        <v>0</v>
      </c>
      <c r="BG252" s="241">
        <f>IF(N252="zákl. přenesená",J252,0)</f>
        <v>0</v>
      </c>
      <c r="BH252" s="241">
        <f>IF(N252="sníž. přenesená",J252,0)</f>
        <v>0</v>
      </c>
      <c r="BI252" s="241">
        <f>IF(N252="nulová",J252,0)</f>
        <v>0</v>
      </c>
      <c r="BJ252" s="18" t="s">
        <v>82</v>
      </c>
      <c r="BK252" s="241">
        <f>ROUND(I252*H252,2)</f>
        <v>0</v>
      </c>
      <c r="BL252" s="18" t="s">
        <v>155</v>
      </c>
      <c r="BM252" s="240" t="s">
        <v>1142</v>
      </c>
    </row>
    <row r="253" s="2" customFormat="1" ht="16.5" customHeight="1">
      <c r="A253" s="39"/>
      <c r="B253" s="40"/>
      <c r="C253" s="228" t="s">
        <v>589</v>
      </c>
      <c r="D253" s="228" t="s">
        <v>140</v>
      </c>
      <c r="E253" s="229" t="s">
        <v>1870</v>
      </c>
      <c r="F253" s="230" t="s">
        <v>1871</v>
      </c>
      <c r="G253" s="231" t="s">
        <v>1864</v>
      </c>
      <c r="H253" s="232">
        <v>8</v>
      </c>
      <c r="I253" s="233"/>
      <c r="J253" s="234">
        <f>ROUND(I253*H253,2)</f>
        <v>0</v>
      </c>
      <c r="K253" s="235"/>
      <c r="L253" s="45"/>
      <c r="M253" s="236" t="s">
        <v>1</v>
      </c>
      <c r="N253" s="237" t="s">
        <v>39</v>
      </c>
      <c r="O253" s="92"/>
      <c r="P253" s="238">
        <f>O253*H253</f>
        <v>0</v>
      </c>
      <c r="Q253" s="238">
        <v>0</v>
      </c>
      <c r="R253" s="238">
        <f>Q253*H253</f>
        <v>0</v>
      </c>
      <c r="S253" s="238">
        <v>0</v>
      </c>
      <c r="T253" s="239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40" t="s">
        <v>155</v>
      </c>
      <c r="AT253" s="240" t="s">
        <v>140</v>
      </c>
      <c r="AU253" s="240" t="s">
        <v>84</v>
      </c>
      <c r="AY253" s="18" t="s">
        <v>137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8" t="s">
        <v>82</v>
      </c>
      <c r="BK253" s="241">
        <f>ROUND(I253*H253,2)</f>
        <v>0</v>
      </c>
      <c r="BL253" s="18" t="s">
        <v>155</v>
      </c>
      <c r="BM253" s="240" t="s">
        <v>1150</v>
      </c>
    </row>
    <row r="254" s="2" customFormat="1" ht="24.15" customHeight="1">
      <c r="A254" s="39"/>
      <c r="B254" s="40"/>
      <c r="C254" s="228" t="s">
        <v>594</v>
      </c>
      <c r="D254" s="228" t="s">
        <v>140</v>
      </c>
      <c r="E254" s="229" t="s">
        <v>1891</v>
      </c>
      <c r="F254" s="230" t="s">
        <v>1890</v>
      </c>
      <c r="G254" s="231" t="s">
        <v>1864</v>
      </c>
      <c r="H254" s="232">
        <v>8</v>
      </c>
      <c r="I254" s="233"/>
      <c r="J254" s="234">
        <f>ROUND(I254*H254,2)</f>
        <v>0</v>
      </c>
      <c r="K254" s="235"/>
      <c r="L254" s="45"/>
      <c r="M254" s="236" t="s">
        <v>1</v>
      </c>
      <c r="N254" s="237" t="s">
        <v>39</v>
      </c>
      <c r="O254" s="92"/>
      <c r="P254" s="238">
        <f>O254*H254</f>
        <v>0</v>
      </c>
      <c r="Q254" s="238">
        <v>0</v>
      </c>
      <c r="R254" s="238">
        <f>Q254*H254</f>
        <v>0</v>
      </c>
      <c r="S254" s="238">
        <v>0</v>
      </c>
      <c r="T254" s="239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40" t="s">
        <v>155</v>
      </c>
      <c r="AT254" s="240" t="s">
        <v>140</v>
      </c>
      <c r="AU254" s="240" t="s">
        <v>84</v>
      </c>
      <c r="AY254" s="18" t="s">
        <v>137</v>
      </c>
      <c r="BE254" s="241">
        <f>IF(N254="základní",J254,0)</f>
        <v>0</v>
      </c>
      <c r="BF254" s="241">
        <f>IF(N254="snížená",J254,0)</f>
        <v>0</v>
      </c>
      <c r="BG254" s="241">
        <f>IF(N254="zákl. přenesená",J254,0)</f>
        <v>0</v>
      </c>
      <c r="BH254" s="241">
        <f>IF(N254="sníž. přenesená",J254,0)</f>
        <v>0</v>
      </c>
      <c r="BI254" s="241">
        <f>IF(N254="nulová",J254,0)</f>
        <v>0</v>
      </c>
      <c r="BJ254" s="18" t="s">
        <v>82</v>
      </c>
      <c r="BK254" s="241">
        <f>ROUND(I254*H254,2)</f>
        <v>0</v>
      </c>
      <c r="BL254" s="18" t="s">
        <v>155</v>
      </c>
      <c r="BM254" s="240" t="s">
        <v>1162</v>
      </c>
    </row>
    <row r="255" s="2" customFormat="1" ht="16.5" customHeight="1">
      <c r="A255" s="39"/>
      <c r="B255" s="40"/>
      <c r="C255" s="228" t="s">
        <v>599</v>
      </c>
      <c r="D255" s="228" t="s">
        <v>140</v>
      </c>
      <c r="E255" s="229" t="s">
        <v>1892</v>
      </c>
      <c r="F255" s="230" t="s">
        <v>1893</v>
      </c>
      <c r="G255" s="231" t="s">
        <v>1864</v>
      </c>
      <c r="H255" s="232">
        <v>33</v>
      </c>
      <c r="I255" s="233"/>
      <c r="J255" s="234">
        <f>ROUND(I255*H255,2)</f>
        <v>0</v>
      </c>
      <c r="K255" s="235"/>
      <c r="L255" s="45"/>
      <c r="M255" s="236" t="s">
        <v>1</v>
      </c>
      <c r="N255" s="237" t="s">
        <v>39</v>
      </c>
      <c r="O255" s="92"/>
      <c r="P255" s="238">
        <f>O255*H255</f>
        <v>0</v>
      </c>
      <c r="Q255" s="238">
        <v>0</v>
      </c>
      <c r="R255" s="238">
        <f>Q255*H255</f>
        <v>0</v>
      </c>
      <c r="S255" s="238">
        <v>0</v>
      </c>
      <c r="T255" s="239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40" t="s">
        <v>155</v>
      </c>
      <c r="AT255" s="240" t="s">
        <v>140</v>
      </c>
      <c r="AU255" s="240" t="s">
        <v>84</v>
      </c>
      <c r="AY255" s="18" t="s">
        <v>137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8" t="s">
        <v>82</v>
      </c>
      <c r="BK255" s="241">
        <f>ROUND(I255*H255,2)</f>
        <v>0</v>
      </c>
      <c r="BL255" s="18" t="s">
        <v>155</v>
      </c>
      <c r="BM255" s="240" t="s">
        <v>1174</v>
      </c>
    </row>
    <row r="256" s="2" customFormat="1" ht="24.15" customHeight="1">
      <c r="A256" s="39"/>
      <c r="B256" s="40"/>
      <c r="C256" s="228" t="s">
        <v>604</v>
      </c>
      <c r="D256" s="228" t="s">
        <v>140</v>
      </c>
      <c r="E256" s="229" t="s">
        <v>1894</v>
      </c>
      <c r="F256" s="230" t="s">
        <v>1890</v>
      </c>
      <c r="G256" s="231" t="s">
        <v>1864</v>
      </c>
      <c r="H256" s="232">
        <v>33</v>
      </c>
      <c r="I256" s="233"/>
      <c r="J256" s="234">
        <f>ROUND(I256*H256,2)</f>
        <v>0</v>
      </c>
      <c r="K256" s="235"/>
      <c r="L256" s="45"/>
      <c r="M256" s="236" t="s">
        <v>1</v>
      </c>
      <c r="N256" s="237" t="s">
        <v>39</v>
      </c>
      <c r="O256" s="92"/>
      <c r="P256" s="238">
        <f>O256*H256</f>
        <v>0</v>
      </c>
      <c r="Q256" s="238">
        <v>0</v>
      </c>
      <c r="R256" s="238">
        <f>Q256*H256</f>
        <v>0</v>
      </c>
      <c r="S256" s="238">
        <v>0</v>
      </c>
      <c r="T256" s="239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40" t="s">
        <v>155</v>
      </c>
      <c r="AT256" s="240" t="s">
        <v>140</v>
      </c>
      <c r="AU256" s="240" t="s">
        <v>84</v>
      </c>
      <c r="AY256" s="18" t="s">
        <v>137</v>
      </c>
      <c r="BE256" s="241">
        <f>IF(N256="základní",J256,0)</f>
        <v>0</v>
      </c>
      <c r="BF256" s="241">
        <f>IF(N256="snížená",J256,0)</f>
        <v>0</v>
      </c>
      <c r="BG256" s="241">
        <f>IF(N256="zákl. přenesená",J256,0)</f>
        <v>0</v>
      </c>
      <c r="BH256" s="241">
        <f>IF(N256="sníž. přenesená",J256,0)</f>
        <v>0</v>
      </c>
      <c r="BI256" s="241">
        <f>IF(N256="nulová",J256,0)</f>
        <v>0</v>
      </c>
      <c r="BJ256" s="18" t="s">
        <v>82</v>
      </c>
      <c r="BK256" s="241">
        <f>ROUND(I256*H256,2)</f>
        <v>0</v>
      </c>
      <c r="BL256" s="18" t="s">
        <v>155</v>
      </c>
      <c r="BM256" s="240" t="s">
        <v>1189</v>
      </c>
    </row>
    <row r="257" s="2" customFormat="1" ht="16.5" customHeight="1">
      <c r="A257" s="39"/>
      <c r="B257" s="40"/>
      <c r="C257" s="228" t="s">
        <v>609</v>
      </c>
      <c r="D257" s="228" t="s">
        <v>140</v>
      </c>
      <c r="E257" s="229" t="s">
        <v>1895</v>
      </c>
      <c r="F257" s="230" t="s">
        <v>1896</v>
      </c>
      <c r="G257" s="231" t="s">
        <v>1864</v>
      </c>
      <c r="H257" s="232">
        <v>17</v>
      </c>
      <c r="I257" s="233"/>
      <c r="J257" s="234">
        <f>ROUND(I257*H257,2)</f>
        <v>0</v>
      </c>
      <c r="K257" s="235"/>
      <c r="L257" s="45"/>
      <c r="M257" s="236" t="s">
        <v>1</v>
      </c>
      <c r="N257" s="237" t="s">
        <v>39</v>
      </c>
      <c r="O257" s="92"/>
      <c r="P257" s="238">
        <f>O257*H257</f>
        <v>0</v>
      </c>
      <c r="Q257" s="238">
        <v>0</v>
      </c>
      <c r="R257" s="238">
        <f>Q257*H257</f>
        <v>0</v>
      </c>
      <c r="S257" s="238">
        <v>0</v>
      </c>
      <c r="T257" s="239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40" t="s">
        <v>155</v>
      </c>
      <c r="AT257" s="240" t="s">
        <v>140</v>
      </c>
      <c r="AU257" s="240" t="s">
        <v>84</v>
      </c>
      <c r="AY257" s="18" t="s">
        <v>137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8" t="s">
        <v>82</v>
      </c>
      <c r="BK257" s="241">
        <f>ROUND(I257*H257,2)</f>
        <v>0</v>
      </c>
      <c r="BL257" s="18" t="s">
        <v>155</v>
      </c>
      <c r="BM257" s="240" t="s">
        <v>1198</v>
      </c>
    </row>
    <row r="258" s="2" customFormat="1" ht="24.15" customHeight="1">
      <c r="A258" s="39"/>
      <c r="B258" s="40"/>
      <c r="C258" s="228" t="s">
        <v>614</v>
      </c>
      <c r="D258" s="228" t="s">
        <v>140</v>
      </c>
      <c r="E258" s="229" t="s">
        <v>1913</v>
      </c>
      <c r="F258" s="230" t="s">
        <v>1890</v>
      </c>
      <c r="G258" s="231" t="s">
        <v>1864</v>
      </c>
      <c r="H258" s="232">
        <v>17</v>
      </c>
      <c r="I258" s="233"/>
      <c r="J258" s="234">
        <f>ROUND(I258*H258,2)</f>
        <v>0</v>
      </c>
      <c r="K258" s="235"/>
      <c r="L258" s="45"/>
      <c r="M258" s="236" t="s">
        <v>1</v>
      </c>
      <c r="N258" s="237" t="s">
        <v>39</v>
      </c>
      <c r="O258" s="92"/>
      <c r="P258" s="238">
        <f>O258*H258</f>
        <v>0</v>
      </c>
      <c r="Q258" s="238">
        <v>0</v>
      </c>
      <c r="R258" s="238">
        <f>Q258*H258</f>
        <v>0</v>
      </c>
      <c r="S258" s="238">
        <v>0</v>
      </c>
      <c r="T258" s="239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40" t="s">
        <v>155</v>
      </c>
      <c r="AT258" s="240" t="s">
        <v>140</v>
      </c>
      <c r="AU258" s="240" t="s">
        <v>84</v>
      </c>
      <c r="AY258" s="18" t="s">
        <v>137</v>
      </c>
      <c r="BE258" s="241">
        <f>IF(N258="základní",J258,0)</f>
        <v>0</v>
      </c>
      <c r="BF258" s="241">
        <f>IF(N258="snížená",J258,0)</f>
        <v>0</v>
      </c>
      <c r="BG258" s="241">
        <f>IF(N258="zákl. přenesená",J258,0)</f>
        <v>0</v>
      </c>
      <c r="BH258" s="241">
        <f>IF(N258="sníž. přenesená",J258,0)</f>
        <v>0</v>
      </c>
      <c r="BI258" s="241">
        <f>IF(N258="nulová",J258,0)</f>
        <v>0</v>
      </c>
      <c r="BJ258" s="18" t="s">
        <v>82</v>
      </c>
      <c r="BK258" s="241">
        <f>ROUND(I258*H258,2)</f>
        <v>0</v>
      </c>
      <c r="BL258" s="18" t="s">
        <v>155</v>
      </c>
      <c r="BM258" s="240" t="s">
        <v>1206</v>
      </c>
    </row>
    <row r="259" s="2" customFormat="1" ht="16.5" customHeight="1">
      <c r="A259" s="39"/>
      <c r="B259" s="40"/>
      <c r="C259" s="228" t="s">
        <v>620</v>
      </c>
      <c r="D259" s="228" t="s">
        <v>140</v>
      </c>
      <c r="E259" s="229" t="s">
        <v>1914</v>
      </c>
      <c r="F259" s="230" t="s">
        <v>1915</v>
      </c>
      <c r="G259" s="231" t="s">
        <v>1864</v>
      </c>
      <c r="H259" s="232">
        <v>5</v>
      </c>
      <c r="I259" s="233"/>
      <c r="J259" s="234">
        <f>ROUND(I259*H259,2)</f>
        <v>0</v>
      </c>
      <c r="K259" s="235"/>
      <c r="L259" s="45"/>
      <c r="M259" s="236" t="s">
        <v>1</v>
      </c>
      <c r="N259" s="237" t="s">
        <v>39</v>
      </c>
      <c r="O259" s="92"/>
      <c r="P259" s="238">
        <f>O259*H259</f>
        <v>0</v>
      </c>
      <c r="Q259" s="238">
        <v>0</v>
      </c>
      <c r="R259" s="238">
        <f>Q259*H259</f>
        <v>0</v>
      </c>
      <c r="S259" s="238">
        <v>0</v>
      </c>
      <c r="T259" s="239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40" t="s">
        <v>155</v>
      </c>
      <c r="AT259" s="240" t="s">
        <v>140</v>
      </c>
      <c r="AU259" s="240" t="s">
        <v>84</v>
      </c>
      <c r="AY259" s="18" t="s">
        <v>137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8" t="s">
        <v>82</v>
      </c>
      <c r="BK259" s="241">
        <f>ROUND(I259*H259,2)</f>
        <v>0</v>
      </c>
      <c r="BL259" s="18" t="s">
        <v>155</v>
      </c>
      <c r="BM259" s="240" t="s">
        <v>1217</v>
      </c>
    </row>
    <row r="260" s="2" customFormat="1" ht="24.15" customHeight="1">
      <c r="A260" s="39"/>
      <c r="B260" s="40"/>
      <c r="C260" s="228" t="s">
        <v>633</v>
      </c>
      <c r="D260" s="228" t="s">
        <v>140</v>
      </c>
      <c r="E260" s="229" t="s">
        <v>1916</v>
      </c>
      <c r="F260" s="230" t="s">
        <v>1890</v>
      </c>
      <c r="G260" s="231" t="s">
        <v>1864</v>
      </c>
      <c r="H260" s="232">
        <v>5</v>
      </c>
      <c r="I260" s="233"/>
      <c r="J260" s="234">
        <f>ROUND(I260*H260,2)</f>
        <v>0</v>
      </c>
      <c r="K260" s="235"/>
      <c r="L260" s="45"/>
      <c r="M260" s="236" t="s">
        <v>1</v>
      </c>
      <c r="N260" s="237" t="s">
        <v>39</v>
      </c>
      <c r="O260" s="92"/>
      <c r="P260" s="238">
        <f>O260*H260</f>
        <v>0</v>
      </c>
      <c r="Q260" s="238">
        <v>0</v>
      </c>
      <c r="R260" s="238">
        <f>Q260*H260</f>
        <v>0</v>
      </c>
      <c r="S260" s="238">
        <v>0</v>
      </c>
      <c r="T260" s="239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40" t="s">
        <v>155</v>
      </c>
      <c r="AT260" s="240" t="s">
        <v>140</v>
      </c>
      <c r="AU260" s="240" t="s">
        <v>84</v>
      </c>
      <c r="AY260" s="18" t="s">
        <v>137</v>
      </c>
      <c r="BE260" s="241">
        <f>IF(N260="základní",J260,0)</f>
        <v>0</v>
      </c>
      <c r="BF260" s="241">
        <f>IF(N260="snížená",J260,0)</f>
        <v>0</v>
      </c>
      <c r="BG260" s="241">
        <f>IF(N260="zákl. přenesená",J260,0)</f>
        <v>0</v>
      </c>
      <c r="BH260" s="241">
        <f>IF(N260="sníž. přenesená",J260,0)</f>
        <v>0</v>
      </c>
      <c r="BI260" s="241">
        <f>IF(N260="nulová",J260,0)</f>
        <v>0</v>
      </c>
      <c r="BJ260" s="18" t="s">
        <v>82</v>
      </c>
      <c r="BK260" s="241">
        <f>ROUND(I260*H260,2)</f>
        <v>0</v>
      </c>
      <c r="BL260" s="18" t="s">
        <v>155</v>
      </c>
      <c r="BM260" s="240" t="s">
        <v>1231</v>
      </c>
    </row>
    <row r="261" s="2" customFormat="1" ht="16.5" customHeight="1">
      <c r="A261" s="39"/>
      <c r="B261" s="40"/>
      <c r="C261" s="228" t="s">
        <v>639</v>
      </c>
      <c r="D261" s="228" t="s">
        <v>140</v>
      </c>
      <c r="E261" s="229" t="s">
        <v>1917</v>
      </c>
      <c r="F261" s="230" t="s">
        <v>1918</v>
      </c>
      <c r="G261" s="231" t="s">
        <v>1864</v>
      </c>
      <c r="H261" s="232">
        <v>4</v>
      </c>
      <c r="I261" s="233"/>
      <c r="J261" s="234">
        <f>ROUND(I261*H261,2)</f>
        <v>0</v>
      </c>
      <c r="K261" s="235"/>
      <c r="L261" s="45"/>
      <c r="M261" s="236" t="s">
        <v>1</v>
      </c>
      <c r="N261" s="237" t="s">
        <v>39</v>
      </c>
      <c r="O261" s="92"/>
      <c r="P261" s="238">
        <f>O261*H261</f>
        <v>0</v>
      </c>
      <c r="Q261" s="238">
        <v>0</v>
      </c>
      <c r="R261" s="238">
        <f>Q261*H261</f>
        <v>0</v>
      </c>
      <c r="S261" s="238">
        <v>0</v>
      </c>
      <c r="T261" s="239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40" t="s">
        <v>155</v>
      </c>
      <c r="AT261" s="240" t="s">
        <v>140</v>
      </c>
      <c r="AU261" s="240" t="s">
        <v>84</v>
      </c>
      <c r="AY261" s="18" t="s">
        <v>137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8" t="s">
        <v>82</v>
      </c>
      <c r="BK261" s="241">
        <f>ROUND(I261*H261,2)</f>
        <v>0</v>
      </c>
      <c r="BL261" s="18" t="s">
        <v>155</v>
      </c>
      <c r="BM261" s="240" t="s">
        <v>1243</v>
      </c>
    </row>
    <row r="262" s="2" customFormat="1" ht="24.15" customHeight="1">
      <c r="A262" s="39"/>
      <c r="B262" s="40"/>
      <c r="C262" s="228" t="s">
        <v>645</v>
      </c>
      <c r="D262" s="228" t="s">
        <v>140</v>
      </c>
      <c r="E262" s="229" t="s">
        <v>1919</v>
      </c>
      <c r="F262" s="230" t="s">
        <v>1890</v>
      </c>
      <c r="G262" s="231" t="s">
        <v>1864</v>
      </c>
      <c r="H262" s="232">
        <v>4</v>
      </c>
      <c r="I262" s="233"/>
      <c r="J262" s="234">
        <f>ROUND(I262*H262,2)</f>
        <v>0</v>
      </c>
      <c r="K262" s="235"/>
      <c r="L262" s="45"/>
      <c r="M262" s="236" t="s">
        <v>1</v>
      </c>
      <c r="N262" s="237" t="s">
        <v>39</v>
      </c>
      <c r="O262" s="92"/>
      <c r="P262" s="238">
        <f>O262*H262</f>
        <v>0</v>
      </c>
      <c r="Q262" s="238">
        <v>0</v>
      </c>
      <c r="R262" s="238">
        <f>Q262*H262</f>
        <v>0</v>
      </c>
      <c r="S262" s="238">
        <v>0</v>
      </c>
      <c r="T262" s="239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40" t="s">
        <v>155</v>
      </c>
      <c r="AT262" s="240" t="s">
        <v>140</v>
      </c>
      <c r="AU262" s="240" t="s">
        <v>84</v>
      </c>
      <c r="AY262" s="18" t="s">
        <v>137</v>
      </c>
      <c r="BE262" s="241">
        <f>IF(N262="základní",J262,0)</f>
        <v>0</v>
      </c>
      <c r="BF262" s="241">
        <f>IF(N262="snížená",J262,0)</f>
        <v>0</v>
      </c>
      <c r="BG262" s="241">
        <f>IF(N262="zákl. přenesená",J262,0)</f>
        <v>0</v>
      </c>
      <c r="BH262" s="241">
        <f>IF(N262="sníž. přenesená",J262,0)</f>
        <v>0</v>
      </c>
      <c r="BI262" s="241">
        <f>IF(N262="nulová",J262,0)</f>
        <v>0</v>
      </c>
      <c r="BJ262" s="18" t="s">
        <v>82</v>
      </c>
      <c r="BK262" s="241">
        <f>ROUND(I262*H262,2)</f>
        <v>0</v>
      </c>
      <c r="BL262" s="18" t="s">
        <v>155</v>
      </c>
      <c r="BM262" s="240" t="s">
        <v>1252</v>
      </c>
    </row>
    <row r="263" s="12" customFormat="1" ht="22.8" customHeight="1">
      <c r="A263" s="12"/>
      <c r="B263" s="212"/>
      <c r="C263" s="213"/>
      <c r="D263" s="214" t="s">
        <v>73</v>
      </c>
      <c r="E263" s="226" t="s">
        <v>1920</v>
      </c>
      <c r="F263" s="226" t="s">
        <v>1921</v>
      </c>
      <c r="G263" s="213"/>
      <c r="H263" s="213"/>
      <c r="I263" s="216"/>
      <c r="J263" s="227">
        <f>BK263</f>
        <v>0</v>
      </c>
      <c r="K263" s="213"/>
      <c r="L263" s="218"/>
      <c r="M263" s="219"/>
      <c r="N263" s="220"/>
      <c r="O263" s="220"/>
      <c r="P263" s="221">
        <f>SUM(P264:P269)</f>
        <v>0</v>
      </c>
      <c r="Q263" s="220"/>
      <c r="R263" s="221">
        <f>SUM(R264:R269)</f>
        <v>0</v>
      </c>
      <c r="S263" s="220"/>
      <c r="T263" s="222">
        <f>SUM(T264:T269)</f>
        <v>0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223" t="s">
        <v>82</v>
      </c>
      <c r="AT263" s="224" t="s">
        <v>73</v>
      </c>
      <c r="AU263" s="224" t="s">
        <v>82</v>
      </c>
      <c r="AY263" s="223" t="s">
        <v>137</v>
      </c>
      <c r="BK263" s="225">
        <f>SUM(BK264:BK269)</f>
        <v>0</v>
      </c>
    </row>
    <row r="264" s="2" customFormat="1" ht="16.5" customHeight="1">
      <c r="A264" s="39"/>
      <c r="B264" s="40"/>
      <c r="C264" s="228" t="s">
        <v>650</v>
      </c>
      <c r="D264" s="228" t="s">
        <v>140</v>
      </c>
      <c r="E264" s="229" t="s">
        <v>1870</v>
      </c>
      <c r="F264" s="230" t="s">
        <v>1871</v>
      </c>
      <c r="G264" s="231" t="s">
        <v>1864</v>
      </c>
      <c r="H264" s="232">
        <v>17</v>
      </c>
      <c r="I264" s="233"/>
      <c r="J264" s="234">
        <f>ROUND(I264*H264,2)</f>
        <v>0</v>
      </c>
      <c r="K264" s="235"/>
      <c r="L264" s="45"/>
      <c r="M264" s="236" t="s">
        <v>1</v>
      </c>
      <c r="N264" s="237" t="s">
        <v>39</v>
      </c>
      <c r="O264" s="92"/>
      <c r="P264" s="238">
        <f>O264*H264</f>
        <v>0</v>
      </c>
      <c r="Q264" s="238">
        <v>0</v>
      </c>
      <c r="R264" s="238">
        <f>Q264*H264</f>
        <v>0</v>
      </c>
      <c r="S264" s="238">
        <v>0</v>
      </c>
      <c r="T264" s="239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40" t="s">
        <v>155</v>
      </c>
      <c r="AT264" s="240" t="s">
        <v>140</v>
      </c>
      <c r="AU264" s="240" t="s">
        <v>84</v>
      </c>
      <c r="AY264" s="18" t="s">
        <v>137</v>
      </c>
      <c r="BE264" s="241">
        <f>IF(N264="základní",J264,0)</f>
        <v>0</v>
      </c>
      <c r="BF264" s="241">
        <f>IF(N264="snížená",J264,0)</f>
        <v>0</v>
      </c>
      <c r="BG264" s="241">
        <f>IF(N264="zákl. přenesená",J264,0)</f>
        <v>0</v>
      </c>
      <c r="BH264" s="241">
        <f>IF(N264="sníž. přenesená",J264,0)</f>
        <v>0</v>
      </c>
      <c r="BI264" s="241">
        <f>IF(N264="nulová",J264,0)</f>
        <v>0</v>
      </c>
      <c r="BJ264" s="18" t="s">
        <v>82</v>
      </c>
      <c r="BK264" s="241">
        <f>ROUND(I264*H264,2)</f>
        <v>0</v>
      </c>
      <c r="BL264" s="18" t="s">
        <v>155</v>
      </c>
      <c r="BM264" s="240" t="s">
        <v>1261</v>
      </c>
    </row>
    <row r="265" s="2" customFormat="1" ht="24.15" customHeight="1">
      <c r="A265" s="39"/>
      <c r="B265" s="40"/>
      <c r="C265" s="228" t="s">
        <v>654</v>
      </c>
      <c r="D265" s="228" t="s">
        <v>140</v>
      </c>
      <c r="E265" s="229" t="s">
        <v>1902</v>
      </c>
      <c r="F265" s="230" t="s">
        <v>1901</v>
      </c>
      <c r="G265" s="231" t="s">
        <v>1864</v>
      </c>
      <c r="H265" s="232">
        <v>17</v>
      </c>
      <c r="I265" s="233"/>
      <c r="J265" s="234">
        <f>ROUND(I265*H265,2)</f>
        <v>0</v>
      </c>
      <c r="K265" s="235"/>
      <c r="L265" s="45"/>
      <c r="M265" s="236" t="s">
        <v>1</v>
      </c>
      <c r="N265" s="237" t="s">
        <v>39</v>
      </c>
      <c r="O265" s="92"/>
      <c r="P265" s="238">
        <f>O265*H265</f>
        <v>0</v>
      </c>
      <c r="Q265" s="238">
        <v>0</v>
      </c>
      <c r="R265" s="238">
        <f>Q265*H265</f>
        <v>0</v>
      </c>
      <c r="S265" s="238">
        <v>0</v>
      </c>
      <c r="T265" s="239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40" t="s">
        <v>155</v>
      </c>
      <c r="AT265" s="240" t="s">
        <v>140</v>
      </c>
      <c r="AU265" s="240" t="s">
        <v>84</v>
      </c>
      <c r="AY265" s="18" t="s">
        <v>137</v>
      </c>
      <c r="BE265" s="241">
        <f>IF(N265="základní",J265,0)</f>
        <v>0</v>
      </c>
      <c r="BF265" s="241">
        <f>IF(N265="snížená",J265,0)</f>
        <v>0</v>
      </c>
      <c r="BG265" s="241">
        <f>IF(N265="zákl. přenesená",J265,0)</f>
        <v>0</v>
      </c>
      <c r="BH265" s="241">
        <f>IF(N265="sníž. přenesená",J265,0)</f>
        <v>0</v>
      </c>
      <c r="BI265" s="241">
        <f>IF(N265="nulová",J265,0)</f>
        <v>0</v>
      </c>
      <c r="BJ265" s="18" t="s">
        <v>82</v>
      </c>
      <c r="BK265" s="241">
        <f>ROUND(I265*H265,2)</f>
        <v>0</v>
      </c>
      <c r="BL265" s="18" t="s">
        <v>155</v>
      </c>
      <c r="BM265" s="240" t="s">
        <v>1273</v>
      </c>
    </row>
    <row r="266" s="2" customFormat="1" ht="16.5" customHeight="1">
      <c r="A266" s="39"/>
      <c r="B266" s="40"/>
      <c r="C266" s="228" t="s">
        <v>659</v>
      </c>
      <c r="D266" s="228" t="s">
        <v>140</v>
      </c>
      <c r="E266" s="229" t="s">
        <v>1892</v>
      </c>
      <c r="F266" s="230" t="s">
        <v>1893</v>
      </c>
      <c r="G266" s="231" t="s">
        <v>1864</v>
      </c>
      <c r="H266" s="232">
        <v>35</v>
      </c>
      <c r="I266" s="233"/>
      <c r="J266" s="234">
        <f>ROUND(I266*H266,2)</f>
        <v>0</v>
      </c>
      <c r="K266" s="235"/>
      <c r="L266" s="45"/>
      <c r="M266" s="236" t="s">
        <v>1</v>
      </c>
      <c r="N266" s="237" t="s">
        <v>39</v>
      </c>
      <c r="O266" s="92"/>
      <c r="P266" s="238">
        <f>O266*H266</f>
        <v>0</v>
      </c>
      <c r="Q266" s="238">
        <v>0</v>
      </c>
      <c r="R266" s="238">
        <f>Q266*H266</f>
        <v>0</v>
      </c>
      <c r="S266" s="238">
        <v>0</v>
      </c>
      <c r="T266" s="239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40" t="s">
        <v>155</v>
      </c>
      <c r="AT266" s="240" t="s">
        <v>140</v>
      </c>
      <c r="AU266" s="240" t="s">
        <v>84</v>
      </c>
      <c r="AY266" s="18" t="s">
        <v>137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8" t="s">
        <v>82</v>
      </c>
      <c r="BK266" s="241">
        <f>ROUND(I266*H266,2)</f>
        <v>0</v>
      </c>
      <c r="BL266" s="18" t="s">
        <v>155</v>
      </c>
      <c r="BM266" s="240" t="s">
        <v>1286</v>
      </c>
    </row>
    <row r="267" s="2" customFormat="1" ht="24.15" customHeight="1">
      <c r="A267" s="39"/>
      <c r="B267" s="40"/>
      <c r="C267" s="228" t="s">
        <v>664</v>
      </c>
      <c r="D267" s="228" t="s">
        <v>140</v>
      </c>
      <c r="E267" s="229" t="s">
        <v>1903</v>
      </c>
      <c r="F267" s="230" t="s">
        <v>1901</v>
      </c>
      <c r="G267" s="231" t="s">
        <v>1864</v>
      </c>
      <c r="H267" s="232">
        <v>35</v>
      </c>
      <c r="I267" s="233"/>
      <c r="J267" s="234">
        <f>ROUND(I267*H267,2)</f>
        <v>0</v>
      </c>
      <c r="K267" s="235"/>
      <c r="L267" s="45"/>
      <c r="M267" s="236" t="s">
        <v>1</v>
      </c>
      <c r="N267" s="237" t="s">
        <v>39</v>
      </c>
      <c r="O267" s="92"/>
      <c r="P267" s="238">
        <f>O267*H267</f>
        <v>0</v>
      </c>
      <c r="Q267" s="238">
        <v>0</v>
      </c>
      <c r="R267" s="238">
        <f>Q267*H267</f>
        <v>0</v>
      </c>
      <c r="S267" s="238">
        <v>0</v>
      </c>
      <c r="T267" s="239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40" t="s">
        <v>155</v>
      </c>
      <c r="AT267" s="240" t="s">
        <v>140</v>
      </c>
      <c r="AU267" s="240" t="s">
        <v>84</v>
      </c>
      <c r="AY267" s="18" t="s">
        <v>137</v>
      </c>
      <c r="BE267" s="241">
        <f>IF(N267="základní",J267,0)</f>
        <v>0</v>
      </c>
      <c r="BF267" s="241">
        <f>IF(N267="snížená",J267,0)</f>
        <v>0</v>
      </c>
      <c r="BG267" s="241">
        <f>IF(N267="zákl. přenesená",J267,0)</f>
        <v>0</v>
      </c>
      <c r="BH267" s="241">
        <f>IF(N267="sníž. přenesená",J267,0)</f>
        <v>0</v>
      </c>
      <c r="BI267" s="241">
        <f>IF(N267="nulová",J267,0)</f>
        <v>0</v>
      </c>
      <c r="BJ267" s="18" t="s">
        <v>82</v>
      </c>
      <c r="BK267" s="241">
        <f>ROUND(I267*H267,2)</f>
        <v>0</v>
      </c>
      <c r="BL267" s="18" t="s">
        <v>155</v>
      </c>
      <c r="BM267" s="240" t="s">
        <v>1300</v>
      </c>
    </row>
    <row r="268" s="2" customFormat="1" ht="16.5" customHeight="1">
      <c r="A268" s="39"/>
      <c r="B268" s="40"/>
      <c r="C268" s="228" t="s">
        <v>669</v>
      </c>
      <c r="D268" s="228" t="s">
        <v>140</v>
      </c>
      <c r="E268" s="229" t="s">
        <v>1895</v>
      </c>
      <c r="F268" s="230" t="s">
        <v>1896</v>
      </c>
      <c r="G268" s="231" t="s">
        <v>1864</v>
      </c>
      <c r="H268" s="232">
        <v>6</v>
      </c>
      <c r="I268" s="233"/>
      <c r="J268" s="234">
        <f>ROUND(I268*H268,2)</f>
        <v>0</v>
      </c>
      <c r="K268" s="235"/>
      <c r="L268" s="45"/>
      <c r="M268" s="236" t="s">
        <v>1</v>
      </c>
      <c r="N268" s="237" t="s">
        <v>39</v>
      </c>
      <c r="O268" s="92"/>
      <c r="P268" s="238">
        <f>O268*H268</f>
        <v>0</v>
      </c>
      <c r="Q268" s="238">
        <v>0</v>
      </c>
      <c r="R268" s="238">
        <f>Q268*H268</f>
        <v>0</v>
      </c>
      <c r="S268" s="238">
        <v>0</v>
      </c>
      <c r="T268" s="239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40" t="s">
        <v>155</v>
      </c>
      <c r="AT268" s="240" t="s">
        <v>140</v>
      </c>
      <c r="AU268" s="240" t="s">
        <v>84</v>
      </c>
      <c r="AY268" s="18" t="s">
        <v>137</v>
      </c>
      <c r="BE268" s="241">
        <f>IF(N268="základní",J268,0)</f>
        <v>0</v>
      </c>
      <c r="BF268" s="241">
        <f>IF(N268="snížená",J268,0)</f>
        <v>0</v>
      </c>
      <c r="BG268" s="241">
        <f>IF(N268="zákl. přenesená",J268,0)</f>
        <v>0</v>
      </c>
      <c r="BH268" s="241">
        <f>IF(N268="sníž. přenesená",J268,0)</f>
        <v>0</v>
      </c>
      <c r="BI268" s="241">
        <f>IF(N268="nulová",J268,0)</f>
        <v>0</v>
      </c>
      <c r="BJ268" s="18" t="s">
        <v>82</v>
      </c>
      <c r="BK268" s="241">
        <f>ROUND(I268*H268,2)</f>
        <v>0</v>
      </c>
      <c r="BL268" s="18" t="s">
        <v>155</v>
      </c>
      <c r="BM268" s="240" t="s">
        <v>1311</v>
      </c>
    </row>
    <row r="269" s="2" customFormat="1" ht="24.15" customHeight="1">
      <c r="A269" s="39"/>
      <c r="B269" s="40"/>
      <c r="C269" s="228" t="s">
        <v>683</v>
      </c>
      <c r="D269" s="228" t="s">
        <v>140</v>
      </c>
      <c r="E269" s="229" t="s">
        <v>1904</v>
      </c>
      <c r="F269" s="230" t="s">
        <v>1905</v>
      </c>
      <c r="G269" s="231" t="s">
        <v>1864</v>
      </c>
      <c r="H269" s="232">
        <v>6</v>
      </c>
      <c r="I269" s="233"/>
      <c r="J269" s="234">
        <f>ROUND(I269*H269,2)</f>
        <v>0</v>
      </c>
      <c r="K269" s="235"/>
      <c r="L269" s="45"/>
      <c r="M269" s="236" t="s">
        <v>1</v>
      </c>
      <c r="N269" s="237" t="s">
        <v>39</v>
      </c>
      <c r="O269" s="92"/>
      <c r="P269" s="238">
        <f>O269*H269</f>
        <v>0</v>
      </c>
      <c r="Q269" s="238">
        <v>0</v>
      </c>
      <c r="R269" s="238">
        <f>Q269*H269</f>
        <v>0</v>
      </c>
      <c r="S269" s="238">
        <v>0</v>
      </c>
      <c r="T269" s="239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40" t="s">
        <v>155</v>
      </c>
      <c r="AT269" s="240" t="s">
        <v>140</v>
      </c>
      <c r="AU269" s="240" t="s">
        <v>84</v>
      </c>
      <c r="AY269" s="18" t="s">
        <v>137</v>
      </c>
      <c r="BE269" s="241">
        <f>IF(N269="základní",J269,0)</f>
        <v>0</v>
      </c>
      <c r="BF269" s="241">
        <f>IF(N269="snížená",J269,0)</f>
        <v>0</v>
      </c>
      <c r="BG269" s="241">
        <f>IF(N269="zákl. přenesená",J269,0)</f>
        <v>0</v>
      </c>
      <c r="BH269" s="241">
        <f>IF(N269="sníž. přenesená",J269,0)</f>
        <v>0</v>
      </c>
      <c r="BI269" s="241">
        <f>IF(N269="nulová",J269,0)</f>
        <v>0</v>
      </c>
      <c r="BJ269" s="18" t="s">
        <v>82</v>
      </c>
      <c r="BK269" s="241">
        <f>ROUND(I269*H269,2)</f>
        <v>0</v>
      </c>
      <c r="BL269" s="18" t="s">
        <v>155</v>
      </c>
      <c r="BM269" s="240" t="s">
        <v>1321</v>
      </c>
    </row>
    <row r="270" s="12" customFormat="1" ht="22.8" customHeight="1">
      <c r="A270" s="12"/>
      <c r="B270" s="212"/>
      <c r="C270" s="213"/>
      <c r="D270" s="214" t="s">
        <v>73</v>
      </c>
      <c r="E270" s="226" t="s">
        <v>1922</v>
      </c>
      <c r="F270" s="226" t="s">
        <v>1923</v>
      </c>
      <c r="G270" s="213"/>
      <c r="H270" s="213"/>
      <c r="I270" s="216"/>
      <c r="J270" s="227">
        <f>BK270</f>
        <v>0</v>
      </c>
      <c r="K270" s="213"/>
      <c r="L270" s="218"/>
      <c r="M270" s="219"/>
      <c r="N270" s="220"/>
      <c r="O270" s="220"/>
      <c r="P270" s="221">
        <f>SUM(P271:P276)</f>
        <v>0</v>
      </c>
      <c r="Q270" s="220"/>
      <c r="R270" s="221">
        <f>SUM(R271:R276)</f>
        <v>0</v>
      </c>
      <c r="S270" s="220"/>
      <c r="T270" s="222">
        <f>SUM(T271:T276)</f>
        <v>0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223" t="s">
        <v>82</v>
      </c>
      <c r="AT270" s="224" t="s">
        <v>73</v>
      </c>
      <c r="AU270" s="224" t="s">
        <v>82</v>
      </c>
      <c r="AY270" s="223" t="s">
        <v>137</v>
      </c>
      <c r="BK270" s="225">
        <f>SUM(BK271:BK276)</f>
        <v>0</v>
      </c>
    </row>
    <row r="271" s="2" customFormat="1" ht="16.5" customHeight="1">
      <c r="A271" s="39"/>
      <c r="B271" s="40"/>
      <c r="C271" s="228" t="s">
        <v>691</v>
      </c>
      <c r="D271" s="228" t="s">
        <v>140</v>
      </c>
      <c r="E271" s="229" t="s">
        <v>1862</v>
      </c>
      <c r="F271" s="230" t="s">
        <v>1863</v>
      </c>
      <c r="G271" s="231" t="s">
        <v>1864</v>
      </c>
      <c r="H271" s="232">
        <v>17</v>
      </c>
      <c r="I271" s="233"/>
      <c r="J271" s="234">
        <f>ROUND(I271*H271,2)</f>
        <v>0</v>
      </c>
      <c r="K271" s="235"/>
      <c r="L271" s="45"/>
      <c r="M271" s="236" t="s">
        <v>1</v>
      </c>
      <c r="N271" s="237" t="s">
        <v>39</v>
      </c>
      <c r="O271" s="92"/>
      <c r="P271" s="238">
        <f>O271*H271</f>
        <v>0</v>
      </c>
      <c r="Q271" s="238">
        <v>0</v>
      </c>
      <c r="R271" s="238">
        <f>Q271*H271</f>
        <v>0</v>
      </c>
      <c r="S271" s="238">
        <v>0</v>
      </c>
      <c r="T271" s="239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40" t="s">
        <v>155</v>
      </c>
      <c r="AT271" s="240" t="s">
        <v>140</v>
      </c>
      <c r="AU271" s="240" t="s">
        <v>84</v>
      </c>
      <c r="AY271" s="18" t="s">
        <v>137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8" t="s">
        <v>82</v>
      </c>
      <c r="BK271" s="241">
        <f>ROUND(I271*H271,2)</f>
        <v>0</v>
      </c>
      <c r="BL271" s="18" t="s">
        <v>155</v>
      </c>
      <c r="BM271" s="240" t="s">
        <v>1332</v>
      </c>
    </row>
    <row r="272" s="2" customFormat="1" ht="24.15" customHeight="1">
      <c r="A272" s="39"/>
      <c r="B272" s="40"/>
      <c r="C272" s="228" t="s">
        <v>697</v>
      </c>
      <c r="D272" s="228" t="s">
        <v>140</v>
      </c>
      <c r="E272" s="229" t="s">
        <v>1908</v>
      </c>
      <c r="F272" s="230" t="s">
        <v>1901</v>
      </c>
      <c r="G272" s="231" t="s">
        <v>1864</v>
      </c>
      <c r="H272" s="232">
        <v>17</v>
      </c>
      <c r="I272" s="233"/>
      <c r="J272" s="234">
        <f>ROUND(I272*H272,2)</f>
        <v>0</v>
      </c>
      <c r="K272" s="235"/>
      <c r="L272" s="45"/>
      <c r="M272" s="236" t="s">
        <v>1</v>
      </c>
      <c r="N272" s="237" t="s">
        <v>39</v>
      </c>
      <c r="O272" s="92"/>
      <c r="P272" s="238">
        <f>O272*H272</f>
        <v>0</v>
      </c>
      <c r="Q272" s="238">
        <v>0</v>
      </c>
      <c r="R272" s="238">
        <f>Q272*H272</f>
        <v>0</v>
      </c>
      <c r="S272" s="238">
        <v>0</v>
      </c>
      <c r="T272" s="239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40" t="s">
        <v>155</v>
      </c>
      <c r="AT272" s="240" t="s">
        <v>140</v>
      </c>
      <c r="AU272" s="240" t="s">
        <v>84</v>
      </c>
      <c r="AY272" s="18" t="s">
        <v>137</v>
      </c>
      <c r="BE272" s="241">
        <f>IF(N272="základní",J272,0)</f>
        <v>0</v>
      </c>
      <c r="BF272" s="241">
        <f>IF(N272="snížená",J272,0)</f>
        <v>0</v>
      </c>
      <c r="BG272" s="241">
        <f>IF(N272="zákl. přenesená",J272,0)</f>
        <v>0</v>
      </c>
      <c r="BH272" s="241">
        <f>IF(N272="sníž. přenesená",J272,0)</f>
        <v>0</v>
      </c>
      <c r="BI272" s="241">
        <f>IF(N272="nulová",J272,0)</f>
        <v>0</v>
      </c>
      <c r="BJ272" s="18" t="s">
        <v>82</v>
      </c>
      <c r="BK272" s="241">
        <f>ROUND(I272*H272,2)</f>
        <v>0</v>
      </c>
      <c r="BL272" s="18" t="s">
        <v>155</v>
      </c>
      <c r="BM272" s="240" t="s">
        <v>1340</v>
      </c>
    </row>
    <row r="273" s="2" customFormat="1" ht="16.5" customHeight="1">
      <c r="A273" s="39"/>
      <c r="B273" s="40"/>
      <c r="C273" s="228" t="s">
        <v>702</v>
      </c>
      <c r="D273" s="228" t="s">
        <v>140</v>
      </c>
      <c r="E273" s="229" t="s">
        <v>1867</v>
      </c>
      <c r="F273" s="230" t="s">
        <v>1868</v>
      </c>
      <c r="G273" s="231" t="s">
        <v>1864</v>
      </c>
      <c r="H273" s="232">
        <v>35</v>
      </c>
      <c r="I273" s="233"/>
      <c r="J273" s="234">
        <f>ROUND(I273*H273,2)</f>
        <v>0</v>
      </c>
      <c r="K273" s="235"/>
      <c r="L273" s="45"/>
      <c r="M273" s="236" t="s">
        <v>1</v>
      </c>
      <c r="N273" s="237" t="s">
        <v>39</v>
      </c>
      <c r="O273" s="92"/>
      <c r="P273" s="238">
        <f>O273*H273</f>
        <v>0</v>
      </c>
      <c r="Q273" s="238">
        <v>0</v>
      </c>
      <c r="R273" s="238">
        <f>Q273*H273</f>
        <v>0</v>
      </c>
      <c r="S273" s="238">
        <v>0</v>
      </c>
      <c r="T273" s="239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40" t="s">
        <v>155</v>
      </c>
      <c r="AT273" s="240" t="s">
        <v>140</v>
      </c>
      <c r="AU273" s="240" t="s">
        <v>84</v>
      </c>
      <c r="AY273" s="18" t="s">
        <v>137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18" t="s">
        <v>82</v>
      </c>
      <c r="BK273" s="241">
        <f>ROUND(I273*H273,2)</f>
        <v>0</v>
      </c>
      <c r="BL273" s="18" t="s">
        <v>155</v>
      </c>
      <c r="BM273" s="240" t="s">
        <v>1349</v>
      </c>
    </row>
    <row r="274" s="2" customFormat="1" ht="24.15" customHeight="1">
      <c r="A274" s="39"/>
      <c r="B274" s="40"/>
      <c r="C274" s="228" t="s">
        <v>707</v>
      </c>
      <c r="D274" s="228" t="s">
        <v>140</v>
      </c>
      <c r="E274" s="229" t="s">
        <v>1900</v>
      </c>
      <c r="F274" s="230" t="s">
        <v>1901</v>
      </c>
      <c r="G274" s="231" t="s">
        <v>1864</v>
      </c>
      <c r="H274" s="232">
        <v>35</v>
      </c>
      <c r="I274" s="233"/>
      <c r="J274" s="234">
        <f>ROUND(I274*H274,2)</f>
        <v>0</v>
      </c>
      <c r="K274" s="235"/>
      <c r="L274" s="45"/>
      <c r="M274" s="236" t="s">
        <v>1</v>
      </c>
      <c r="N274" s="237" t="s">
        <v>39</v>
      </c>
      <c r="O274" s="92"/>
      <c r="P274" s="238">
        <f>O274*H274</f>
        <v>0</v>
      </c>
      <c r="Q274" s="238">
        <v>0</v>
      </c>
      <c r="R274" s="238">
        <f>Q274*H274</f>
        <v>0</v>
      </c>
      <c r="S274" s="238">
        <v>0</v>
      </c>
      <c r="T274" s="239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40" t="s">
        <v>155</v>
      </c>
      <c r="AT274" s="240" t="s">
        <v>140</v>
      </c>
      <c r="AU274" s="240" t="s">
        <v>84</v>
      </c>
      <c r="AY274" s="18" t="s">
        <v>137</v>
      </c>
      <c r="BE274" s="241">
        <f>IF(N274="základní",J274,0)</f>
        <v>0</v>
      </c>
      <c r="BF274" s="241">
        <f>IF(N274="snížená",J274,0)</f>
        <v>0</v>
      </c>
      <c r="BG274" s="241">
        <f>IF(N274="zákl. přenesená",J274,0)</f>
        <v>0</v>
      </c>
      <c r="BH274" s="241">
        <f>IF(N274="sníž. přenesená",J274,0)</f>
        <v>0</v>
      </c>
      <c r="BI274" s="241">
        <f>IF(N274="nulová",J274,0)</f>
        <v>0</v>
      </c>
      <c r="BJ274" s="18" t="s">
        <v>82</v>
      </c>
      <c r="BK274" s="241">
        <f>ROUND(I274*H274,2)</f>
        <v>0</v>
      </c>
      <c r="BL274" s="18" t="s">
        <v>155</v>
      </c>
      <c r="BM274" s="240" t="s">
        <v>1364</v>
      </c>
    </row>
    <row r="275" s="2" customFormat="1" ht="16.5" customHeight="1">
      <c r="A275" s="39"/>
      <c r="B275" s="40"/>
      <c r="C275" s="228" t="s">
        <v>712</v>
      </c>
      <c r="D275" s="228" t="s">
        <v>140</v>
      </c>
      <c r="E275" s="229" t="s">
        <v>1870</v>
      </c>
      <c r="F275" s="230" t="s">
        <v>1871</v>
      </c>
      <c r="G275" s="231" t="s">
        <v>1864</v>
      </c>
      <c r="H275" s="232">
        <v>6</v>
      </c>
      <c r="I275" s="233"/>
      <c r="J275" s="234">
        <f>ROUND(I275*H275,2)</f>
        <v>0</v>
      </c>
      <c r="K275" s="235"/>
      <c r="L275" s="45"/>
      <c r="M275" s="236" t="s">
        <v>1</v>
      </c>
      <c r="N275" s="237" t="s">
        <v>39</v>
      </c>
      <c r="O275" s="92"/>
      <c r="P275" s="238">
        <f>O275*H275</f>
        <v>0</v>
      </c>
      <c r="Q275" s="238">
        <v>0</v>
      </c>
      <c r="R275" s="238">
        <f>Q275*H275</f>
        <v>0</v>
      </c>
      <c r="S275" s="238">
        <v>0</v>
      </c>
      <c r="T275" s="239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40" t="s">
        <v>155</v>
      </c>
      <c r="AT275" s="240" t="s">
        <v>140</v>
      </c>
      <c r="AU275" s="240" t="s">
        <v>84</v>
      </c>
      <c r="AY275" s="18" t="s">
        <v>137</v>
      </c>
      <c r="BE275" s="241">
        <f>IF(N275="základní",J275,0)</f>
        <v>0</v>
      </c>
      <c r="BF275" s="241">
        <f>IF(N275="snížená",J275,0)</f>
        <v>0</v>
      </c>
      <c r="BG275" s="241">
        <f>IF(N275="zákl. přenesená",J275,0)</f>
        <v>0</v>
      </c>
      <c r="BH275" s="241">
        <f>IF(N275="sníž. přenesená",J275,0)</f>
        <v>0</v>
      </c>
      <c r="BI275" s="241">
        <f>IF(N275="nulová",J275,0)</f>
        <v>0</v>
      </c>
      <c r="BJ275" s="18" t="s">
        <v>82</v>
      </c>
      <c r="BK275" s="241">
        <f>ROUND(I275*H275,2)</f>
        <v>0</v>
      </c>
      <c r="BL275" s="18" t="s">
        <v>155</v>
      </c>
      <c r="BM275" s="240" t="s">
        <v>1374</v>
      </c>
    </row>
    <row r="276" s="2" customFormat="1" ht="24.15" customHeight="1">
      <c r="A276" s="39"/>
      <c r="B276" s="40"/>
      <c r="C276" s="228" t="s">
        <v>720</v>
      </c>
      <c r="D276" s="228" t="s">
        <v>140</v>
      </c>
      <c r="E276" s="229" t="s">
        <v>1902</v>
      </c>
      <c r="F276" s="230" t="s">
        <v>1901</v>
      </c>
      <c r="G276" s="231" t="s">
        <v>1864</v>
      </c>
      <c r="H276" s="232">
        <v>6</v>
      </c>
      <c r="I276" s="233"/>
      <c r="J276" s="234">
        <f>ROUND(I276*H276,2)</f>
        <v>0</v>
      </c>
      <c r="K276" s="235"/>
      <c r="L276" s="45"/>
      <c r="M276" s="236" t="s">
        <v>1</v>
      </c>
      <c r="N276" s="237" t="s">
        <v>39</v>
      </c>
      <c r="O276" s="92"/>
      <c r="P276" s="238">
        <f>O276*H276</f>
        <v>0</v>
      </c>
      <c r="Q276" s="238">
        <v>0</v>
      </c>
      <c r="R276" s="238">
        <f>Q276*H276</f>
        <v>0</v>
      </c>
      <c r="S276" s="238">
        <v>0</v>
      </c>
      <c r="T276" s="239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40" t="s">
        <v>155</v>
      </c>
      <c r="AT276" s="240" t="s">
        <v>140</v>
      </c>
      <c r="AU276" s="240" t="s">
        <v>84</v>
      </c>
      <c r="AY276" s="18" t="s">
        <v>137</v>
      </c>
      <c r="BE276" s="241">
        <f>IF(N276="základní",J276,0)</f>
        <v>0</v>
      </c>
      <c r="BF276" s="241">
        <f>IF(N276="snížená",J276,0)</f>
        <v>0</v>
      </c>
      <c r="BG276" s="241">
        <f>IF(N276="zákl. přenesená",J276,0)</f>
        <v>0</v>
      </c>
      <c r="BH276" s="241">
        <f>IF(N276="sníž. přenesená",J276,0)</f>
        <v>0</v>
      </c>
      <c r="BI276" s="241">
        <f>IF(N276="nulová",J276,0)</f>
        <v>0</v>
      </c>
      <c r="BJ276" s="18" t="s">
        <v>82</v>
      </c>
      <c r="BK276" s="241">
        <f>ROUND(I276*H276,2)</f>
        <v>0</v>
      </c>
      <c r="BL276" s="18" t="s">
        <v>155</v>
      </c>
      <c r="BM276" s="240" t="s">
        <v>1382</v>
      </c>
    </row>
    <row r="277" s="12" customFormat="1" ht="22.8" customHeight="1">
      <c r="A277" s="12"/>
      <c r="B277" s="212"/>
      <c r="C277" s="213"/>
      <c r="D277" s="214" t="s">
        <v>73</v>
      </c>
      <c r="E277" s="226" t="s">
        <v>1883</v>
      </c>
      <c r="F277" s="226" t="s">
        <v>1884</v>
      </c>
      <c r="G277" s="213"/>
      <c r="H277" s="213"/>
      <c r="I277" s="216"/>
      <c r="J277" s="227">
        <f>BK277</f>
        <v>0</v>
      </c>
      <c r="K277" s="213"/>
      <c r="L277" s="218"/>
      <c r="M277" s="219"/>
      <c r="N277" s="220"/>
      <c r="O277" s="220"/>
      <c r="P277" s="221">
        <f>SUM(P278:P282)</f>
        <v>0</v>
      </c>
      <c r="Q277" s="220"/>
      <c r="R277" s="221">
        <f>SUM(R278:R282)</f>
        <v>0</v>
      </c>
      <c r="S277" s="220"/>
      <c r="T277" s="222">
        <f>SUM(T278:T282)</f>
        <v>0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223" t="s">
        <v>82</v>
      </c>
      <c r="AT277" s="224" t="s">
        <v>73</v>
      </c>
      <c r="AU277" s="224" t="s">
        <v>82</v>
      </c>
      <c r="AY277" s="223" t="s">
        <v>137</v>
      </c>
      <c r="BK277" s="225">
        <f>SUM(BK278:BK282)</f>
        <v>0</v>
      </c>
    </row>
    <row r="278" s="2" customFormat="1" ht="16.5" customHeight="1">
      <c r="A278" s="39"/>
      <c r="B278" s="40"/>
      <c r="C278" s="228" t="s">
        <v>725</v>
      </c>
      <c r="D278" s="228" t="s">
        <v>140</v>
      </c>
      <c r="E278" s="229" t="s">
        <v>1924</v>
      </c>
      <c r="F278" s="230" t="s">
        <v>1884</v>
      </c>
      <c r="G278" s="231" t="s">
        <v>553</v>
      </c>
      <c r="H278" s="232">
        <v>78</v>
      </c>
      <c r="I278" s="233"/>
      <c r="J278" s="234">
        <f>ROUND(I278*H278,2)</f>
        <v>0</v>
      </c>
      <c r="K278" s="235"/>
      <c r="L278" s="45"/>
      <c r="M278" s="236" t="s">
        <v>1</v>
      </c>
      <c r="N278" s="237" t="s">
        <v>39</v>
      </c>
      <c r="O278" s="92"/>
      <c r="P278" s="238">
        <f>O278*H278</f>
        <v>0</v>
      </c>
      <c r="Q278" s="238">
        <v>0</v>
      </c>
      <c r="R278" s="238">
        <f>Q278*H278</f>
        <v>0</v>
      </c>
      <c r="S278" s="238">
        <v>0</v>
      </c>
      <c r="T278" s="239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40" t="s">
        <v>155</v>
      </c>
      <c r="AT278" s="240" t="s">
        <v>140</v>
      </c>
      <c r="AU278" s="240" t="s">
        <v>84</v>
      </c>
      <c r="AY278" s="18" t="s">
        <v>137</v>
      </c>
      <c r="BE278" s="241">
        <f>IF(N278="základní",J278,0)</f>
        <v>0</v>
      </c>
      <c r="BF278" s="241">
        <f>IF(N278="snížená",J278,0)</f>
        <v>0</v>
      </c>
      <c r="BG278" s="241">
        <f>IF(N278="zákl. přenesená",J278,0)</f>
        <v>0</v>
      </c>
      <c r="BH278" s="241">
        <f>IF(N278="sníž. přenesená",J278,0)</f>
        <v>0</v>
      </c>
      <c r="BI278" s="241">
        <f>IF(N278="nulová",J278,0)</f>
        <v>0</v>
      </c>
      <c r="BJ278" s="18" t="s">
        <v>82</v>
      </c>
      <c r="BK278" s="241">
        <f>ROUND(I278*H278,2)</f>
        <v>0</v>
      </c>
      <c r="BL278" s="18" t="s">
        <v>155</v>
      </c>
      <c r="BM278" s="240" t="s">
        <v>1488</v>
      </c>
    </row>
    <row r="279" s="2" customFormat="1" ht="16.5" customHeight="1">
      <c r="A279" s="39"/>
      <c r="B279" s="40"/>
      <c r="C279" s="228" t="s">
        <v>731</v>
      </c>
      <c r="D279" s="228" t="s">
        <v>140</v>
      </c>
      <c r="E279" s="229" t="s">
        <v>1925</v>
      </c>
      <c r="F279" s="230" t="s">
        <v>1926</v>
      </c>
      <c r="G279" s="231" t="s">
        <v>143</v>
      </c>
      <c r="H279" s="232">
        <v>2</v>
      </c>
      <c r="I279" s="233"/>
      <c r="J279" s="234">
        <f>ROUND(I279*H279,2)</f>
        <v>0</v>
      </c>
      <c r="K279" s="235"/>
      <c r="L279" s="45"/>
      <c r="M279" s="236" t="s">
        <v>1</v>
      </c>
      <c r="N279" s="237" t="s">
        <v>39</v>
      </c>
      <c r="O279" s="92"/>
      <c r="P279" s="238">
        <f>O279*H279</f>
        <v>0</v>
      </c>
      <c r="Q279" s="238">
        <v>0</v>
      </c>
      <c r="R279" s="238">
        <f>Q279*H279</f>
        <v>0</v>
      </c>
      <c r="S279" s="238">
        <v>0</v>
      </c>
      <c r="T279" s="239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40" t="s">
        <v>155</v>
      </c>
      <c r="AT279" s="240" t="s">
        <v>140</v>
      </c>
      <c r="AU279" s="240" t="s">
        <v>84</v>
      </c>
      <c r="AY279" s="18" t="s">
        <v>137</v>
      </c>
      <c r="BE279" s="241">
        <f>IF(N279="základní",J279,0)</f>
        <v>0</v>
      </c>
      <c r="BF279" s="241">
        <f>IF(N279="snížená",J279,0)</f>
        <v>0</v>
      </c>
      <c r="BG279" s="241">
        <f>IF(N279="zákl. přenesená",J279,0)</f>
        <v>0</v>
      </c>
      <c r="BH279" s="241">
        <f>IF(N279="sníž. přenesená",J279,0)</f>
        <v>0</v>
      </c>
      <c r="BI279" s="241">
        <f>IF(N279="nulová",J279,0)</f>
        <v>0</v>
      </c>
      <c r="BJ279" s="18" t="s">
        <v>82</v>
      </c>
      <c r="BK279" s="241">
        <f>ROUND(I279*H279,2)</f>
        <v>0</v>
      </c>
      <c r="BL279" s="18" t="s">
        <v>155</v>
      </c>
      <c r="BM279" s="240" t="s">
        <v>1497</v>
      </c>
    </row>
    <row r="280" s="2" customFormat="1" ht="16.5" customHeight="1">
      <c r="A280" s="39"/>
      <c r="B280" s="40"/>
      <c r="C280" s="228" t="s">
        <v>739</v>
      </c>
      <c r="D280" s="228" t="s">
        <v>140</v>
      </c>
      <c r="E280" s="229" t="s">
        <v>1927</v>
      </c>
      <c r="F280" s="230" t="s">
        <v>1928</v>
      </c>
      <c r="G280" s="231" t="s">
        <v>143</v>
      </c>
      <c r="H280" s="232">
        <v>2</v>
      </c>
      <c r="I280" s="233"/>
      <c r="J280" s="234">
        <f>ROUND(I280*H280,2)</f>
        <v>0</v>
      </c>
      <c r="K280" s="235"/>
      <c r="L280" s="45"/>
      <c r="M280" s="236" t="s">
        <v>1</v>
      </c>
      <c r="N280" s="237" t="s">
        <v>39</v>
      </c>
      <c r="O280" s="92"/>
      <c r="P280" s="238">
        <f>O280*H280</f>
        <v>0</v>
      </c>
      <c r="Q280" s="238">
        <v>0</v>
      </c>
      <c r="R280" s="238">
        <f>Q280*H280</f>
        <v>0</v>
      </c>
      <c r="S280" s="238">
        <v>0</v>
      </c>
      <c r="T280" s="239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40" t="s">
        <v>155</v>
      </c>
      <c r="AT280" s="240" t="s">
        <v>140</v>
      </c>
      <c r="AU280" s="240" t="s">
        <v>84</v>
      </c>
      <c r="AY280" s="18" t="s">
        <v>137</v>
      </c>
      <c r="BE280" s="241">
        <f>IF(N280="základní",J280,0)</f>
        <v>0</v>
      </c>
      <c r="BF280" s="241">
        <f>IF(N280="snížená",J280,0)</f>
        <v>0</v>
      </c>
      <c r="BG280" s="241">
        <f>IF(N280="zákl. přenesená",J280,0)</f>
        <v>0</v>
      </c>
      <c r="BH280" s="241">
        <f>IF(N280="sníž. přenesená",J280,0)</f>
        <v>0</v>
      </c>
      <c r="BI280" s="241">
        <f>IF(N280="nulová",J280,0)</f>
        <v>0</v>
      </c>
      <c r="BJ280" s="18" t="s">
        <v>82</v>
      </c>
      <c r="BK280" s="241">
        <f>ROUND(I280*H280,2)</f>
        <v>0</v>
      </c>
      <c r="BL280" s="18" t="s">
        <v>155</v>
      </c>
      <c r="BM280" s="240" t="s">
        <v>1508</v>
      </c>
    </row>
    <row r="281" s="2" customFormat="1" ht="24.15" customHeight="1">
      <c r="A281" s="39"/>
      <c r="B281" s="40"/>
      <c r="C281" s="228" t="s">
        <v>744</v>
      </c>
      <c r="D281" s="228" t="s">
        <v>140</v>
      </c>
      <c r="E281" s="229" t="s">
        <v>1929</v>
      </c>
      <c r="F281" s="230" t="s">
        <v>1930</v>
      </c>
      <c r="G281" s="231" t="s">
        <v>143</v>
      </c>
      <c r="H281" s="232">
        <v>2</v>
      </c>
      <c r="I281" s="233"/>
      <c r="J281" s="234">
        <f>ROUND(I281*H281,2)</f>
        <v>0</v>
      </c>
      <c r="K281" s="235"/>
      <c r="L281" s="45"/>
      <c r="M281" s="236" t="s">
        <v>1</v>
      </c>
      <c r="N281" s="237" t="s">
        <v>39</v>
      </c>
      <c r="O281" s="92"/>
      <c r="P281" s="238">
        <f>O281*H281</f>
        <v>0</v>
      </c>
      <c r="Q281" s="238">
        <v>0</v>
      </c>
      <c r="R281" s="238">
        <f>Q281*H281</f>
        <v>0</v>
      </c>
      <c r="S281" s="238">
        <v>0</v>
      </c>
      <c r="T281" s="239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40" t="s">
        <v>155</v>
      </c>
      <c r="AT281" s="240" t="s">
        <v>140</v>
      </c>
      <c r="AU281" s="240" t="s">
        <v>84</v>
      </c>
      <c r="AY281" s="18" t="s">
        <v>137</v>
      </c>
      <c r="BE281" s="241">
        <f>IF(N281="základní",J281,0)</f>
        <v>0</v>
      </c>
      <c r="BF281" s="241">
        <f>IF(N281="snížená",J281,0)</f>
        <v>0</v>
      </c>
      <c r="BG281" s="241">
        <f>IF(N281="zákl. přenesená",J281,0)</f>
        <v>0</v>
      </c>
      <c r="BH281" s="241">
        <f>IF(N281="sníž. přenesená",J281,0)</f>
        <v>0</v>
      </c>
      <c r="BI281" s="241">
        <f>IF(N281="nulová",J281,0)</f>
        <v>0</v>
      </c>
      <c r="BJ281" s="18" t="s">
        <v>82</v>
      </c>
      <c r="BK281" s="241">
        <f>ROUND(I281*H281,2)</f>
        <v>0</v>
      </c>
      <c r="BL281" s="18" t="s">
        <v>155</v>
      </c>
      <c r="BM281" s="240" t="s">
        <v>1516</v>
      </c>
    </row>
    <row r="282" s="2" customFormat="1" ht="16.5" customHeight="1">
      <c r="A282" s="39"/>
      <c r="B282" s="40"/>
      <c r="C282" s="228" t="s">
        <v>750</v>
      </c>
      <c r="D282" s="228" t="s">
        <v>140</v>
      </c>
      <c r="E282" s="229" t="s">
        <v>1931</v>
      </c>
      <c r="F282" s="230" t="s">
        <v>1932</v>
      </c>
      <c r="G282" s="231" t="s">
        <v>143</v>
      </c>
      <c r="H282" s="232">
        <v>1</v>
      </c>
      <c r="I282" s="233"/>
      <c r="J282" s="234">
        <f>ROUND(I282*H282,2)</f>
        <v>0</v>
      </c>
      <c r="K282" s="235"/>
      <c r="L282" s="45"/>
      <c r="M282" s="236" t="s">
        <v>1</v>
      </c>
      <c r="N282" s="237" t="s">
        <v>39</v>
      </c>
      <c r="O282" s="92"/>
      <c r="P282" s="238">
        <f>O282*H282</f>
        <v>0</v>
      </c>
      <c r="Q282" s="238">
        <v>0</v>
      </c>
      <c r="R282" s="238">
        <f>Q282*H282</f>
        <v>0</v>
      </c>
      <c r="S282" s="238">
        <v>0</v>
      </c>
      <c r="T282" s="239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40" t="s">
        <v>155</v>
      </c>
      <c r="AT282" s="240" t="s">
        <v>140</v>
      </c>
      <c r="AU282" s="240" t="s">
        <v>84</v>
      </c>
      <c r="AY282" s="18" t="s">
        <v>137</v>
      </c>
      <c r="BE282" s="241">
        <f>IF(N282="základní",J282,0)</f>
        <v>0</v>
      </c>
      <c r="BF282" s="241">
        <f>IF(N282="snížená",J282,0)</f>
        <v>0</v>
      </c>
      <c r="BG282" s="241">
        <f>IF(N282="zákl. přenesená",J282,0)</f>
        <v>0</v>
      </c>
      <c r="BH282" s="241">
        <f>IF(N282="sníž. přenesená",J282,0)</f>
        <v>0</v>
      </c>
      <c r="BI282" s="241">
        <f>IF(N282="nulová",J282,0)</f>
        <v>0</v>
      </c>
      <c r="BJ282" s="18" t="s">
        <v>82</v>
      </c>
      <c r="BK282" s="241">
        <f>ROUND(I282*H282,2)</f>
        <v>0</v>
      </c>
      <c r="BL282" s="18" t="s">
        <v>155</v>
      </c>
      <c r="BM282" s="240" t="s">
        <v>1526</v>
      </c>
    </row>
    <row r="283" s="12" customFormat="1" ht="22.8" customHeight="1">
      <c r="A283" s="12"/>
      <c r="B283" s="212"/>
      <c r="C283" s="213"/>
      <c r="D283" s="214" t="s">
        <v>73</v>
      </c>
      <c r="E283" s="226" t="s">
        <v>1933</v>
      </c>
      <c r="F283" s="226" t="s">
        <v>1934</v>
      </c>
      <c r="G283" s="213"/>
      <c r="H283" s="213"/>
      <c r="I283" s="216"/>
      <c r="J283" s="227">
        <f>BK283</f>
        <v>0</v>
      </c>
      <c r="K283" s="213"/>
      <c r="L283" s="218"/>
      <c r="M283" s="219"/>
      <c r="N283" s="220"/>
      <c r="O283" s="220"/>
      <c r="P283" s="221">
        <v>0</v>
      </c>
      <c r="Q283" s="220"/>
      <c r="R283" s="221">
        <v>0</v>
      </c>
      <c r="S283" s="220"/>
      <c r="T283" s="222">
        <v>0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223" t="s">
        <v>82</v>
      </c>
      <c r="AT283" s="224" t="s">
        <v>73</v>
      </c>
      <c r="AU283" s="224" t="s">
        <v>82</v>
      </c>
      <c r="AY283" s="223" t="s">
        <v>137</v>
      </c>
      <c r="BK283" s="225">
        <v>0</v>
      </c>
    </row>
    <row r="284" s="12" customFormat="1" ht="22.8" customHeight="1">
      <c r="A284" s="12"/>
      <c r="B284" s="212"/>
      <c r="C284" s="213"/>
      <c r="D284" s="214" t="s">
        <v>73</v>
      </c>
      <c r="E284" s="226" t="s">
        <v>1935</v>
      </c>
      <c r="F284" s="226" t="s">
        <v>1936</v>
      </c>
      <c r="G284" s="213"/>
      <c r="H284" s="213"/>
      <c r="I284" s="216"/>
      <c r="J284" s="227">
        <f>BK284</f>
        <v>0</v>
      </c>
      <c r="K284" s="213"/>
      <c r="L284" s="218"/>
      <c r="M284" s="219"/>
      <c r="N284" s="220"/>
      <c r="O284" s="220"/>
      <c r="P284" s="221">
        <f>SUM(P285:P288)</f>
        <v>0</v>
      </c>
      <c r="Q284" s="220"/>
      <c r="R284" s="221">
        <f>SUM(R285:R288)</f>
        <v>0</v>
      </c>
      <c r="S284" s="220"/>
      <c r="T284" s="222">
        <f>SUM(T285:T288)</f>
        <v>0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23" t="s">
        <v>82</v>
      </c>
      <c r="AT284" s="224" t="s">
        <v>73</v>
      </c>
      <c r="AU284" s="224" t="s">
        <v>82</v>
      </c>
      <c r="AY284" s="223" t="s">
        <v>137</v>
      </c>
      <c r="BK284" s="225">
        <f>SUM(BK285:BK288)</f>
        <v>0</v>
      </c>
    </row>
    <row r="285" s="2" customFormat="1" ht="16.5" customHeight="1">
      <c r="A285" s="39"/>
      <c r="B285" s="40"/>
      <c r="C285" s="228" t="s">
        <v>756</v>
      </c>
      <c r="D285" s="228" t="s">
        <v>140</v>
      </c>
      <c r="E285" s="229" t="s">
        <v>1937</v>
      </c>
      <c r="F285" s="230" t="s">
        <v>1938</v>
      </c>
      <c r="G285" s="231" t="s">
        <v>143</v>
      </c>
      <c r="H285" s="232">
        <v>1</v>
      </c>
      <c r="I285" s="233"/>
      <c r="J285" s="234">
        <f>ROUND(I285*H285,2)</f>
        <v>0</v>
      </c>
      <c r="K285" s="235"/>
      <c r="L285" s="45"/>
      <c r="M285" s="236" t="s">
        <v>1</v>
      </c>
      <c r="N285" s="237" t="s">
        <v>39</v>
      </c>
      <c r="O285" s="92"/>
      <c r="P285" s="238">
        <f>O285*H285</f>
        <v>0</v>
      </c>
      <c r="Q285" s="238">
        <v>0</v>
      </c>
      <c r="R285" s="238">
        <f>Q285*H285</f>
        <v>0</v>
      </c>
      <c r="S285" s="238">
        <v>0</v>
      </c>
      <c r="T285" s="239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40" t="s">
        <v>155</v>
      </c>
      <c r="AT285" s="240" t="s">
        <v>140</v>
      </c>
      <c r="AU285" s="240" t="s">
        <v>84</v>
      </c>
      <c r="AY285" s="18" t="s">
        <v>137</v>
      </c>
      <c r="BE285" s="241">
        <f>IF(N285="základní",J285,0)</f>
        <v>0</v>
      </c>
      <c r="BF285" s="241">
        <f>IF(N285="snížená",J285,0)</f>
        <v>0</v>
      </c>
      <c r="BG285" s="241">
        <f>IF(N285="zákl. přenesená",J285,0)</f>
        <v>0</v>
      </c>
      <c r="BH285" s="241">
        <f>IF(N285="sníž. přenesená",J285,0)</f>
        <v>0</v>
      </c>
      <c r="BI285" s="241">
        <f>IF(N285="nulová",J285,0)</f>
        <v>0</v>
      </c>
      <c r="BJ285" s="18" t="s">
        <v>82</v>
      </c>
      <c r="BK285" s="241">
        <f>ROUND(I285*H285,2)</f>
        <v>0</v>
      </c>
      <c r="BL285" s="18" t="s">
        <v>155</v>
      </c>
      <c r="BM285" s="240" t="s">
        <v>1537</v>
      </c>
    </row>
    <row r="286" s="2" customFormat="1" ht="16.5" customHeight="1">
      <c r="A286" s="39"/>
      <c r="B286" s="40"/>
      <c r="C286" s="228" t="s">
        <v>764</v>
      </c>
      <c r="D286" s="228" t="s">
        <v>140</v>
      </c>
      <c r="E286" s="229" t="s">
        <v>1939</v>
      </c>
      <c r="F286" s="230" t="s">
        <v>1940</v>
      </c>
      <c r="G286" s="231" t="s">
        <v>143</v>
      </c>
      <c r="H286" s="232">
        <v>1</v>
      </c>
      <c r="I286" s="233"/>
      <c r="J286" s="234">
        <f>ROUND(I286*H286,2)</f>
        <v>0</v>
      </c>
      <c r="K286" s="235"/>
      <c r="L286" s="45"/>
      <c r="M286" s="236" t="s">
        <v>1</v>
      </c>
      <c r="N286" s="237" t="s">
        <v>39</v>
      </c>
      <c r="O286" s="92"/>
      <c r="P286" s="238">
        <f>O286*H286</f>
        <v>0</v>
      </c>
      <c r="Q286" s="238">
        <v>0</v>
      </c>
      <c r="R286" s="238">
        <f>Q286*H286</f>
        <v>0</v>
      </c>
      <c r="S286" s="238">
        <v>0</v>
      </c>
      <c r="T286" s="239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40" t="s">
        <v>155</v>
      </c>
      <c r="AT286" s="240" t="s">
        <v>140</v>
      </c>
      <c r="AU286" s="240" t="s">
        <v>84</v>
      </c>
      <c r="AY286" s="18" t="s">
        <v>137</v>
      </c>
      <c r="BE286" s="241">
        <f>IF(N286="základní",J286,0)</f>
        <v>0</v>
      </c>
      <c r="BF286" s="241">
        <f>IF(N286="snížená",J286,0)</f>
        <v>0</v>
      </c>
      <c r="BG286" s="241">
        <f>IF(N286="zákl. přenesená",J286,0)</f>
        <v>0</v>
      </c>
      <c r="BH286" s="241">
        <f>IF(N286="sníž. přenesená",J286,0)</f>
        <v>0</v>
      </c>
      <c r="BI286" s="241">
        <f>IF(N286="nulová",J286,0)</f>
        <v>0</v>
      </c>
      <c r="BJ286" s="18" t="s">
        <v>82</v>
      </c>
      <c r="BK286" s="241">
        <f>ROUND(I286*H286,2)</f>
        <v>0</v>
      </c>
      <c r="BL286" s="18" t="s">
        <v>155</v>
      </c>
      <c r="BM286" s="240" t="s">
        <v>1548</v>
      </c>
    </row>
    <row r="287" s="2" customFormat="1" ht="16.5" customHeight="1">
      <c r="A287" s="39"/>
      <c r="B287" s="40"/>
      <c r="C287" s="228" t="s">
        <v>768</v>
      </c>
      <c r="D287" s="228" t="s">
        <v>140</v>
      </c>
      <c r="E287" s="229" t="s">
        <v>1941</v>
      </c>
      <c r="F287" s="230" t="s">
        <v>1942</v>
      </c>
      <c r="G287" s="231" t="s">
        <v>143</v>
      </c>
      <c r="H287" s="232">
        <v>1</v>
      </c>
      <c r="I287" s="233"/>
      <c r="J287" s="234">
        <f>ROUND(I287*H287,2)</f>
        <v>0</v>
      </c>
      <c r="K287" s="235"/>
      <c r="L287" s="45"/>
      <c r="M287" s="236" t="s">
        <v>1</v>
      </c>
      <c r="N287" s="237" t="s">
        <v>39</v>
      </c>
      <c r="O287" s="92"/>
      <c r="P287" s="238">
        <f>O287*H287</f>
        <v>0</v>
      </c>
      <c r="Q287" s="238">
        <v>0</v>
      </c>
      <c r="R287" s="238">
        <f>Q287*H287</f>
        <v>0</v>
      </c>
      <c r="S287" s="238">
        <v>0</v>
      </c>
      <c r="T287" s="239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40" t="s">
        <v>155</v>
      </c>
      <c r="AT287" s="240" t="s">
        <v>140</v>
      </c>
      <c r="AU287" s="240" t="s">
        <v>84</v>
      </c>
      <c r="AY287" s="18" t="s">
        <v>137</v>
      </c>
      <c r="BE287" s="241">
        <f>IF(N287="základní",J287,0)</f>
        <v>0</v>
      </c>
      <c r="BF287" s="241">
        <f>IF(N287="snížená",J287,0)</f>
        <v>0</v>
      </c>
      <c r="BG287" s="241">
        <f>IF(N287="zákl. přenesená",J287,0)</f>
        <v>0</v>
      </c>
      <c r="BH287" s="241">
        <f>IF(N287="sníž. přenesená",J287,0)</f>
        <v>0</v>
      </c>
      <c r="BI287" s="241">
        <f>IF(N287="nulová",J287,0)</f>
        <v>0</v>
      </c>
      <c r="BJ287" s="18" t="s">
        <v>82</v>
      </c>
      <c r="BK287" s="241">
        <f>ROUND(I287*H287,2)</f>
        <v>0</v>
      </c>
      <c r="BL287" s="18" t="s">
        <v>155</v>
      </c>
      <c r="BM287" s="240" t="s">
        <v>1557</v>
      </c>
    </row>
    <row r="288" s="2" customFormat="1" ht="16.5" customHeight="1">
      <c r="A288" s="39"/>
      <c r="B288" s="40"/>
      <c r="C288" s="228" t="s">
        <v>773</v>
      </c>
      <c r="D288" s="228" t="s">
        <v>140</v>
      </c>
      <c r="E288" s="229" t="s">
        <v>1943</v>
      </c>
      <c r="F288" s="230" t="s">
        <v>1944</v>
      </c>
      <c r="G288" s="231" t="s">
        <v>143</v>
      </c>
      <c r="H288" s="232">
        <v>1</v>
      </c>
      <c r="I288" s="233"/>
      <c r="J288" s="234">
        <f>ROUND(I288*H288,2)</f>
        <v>0</v>
      </c>
      <c r="K288" s="235"/>
      <c r="L288" s="45"/>
      <c r="M288" s="236" t="s">
        <v>1</v>
      </c>
      <c r="N288" s="237" t="s">
        <v>39</v>
      </c>
      <c r="O288" s="92"/>
      <c r="P288" s="238">
        <f>O288*H288</f>
        <v>0</v>
      </c>
      <c r="Q288" s="238">
        <v>0</v>
      </c>
      <c r="R288" s="238">
        <f>Q288*H288</f>
        <v>0</v>
      </c>
      <c r="S288" s="238">
        <v>0</v>
      </c>
      <c r="T288" s="239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40" t="s">
        <v>155</v>
      </c>
      <c r="AT288" s="240" t="s">
        <v>140</v>
      </c>
      <c r="AU288" s="240" t="s">
        <v>84</v>
      </c>
      <c r="AY288" s="18" t="s">
        <v>137</v>
      </c>
      <c r="BE288" s="241">
        <f>IF(N288="základní",J288,0)</f>
        <v>0</v>
      </c>
      <c r="BF288" s="241">
        <f>IF(N288="snížená",J288,0)</f>
        <v>0</v>
      </c>
      <c r="BG288" s="241">
        <f>IF(N288="zákl. přenesená",J288,0)</f>
        <v>0</v>
      </c>
      <c r="BH288" s="241">
        <f>IF(N288="sníž. přenesená",J288,0)</f>
        <v>0</v>
      </c>
      <c r="BI288" s="241">
        <f>IF(N288="nulová",J288,0)</f>
        <v>0</v>
      </c>
      <c r="BJ288" s="18" t="s">
        <v>82</v>
      </c>
      <c r="BK288" s="241">
        <f>ROUND(I288*H288,2)</f>
        <v>0</v>
      </c>
      <c r="BL288" s="18" t="s">
        <v>155</v>
      </c>
      <c r="BM288" s="240" t="s">
        <v>1568</v>
      </c>
    </row>
    <row r="289" s="12" customFormat="1" ht="22.8" customHeight="1">
      <c r="A289" s="12"/>
      <c r="B289" s="212"/>
      <c r="C289" s="213"/>
      <c r="D289" s="214" t="s">
        <v>73</v>
      </c>
      <c r="E289" s="226" t="s">
        <v>1945</v>
      </c>
      <c r="F289" s="226" t="s">
        <v>1946</v>
      </c>
      <c r="G289" s="213"/>
      <c r="H289" s="213"/>
      <c r="I289" s="216"/>
      <c r="J289" s="227">
        <f>BK289</f>
        <v>0</v>
      </c>
      <c r="K289" s="213"/>
      <c r="L289" s="218"/>
      <c r="M289" s="219"/>
      <c r="N289" s="220"/>
      <c r="O289" s="220"/>
      <c r="P289" s="221">
        <f>SUM(P290:P294)</f>
        <v>0</v>
      </c>
      <c r="Q289" s="220"/>
      <c r="R289" s="221">
        <f>SUM(R290:R294)</f>
        <v>0</v>
      </c>
      <c r="S289" s="220"/>
      <c r="T289" s="222">
        <f>SUM(T290:T294)</f>
        <v>0</v>
      </c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R289" s="223" t="s">
        <v>82</v>
      </c>
      <c r="AT289" s="224" t="s">
        <v>73</v>
      </c>
      <c r="AU289" s="224" t="s">
        <v>82</v>
      </c>
      <c r="AY289" s="223" t="s">
        <v>137</v>
      </c>
      <c r="BK289" s="225">
        <f>SUM(BK290:BK294)</f>
        <v>0</v>
      </c>
    </row>
    <row r="290" s="2" customFormat="1" ht="21.75" customHeight="1">
      <c r="A290" s="39"/>
      <c r="B290" s="40"/>
      <c r="C290" s="228" t="s">
        <v>778</v>
      </c>
      <c r="D290" s="228" t="s">
        <v>140</v>
      </c>
      <c r="E290" s="229" t="s">
        <v>1947</v>
      </c>
      <c r="F290" s="230" t="s">
        <v>1948</v>
      </c>
      <c r="G290" s="231" t="s">
        <v>143</v>
      </c>
      <c r="H290" s="232">
        <v>1</v>
      </c>
      <c r="I290" s="233"/>
      <c r="J290" s="234">
        <f>ROUND(I290*H290,2)</f>
        <v>0</v>
      </c>
      <c r="K290" s="235"/>
      <c r="L290" s="45"/>
      <c r="M290" s="236" t="s">
        <v>1</v>
      </c>
      <c r="N290" s="237" t="s">
        <v>39</v>
      </c>
      <c r="O290" s="92"/>
      <c r="P290" s="238">
        <f>O290*H290</f>
        <v>0</v>
      </c>
      <c r="Q290" s="238">
        <v>0</v>
      </c>
      <c r="R290" s="238">
        <f>Q290*H290</f>
        <v>0</v>
      </c>
      <c r="S290" s="238">
        <v>0</v>
      </c>
      <c r="T290" s="239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40" t="s">
        <v>155</v>
      </c>
      <c r="AT290" s="240" t="s">
        <v>140</v>
      </c>
      <c r="AU290" s="240" t="s">
        <v>84</v>
      </c>
      <c r="AY290" s="18" t="s">
        <v>137</v>
      </c>
      <c r="BE290" s="241">
        <f>IF(N290="základní",J290,0)</f>
        <v>0</v>
      </c>
      <c r="BF290" s="241">
        <f>IF(N290="snížená",J290,0)</f>
        <v>0</v>
      </c>
      <c r="BG290" s="241">
        <f>IF(N290="zákl. přenesená",J290,0)</f>
        <v>0</v>
      </c>
      <c r="BH290" s="241">
        <f>IF(N290="sníž. přenesená",J290,0)</f>
        <v>0</v>
      </c>
      <c r="BI290" s="241">
        <f>IF(N290="nulová",J290,0)</f>
        <v>0</v>
      </c>
      <c r="BJ290" s="18" t="s">
        <v>82</v>
      </c>
      <c r="BK290" s="241">
        <f>ROUND(I290*H290,2)</f>
        <v>0</v>
      </c>
      <c r="BL290" s="18" t="s">
        <v>155</v>
      </c>
      <c r="BM290" s="240" t="s">
        <v>1576</v>
      </c>
    </row>
    <row r="291" s="2" customFormat="1" ht="16.5" customHeight="1">
      <c r="A291" s="39"/>
      <c r="B291" s="40"/>
      <c r="C291" s="228" t="s">
        <v>783</v>
      </c>
      <c r="D291" s="228" t="s">
        <v>140</v>
      </c>
      <c r="E291" s="229" t="s">
        <v>1937</v>
      </c>
      <c r="F291" s="230" t="s">
        <v>1938</v>
      </c>
      <c r="G291" s="231" t="s">
        <v>143</v>
      </c>
      <c r="H291" s="232">
        <v>1</v>
      </c>
      <c r="I291" s="233"/>
      <c r="J291" s="234">
        <f>ROUND(I291*H291,2)</f>
        <v>0</v>
      </c>
      <c r="K291" s="235"/>
      <c r="L291" s="45"/>
      <c r="M291" s="236" t="s">
        <v>1</v>
      </c>
      <c r="N291" s="237" t="s">
        <v>39</v>
      </c>
      <c r="O291" s="92"/>
      <c r="P291" s="238">
        <f>O291*H291</f>
        <v>0</v>
      </c>
      <c r="Q291" s="238">
        <v>0</v>
      </c>
      <c r="R291" s="238">
        <f>Q291*H291</f>
        <v>0</v>
      </c>
      <c r="S291" s="238">
        <v>0</v>
      </c>
      <c r="T291" s="239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40" t="s">
        <v>155</v>
      </c>
      <c r="AT291" s="240" t="s">
        <v>140</v>
      </c>
      <c r="AU291" s="240" t="s">
        <v>84</v>
      </c>
      <c r="AY291" s="18" t="s">
        <v>137</v>
      </c>
      <c r="BE291" s="241">
        <f>IF(N291="základní",J291,0)</f>
        <v>0</v>
      </c>
      <c r="BF291" s="241">
        <f>IF(N291="snížená",J291,0)</f>
        <v>0</v>
      </c>
      <c r="BG291" s="241">
        <f>IF(N291="zákl. přenesená",J291,0)</f>
        <v>0</v>
      </c>
      <c r="BH291" s="241">
        <f>IF(N291="sníž. přenesená",J291,0)</f>
        <v>0</v>
      </c>
      <c r="BI291" s="241">
        <f>IF(N291="nulová",J291,0)</f>
        <v>0</v>
      </c>
      <c r="BJ291" s="18" t="s">
        <v>82</v>
      </c>
      <c r="BK291" s="241">
        <f>ROUND(I291*H291,2)</f>
        <v>0</v>
      </c>
      <c r="BL291" s="18" t="s">
        <v>155</v>
      </c>
      <c r="BM291" s="240" t="s">
        <v>1585</v>
      </c>
    </row>
    <row r="292" s="2" customFormat="1" ht="16.5" customHeight="1">
      <c r="A292" s="39"/>
      <c r="B292" s="40"/>
      <c r="C292" s="228" t="s">
        <v>787</v>
      </c>
      <c r="D292" s="228" t="s">
        <v>140</v>
      </c>
      <c r="E292" s="229" t="s">
        <v>1949</v>
      </c>
      <c r="F292" s="230" t="s">
        <v>1950</v>
      </c>
      <c r="G292" s="231" t="s">
        <v>143</v>
      </c>
      <c r="H292" s="232">
        <v>1</v>
      </c>
      <c r="I292" s="233"/>
      <c r="J292" s="234">
        <f>ROUND(I292*H292,2)</f>
        <v>0</v>
      </c>
      <c r="K292" s="235"/>
      <c r="L292" s="45"/>
      <c r="M292" s="236" t="s">
        <v>1</v>
      </c>
      <c r="N292" s="237" t="s">
        <v>39</v>
      </c>
      <c r="O292" s="92"/>
      <c r="P292" s="238">
        <f>O292*H292</f>
        <v>0</v>
      </c>
      <c r="Q292" s="238">
        <v>0</v>
      </c>
      <c r="R292" s="238">
        <f>Q292*H292</f>
        <v>0</v>
      </c>
      <c r="S292" s="238">
        <v>0</v>
      </c>
      <c r="T292" s="239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40" t="s">
        <v>155</v>
      </c>
      <c r="AT292" s="240" t="s">
        <v>140</v>
      </c>
      <c r="AU292" s="240" t="s">
        <v>84</v>
      </c>
      <c r="AY292" s="18" t="s">
        <v>137</v>
      </c>
      <c r="BE292" s="241">
        <f>IF(N292="základní",J292,0)</f>
        <v>0</v>
      </c>
      <c r="BF292" s="241">
        <f>IF(N292="snížená",J292,0)</f>
        <v>0</v>
      </c>
      <c r="BG292" s="241">
        <f>IF(N292="zákl. přenesená",J292,0)</f>
        <v>0</v>
      </c>
      <c r="BH292" s="241">
        <f>IF(N292="sníž. přenesená",J292,0)</f>
        <v>0</v>
      </c>
      <c r="BI292" s="241">
        <f>IF(N292="nulová",J292,0)</f>
        <v>0</v>
      </c>
      <c r="BJ292" s="18" t="s">
        <v>82</v>
      </c>
      <c r="BK292" s="241">
        <f>ROUND(I292*H292,2)</f>
        <v>0</v>
      </c>
      <c r="BL292" s="18" t="s">
        <v>155</v>
      </c>
      <c r="BM292" s="240" t="s">
        <v>1603</v>
      </c>
    </row>
    <row r="293" s="2" customFormat="1" ht="16.5" customHeight="1">
      <c r="A293" s="39"/>
      <c r="B293" s="40"/>
      <c r="C293" s="228" t="s">
        <v>793</v>
      </c>
      <c r="D293" s="228" t="s">
        <v>140</v>
      </c>
      <c r="E293" s="229" t="s">
        <v>1951</v>
      </c>
      <c r="F293" s="230" t="s">
        <v>1952</v>
      </c>
      <c r="G293" s="231" t="s">
        <v>143</v>
      </c>
      <c r="H293" s="232">
        <v>1</v>
      </c>
      <c r="I293" s="233"/>
      <c r="J293" s="234">
        <f>ROUND(I293*H293,2)</f>
        <v>0</v>
      </c>
      <c r="K293" s="235"/>
      <c r="L293" s="45"/>
      <c r="M293" s="236" t="s">
        <v>1</v>
      </c>
      <c r="N293" s="237" t="s">
        <v>39</v>
      </c>
      <c r="O293" s="92"/>
      <c r="P293" s="238">
        <f>O293*H293</f>
        <v>0</v>
      </c>
      <c r="Q293" s="238">
        <v>0</v>
      </c>
      <c r="R293" s="238">
        <f>Q293*H293</f>
        <v>0</v>
      </c>
      <c r="S293" s="238">
        <v>0</v>
      </c>
      <c r="T293" s="239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40" t="s">
        <v>155</v>
      </c>
      <c r="AT293" s="240" t="s">
        <v>140</v>
      </c>
      <c r="AU293" s="240" t="s">
        <v>84</v>
      </c>
      <c r="AY293" s="18" t="s">
        <v>137</v>
      </c>
      <c r="BE293" s="241">
        <f>IF(N293="základní",J293,0)</f>
        <v>0</v>
      </c>
      <c r="BF293" s="241">
        <f>IF(N293="snížená",J293,0)</f>
        <v>0</v>
      </c>
      <c r="BG293" s="241">
        <f>IF(N293="zákl. přenesená",J293,0)</f>
        <v>0</v>
      </c>
      <c r="BH293" s="241">
        <f>IF(N293="sníž. přenesená",J293,0)</f>
        <v>0</v>
      </c>
      <c r="BI293" s="241">
        <f>IF(N293="nulová",J293,0)</f>
        <v>0</v>
      </c>
      <c r="BJ293" s="18" t="s">
        <v>82</v>
      </c>
      <c r="BK293" s="241">
        <f>ROUND(I293*H293,2)</f>
        <v>0</v>
      </c>
      <c r="BL293" s="18" t="s">
        <v>155</v>
      </c>
      <c r="BM293" s="240" t="s">
        <v>1611</v>
      </c>
    </row>
    <row r="294" s="2" customFormat="1" ht="16.5" customHeight="1">
      <c r="A294" s="39"/>
      <c r="B294" s="40"/>
      <c r="C294" s="228" t="s">
        <v>799</v>
      </c>
      <c r="D294" s="228" t="s">
        <v>140</v>
      </c>
      <c r="E294" s="229" t="s">
        <v>1953</v>
      </c>
      <c r="F294" s="230" t="s">
        <v>1954</v>
      </c>
      <c r="G294" s="231" t="s">
        <v>143</v>
      </c>
      <c r="H294" s="232">
        <v>1</v>
      </c>
      <c r="I294" s="233"/>
      <c r="J294" s="234">
        <f>ROUND(I294*H294,2)</f>
        <v>0</v>
      </c>
      <c r="K294" s="235"/>
      <c r="L294" s="45"/>
      <c r="M294" s="236" t="s">
        <v>1</v>
      </c>
      <c r="N294" s="237" t="s">
        <v>39</v>
      </c>
      <c r="O294" s="92"/>
      <c r="P294" s="238">
        <f>O294*H294</f>
        <v>0</v>
      </c>
      <c r="Q294" s="238">
        <v>0</v>
      </c>
      <c r="R294" s="238">
        <f>Q294*H294</f>
        <v>0</v>
      </c>
      <c r="S294" s="238">
        <v>0</v>
      </c>
      <c r="T294" s="239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40" t="s">
        <v>155</v>
      </c>
      <c r="AT294" s="240" t="s">
        <v>140</v>
      </c>
      <c r="AU294" s="240" t="s">
        <v>84</v>
      </c>
      <c r="AY294" s="18" t="s">
        <v>137</v>
      </c>
      <c r="BE294" s="241">
        <f>IF(N294="základní",J294,0)</f>
        <v>0</v>
      </c>
      <c r="BF294" s="241">
        <f>IF(N294="snížená",J294,0)</f>
        <v>0</v>
      </c>
      <c r="BG294" s="241">
        <f>IF(N294="zákl. přenesená",J294,0)</f>
        <v>0</v>
      </c>
      <c r="BH294" s="241">
        <f>IF(N294="sníž. přenesená",J294,0)</f>
        <v>0</v>
      </c>
      <c r="BI294" s="241">
        <f>IF(N294="nulová",J294,0)</f>
        <v>0</v>
      </c>
      <c r="BJ294" s="18" t="s">
        <v>82</v>
      </c>
      <c r="BK294" s="241">
        <f>ROUND(I294*H294,2)</f>
        <v>0</v>
      </c>
      <c r="BL294" s="18" t="s">
        <v>155</v>
      </c>
      <c r="BM294" s="240" t="s">
        <v>1621</v>
      </c>
    </row>
    <row r="295" s="12" customFormat="1" ht="22.8" customHeight="1">
      <c r="A295" s="12"/>
      <c r="B295" s="212"/>
      <c r="C295" s="213"/>
      <c r="D295" s="214" t="s">
        <v>73</v>
      </c>
      <c r="E295" s="226" t="s">
        <v>1955</v>
      </c>
      <c r="F295" s="226" t="s">
        <v>1956</v>
      </c>
      <c r="G295" s="213"/>
      <c r="H295" s="213"/>
      <c r="I295" s="216"/>
      <c r="J295" s="227">
        <f>BK295</f>
        <v>0</v>
      </c>
      <c r="K295" s="213"/>
      <c r="L295" s="218"/>
      <c r="M295" s="219"/>
      <c r="N295" s="220"/>
      <c r="O295" s="220"/>
      <c r="P295" s="221">
        <f>SUM(P296:P307)</f>
        <v>0</v>
      </c>
      <c r="Q295" s="220"/>
      <c r="R295" s="221">
        <f>SUM(R296:R307)</f>
        <v>0</v>
      </c>
      <c r="S295" s="220"/>
      <c r="T295" s="222">
        <f>SUM(T296:T307)</f>
        <v>0</v>
      </c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R295" s="223" t="s">
        <v>82</v>
      </c>
      <c r="AT295" s="224" t="s">
        <v>73</v>
      </c>
      <c r="AU295" s="224" t="s">
        <v>82</v>
      </c>
      <c r="AY295" s="223" t="s">
        <v>137</v>
      </c>
      <c r="BK295" s="225">
        <f>SUM(BK296:BK307)</f>
        <v>0</v>
      </c>
    </row>
    <row r="296" s="2" customFormat="1" ht="16.5" customHeight="1">
      <c r="A296" s="39"/>
      <c r="B296" s="40"/>
      <c r="C296" s="228" t="s">
        <v>807</v>
      </c>
      <c r="D296" s="228" t="s">
        <v>140</v>
      </c>
      <c r="E296" s="229" t="s">
        <v>1957</v>
      </c>
      <c r="F296" s="230" t="s">
        <v>1958</v>
      </c>
      <c r="G296" s="231" t="s">
        <v>143</v>
      </c>
      <c r="H296" s="232">
        <v>1</v>
      </c>
      <c r="I296" s="233"/>
      <c r="J296" s="234">
        <f>ROUND(I296*H296,2)</f>
        <v>0</v>
      </c>
      <c r="K296" s="235"/>
      <c r="L296" s="45"/>
      <c r="M296" s="236" t="s">
        <v>1</v>
      </c>
      <c r="N296" s="237" t="s">
        <v>39</v>
      </c>
      <c r="O296" s="92"/>
      <c r="P296" s="238">
        <f>O296*H296</f>
        <v>0</v>
      </c>
      <c r="Q296" s="238">
        <v>0</v>
      </c>
      <c r="R296" s="238">
        <f>Q296*H296</f>
        <v>0</v>
      </c>
      <c r="S296" s="238">
        <v>0</v>
      </c>
      <c r="T296" s="239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40" t="s">
        <v>155</v>
      </c>
      <c r="AT296" s="240" t="s">
        <v>140</v>
      </c>
      <c r="AU296" s="240" t="s">
        <v>84</v>
      </c>
      <c r="AY296" s="18" t="s">
        <v>137</v>
      </c>
      <c r="BE296" s="241">
        <f>IF(N296="základní",J296,0)</f>
        <v>0</v>
      </c>
      <c r="BF296" s="241">
        <f>IF(N296="snížená",J296,0)</f>
        <v>0</v>
      </c>
      <c r="BG296" s="241">
        <f>IF(N296="zákl. přenesená",J296,0)</f>
        <v>0</v>
      </c>
      <c r="BH296" s="241">
        <f>IF(N296="sníž. přenesená",J296,0)</f>
        <v>0</v>
      </c>
      <c r="BI296" s="241">
        <f>IF(N296="nulová",J296,0)</f>
        <v>0</v>
      </c>
      <c r="BJ296" s="18" t="s">
        <v>82</v>
      </c>
      <c r="BK296" s="241">
        <f>ROUND(I296*H296,2)</f>
        <v>0</v>
      </c>
      <c r="BL296" s="18" t="s">
        <v>155</v>
      </c>
      <c r="BM296" s="240" t="s">
        <v>1640</v>
      </c>
    </row>
    <row r="297" s="2" customFormat="1" ht="16.5" customHeight="1">
      <c r="A297" s="39"/>
      <c r="B297" s="40"/>
      <c r="C297" s="228" t="s">
        <v>812</v>
      </c>
      <c r="D297" s="228" t="s">
        <v>140</v>
      </c>
      <c r="E297" s="229" t="s">
        <v>1959</v>
      </c>
      <c r="F297" s="230" t="s">
        <v>1960</v>
      </c>
      <c r="G297" s="231" t="s">
        <v>143</v>
      </c>
      <c r="H297" s="232">
        <v>1</v>
      </c>
      <c r="I297" s="233"/>
      <c r="J297" s="234">
        <f>ROUND(I297*H297,2)</f>
        <v>0</v>
      </c>
      <c r="K297" s="235"/>
      <c r="L297" s="45"/>
      <c r="M297" s="236" t="s">
        <v>1</v>
      </c>
      <c r="N297" s="237" t="s">
        <v>39</v>
      </c>
      <c r="O297" s="92"/>
      <c r="P297" s="238">
        <f>O297*H297</f>
        <v>0</v>
      </c>
      <c r="Q297" s="238">
        <v>0</v>
      </c>
      <c r="R297" s="238">
        <f>Q297*H297</f>
        <v>0</v>
      </c>
      <c r="S297" s="238">
        <v>0</v>
      </c>
      <c r="T297" s="239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40" t="s">
        <v>155</v>
      </c>
      <c r="AT297" s="240" t="s">
        <v>140</v>
      </c>
      <c r="AU297" s="240" t="s">
        <v>84</v>
      </c>
      <c r="AY297" s="18" t="s">
        <v>137</v>
      </c>
      <c r="BE297" s="241">
        <f>IF(N297="základní",J297,0)</f>
        <v>0</v>
      </c>
      <c r="BF297" s="241">
        <f>IF(N297="snížená",J297,0)</f>
        <v>0</v>
      </c>
      <c r="BG297" s="241">
        <f>IF(N297="zákl. přenesená",J297,0)</f>
        <v>0</v>
      </c>
      <c r="BH297" s="241">
        <f>IF(N297="sníž. přenesená",J297,0)</f>
        <v>0</v>
      </c>
      <c r="BI297" s="241">
        <f>IF(N297="nulová",J297,0)</f>
        <v>0</v>
      </c>
      <c r="BJ297" s="18" t="s">
        <v>82</v>
      </c>
      <c r="BK297" s="241">
        <f>ROUND(I297*H297,2)</f>
        <v>0</v>
      </c>
      <c r="BL297" s="18" t="s">
        <v>155</v>
      </c>
      <c r="BM297" s="240" t="s">
        <v>1653</v>
      </c>
    </row>
    <row r="298" s="2" customFormat="1" ht="16.5" customHeight="1">
      <c r="A298" s="39"/>
      <c r="B298" s="40"/>
      <c r="C298" s="228" t="s">
        <v>816</v>
      </c>
      <c r="D298" s="228" t="s">
        <v>140</v>
      </c>
      <c r="E298" s="229" t="s">
        <v>1961</v>
      </c>
      <c r="F298" s="230" t="s">
        <v>1962</v>
      </c>
      <c r="G298" s="231" t="s">
        <v>143</v>
      </c>
      <c r="H298" s="232">
        <v>1</v>
      </c>
      <c r="I298" s="233"/>
      <c r="J298" s="234">
        <f>ROUND(I298*H298,2)</f>
        <v>0</v>
      </c>
      <c r="K298" s="235"/>
      <c r="L298" s="45"/>
      <c r="M298" s="236" t="s">
        <v>1</v>
      </c>
      <c r="N298" s="237" t="s">
        <v>39</v>
      </c>
      <c r="O298" s="92"/>
      <c r="P298" s="238">
        <f>O298*H298</f>
        <v>0</v>
      </c>
      <c r="Q298" s="238">
        <v>0</v>
      </c>
      <c r="R298" s="238">
        <f>Q298*H298</f>
        <v>0</v>
      </c>
      <c r="S298" s="238">
        <v>0</v>
      </c>
      <c r="T298" s="239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40" t="s">
        <v>155</v>
      </c>
      <c r="AT298" s="240" t="s">
        <v>140</v>
      </c>
      <c r="AU298" s="240" t="s">
        <v>84</v>
      </c>
      <c r="AY298" s="18" t="s">
        <v>137</v>
      </c>
      <c r="BE298" s="241">
        <f>IF(N298="základní",J298,0)</f>
        <v>0</v>
      </c>
      <c r="BF298" s="241">
        <f>IF(N298="snížená",J298,0)</f>
        <v>0</v>
      </c>
      <c r="BG298" s="241">
        <f>IF(N298="zákl. přenesená",J298,0)</f>
        <v>0</v>
      </c>
      <c r="BH298" s="241">
        <f>IF(N298="sníž. přenesená",J298,0)</f>
        <v>0</v>
      </c>
      <c r="BI298" s="241">
        <f>IF(N298="nulová",J298,0)</f>
        <v>0</v>
      </c>
      <c r="BJ298" s="18" t="s">
        <v>82</v>
      </c>
      <c r="BK298" s="241">
        <f>ROUND(I298*H298,2)</f>
        <v>0</v>
      </c>
      <c r="BL298" s="18" t="s">
        <v>155</v>
      </c>
      <c r="BM298" s="240" t="s">
        <v>1667</v>
      </c>
    </row>
    <row r="299" s="2" customFormat="1" ht="16.5" customHeight="1">
      <c r="A299" s="39"/>
      <c r="B299" s="40"/>
      <c r="C299" s="228" t="s">
        <v>822</v>
      </c>
      <c r="D299" s="228" t="s">
        <v>140</v>
      </c>
      <c r="E299" s="229" t="s">
        <v>1963</v>
      </c>
      <c r="F299" s="230" t="s">
        <v>1964</v>
      </c>
      <c r="G299" s="231" t="s">
        <v>143</v>
      </c>
      <c r="H299" s="232">
        <v>1</v>
      </c>
      <c r="I299" s="233"/>
      <c r="J299" s="234">
        <f>ROUND(I299*H299,2)</f>
        <v>0</v>
      </c>
      <c r="K299" s="235"/>
      <c r="L299" s="45"/>
      <c r="M299" s="236" t="s">
        <v>1</v>
      </c>
      <c r="N299" s="237" t="s">
        <v>39</v>
      </c>
      <c r="O299" s="92"/>
      <c r="P299" s="238">
        <f>O299*H299</f>
        <v>0</v>
      </c>
      <c r="Q299" s="238">
        <v>0</v>
      </c>
      <c r="R299" s="238">
        <f>Q299*H299</f>
        <v>0</v>
      </c>
      <c r="S299" s="238">
        <v>0</v>
      </c>
      <c r="T299" s="239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40" t="s">
        <v>155</v>
      </c>
      <c r="AT299" s="240" t="s">
        <v>140</v>
      </c>
      <c r="AU299" s="240" t="s">
        <v>84</v>
      </c>
      <c r="AY299" s="18" t="s">
        <v>137</v>
      </c>
      <c r="BE299" s="241">
        <f>IF(N299="základní",J299,0)</f>
        <v>0</v>
      </c>
      <c r="BF299" s="241">
        <f>IF(N299="snížená",J299,0)</f>
        <v>0</v>
      </c>
      <c r="BG299" s="241">
        <f>IF(N299="zákl. přenesená",J299,0)</f>
        <v>0</v>
      </c>
      <c r="BH299" s="241">
        <f>IF(N299="sníž. přenesená",J299,0)</f>
        <v>0</v>
      </c>
      <c r="BI299" s="241">
        <f>IF(N299="nulová",J299,0)</f>
        <v>0</v>
      </c>
      <c r="BJ299" s="18" t="s">
        <v>82</v>
      </c>
      <c r="BK299" s="241">
        <f>ROUND(I299*H299,2)</f>
        <v>0</v>
      </c>
      <c r="BL299" s="18" t="s">
        <v>155</v>
      </c>
      <c r="BM299" s="240" t="s">
        <v>1682</v>
      </c>
    </row>
    <row r="300" s="2" customFormat="1" ht="16.5" customHeight="1">
      <c r="A300" s="39"/>
      <c r="B300" s="40"/>
      <c r="C300" s="228" t="s">
        <v>828</v>
      </c>
      <c r="D300" s="228" t="s">
        <v>140</v>
      </c>
      <c r="E300" s="229" t="s">
        <v>1965</v>
      </c>
      <c r="F300" s="230" t="s">
        <v>1966</v>
      </c>
      <c r="G300" s="231" t="s">
        <v>143</v>
      </c>
      <c r="H300" s="232">
        <v>1</v>
      </c>
      <c r="I300" s="233"/>
      <c r="J300" s="234">
        <f>ROUND(I300*H300,2)</f>
        <v>0</v>
      </c>
      <c r="K300" s="235"/>
      <c r="L300" s="45"/>
      <c r="M300" s="236" t="s">
        <v>1</v>
      </c>
      <c r="N300" s="237" t="s">
        <v>39</v>
      </c>
      <c r="O300" s="92"/>
      <c r="P300" s="238">
        <f>O300*H300</f>
        <v>0</v>
      </c>
      <c r="Q300" s="238">
        <v>0</v>
      </c>
      <c r="R300" s="238">
        <f>Q300*H300</f>
        <v>0</v>
      </c>
      <c r="S300" s="238">
        <v>0</v>
      </c>
      <c r="T300" s="239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40" t="s">
        <v>155</v>
      </c>
      <c r="AT300" s="240" t="s">
        <v>140</v>
      </c>
      <c r="AU300" s="240" t="s">
        <v>84</v>
      </c>
      <c r="AY300" s="18" t="s">
        <v>137</v>
      </c>
      <c r="BE300" s="241">
        <f>IF(N300="základní",J300,0)</f>
        <v>0</v>
      </c>
      <c r="BF300" s="241">
        <f>IF(N300="snížená",J300,0)</f>
        <v>0</v>
      </c>
      <c r="BG300" s="241">
        <f>IF(N300="zákl. přenesená",J300,0)</f>
        <v>0</v>
      </c>
      <c r="BH300" s="241">
        <f>IF(N300="sníž. přenesená",J300,0)</f>
        <v>0</v>
      </c>
      <c r="BI300" s="241">
        <f>IF(N300="nulová",J300,0)</f>
        <v>0</v>
      </c>
      <c r="BJ300" s="18" t="s">
        <v>82</v>
      </c>
      <c r="BK300" s="241">
        <f>ROUND(I300*H300,2)</f>
        <v>0</v>
      </c>
      <c r="BL300" s="18" t="s">
        <v>155</v>
      </c>
      <c r="BM300" s="240" t="s">
        <v>1691</v>
      </c>
    </row>
    <row r="301" s="2" customFormat="1" ht="16.5" customHeight="1">
      <c r="A301" s="39"/>
      <c r="B301" s="40"/>
      <c r="C301" s="228" t="s">
        <v>832</v>
      </c>
      <c r="D301" s="228" t="s">
        <v>140</v>
      </c>
      <c r="E301" s="229" t="s">
        <v>1967</v>
      </c>
      <c r="F301" s="230" t="s">
        <v>1968</v>
      </c>
      <c r="G301" s="231" t="s">
        <v>143</v>
      </c>
      <c r="H301" s="232">
        <v>1</v>
      </c>
      <c r="I301" s="233"/>
      <c r="J301" s="234">
        <f>ROUND(I301*H301,2)</f>
        <v>0</v>
      </c>
      <c r="K301" s="235"/>
      <c r="L301" s="45"/>
      <c r="M301" s="236" t="s">
        <v>1</v>
      </c>
      <c r="N301" s="237" t="s">
        <v>39</v>
      </c>
      <c r="O301" s="92"/>
      <c r="P301" s="238">
        <f>O301*H301</f>
        <v>0</v>
      </c>
      <c r="Q301" s="238">
        <v>0</v>
      </c>
      <c r="R301" s="238">
        <f>Q301*H301</f>
        <v>0</v>
      </c>
      <c r="S301" s="238">
        <v>0</v>
      </c>
      <c r="T301" s="239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40" t="s">
        <v>155</v>
      </c>
      <c r="AT301" s="240" t="s">
        <v>140</v>
      </c>
      <c r="AU301" s="240" t="s">
        <v>84</v>
      </c>
      <c r="AY301" s="18" t="s">
        <v>137</v>
      </c>
      <c r="BE301" s="241">
        <f>IF(N301="základní",J301,0)</f>
        <v>0</v>
      </c>
      <c r="BF301" s="241">
        <f>IF(N301="snížená",J301,0)</f>
        <v>0</v>
      </c>
      <c r="BG301" s="241">
        <f>IF(N301="zákl. přenesená",J301,0)</f>
        <v>0</v>
      </c>
      <c r="BH301" s="241">
        <f>IF(N301="sníž. přenesená",J301,0)</f>
        <v>0</v>
      </c>
      <c r="BI301" s="241">
        <f>IF(N301="nulová",J301,0)</f>
        <v>0</v>
      </c>
      <c r="BJ301" s="18" t="s">
        <v>82</v>
      </c>
      <c r="BK301" s="241">
        <f>ROUND(I301*H301,2)</f>
        <v>0</v>
      </c>
      <c r="BL301" s="18" t="s">
        <v>155</v>
      </c>
      <c r="BM301" s="240" t="s">
        <v>1703</v>
      </c>
    </row>
    <row r="302" s="2" customFormat="1" ht="16.5" customHeight="1">
      <c r="A302" s="39"/>
      <c r="B302" s="40"/>
      <c r="C302" s="228" t="s">
        <v>836</v>
      </c>
      <c r="D302" s="228" t="s">
        <v>140</v>
      </c>
      <c r="E302" s="229" t="s">
        <v>1969</v>
      </c>
      <c r="F302" s="230" t="s">
        <v>1970</v>
      </c>
      <c r="G302" s="231" t="s">
        <v>143</v>
      </c>
      <c r="H302" s="232">
        <v>1</v>
      </c>
      <c r="I302" s="233"/>
      <c r="J302" s="234">
        <f>ROUND(I302*H302,2)</f>
        <v>0</v>
      </c>
      <c r="K302" s="235"/>
      <c r="L302" s="45"/>
      <c r="M302" s="236" t="s">
        <v>1</v>
      </c>
      <c r="N302" s="237" t="s">
        <v>39</v>
      </c>
      <c r="O302" s="92"/>
      <c r="P302" s="238">
        <f>O302*H302</f>
        <v>0</v>
      </c>
      <c r="Q302" s="238">
        <v>0</v>
      </c>
      <c r="R302" s="238">
        <f>Q302*H302</f>
        <v>0</v>
      </c>
      <c r="S302" s="238">
        <v>0</v>
      </c>
      <c r="T302" s="239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40" t="s">
        <v>155</v>
      </c>
      <c r="AT302" s="240" t="s">
        <v>140</v>
      </c>
      <c r="AU302" s="240" t="s">
        <v>84</v>
      </c>
      <c r="AY302" s="18" t="s">
        <v>137</v>
      </c>
      <c r="BE302" s="241">
        <f>IF(N302="základní",J302,0)</f>
        <v>0</v>
      </c>
      <c r="BF302" s="241">
        <f>IF(N302="snížená",J302,0)</f>
        <v>0</v>
      </c>
      <c r="BG302" s="241">
        <f>IF(N302="zákl. přenesená",J302,0)</f>
        <v>0</v>
      </c>
      <c r="BH302" s="241">
        <f>IF(N302="sníž. přenesená",J302,0)</f>
        <v>0</v>
      </c>
      <c r="BI302" s="241">
        <f>IF(N302="nulová",J302,0)</f>
        <v>0</v>
      </c>
      <c r="BJ302" s="18" t="s">
        <v>82</v>
      </c>
      <c r="BK302" s="241">
        <f>ROUND(I302*H302,2)</f>
        <v>0</v>
      </c>
      <c r="BL302" s="18" t="s">
        <v>155</v>
      </c>
      <c r="BM302" s="240" t="s">
        <v>1712</v>
      </c>
    </row>
    <row r="303" s="2" customFormat="1" ht="16.5" customHeight="1">
      <c r="A303" s="39"/>
      <c r="B303" s="40"/>
      <c r="C303" s="228" t="s">
        <v>842</v>
      </c>
      <c r="D303" s="228" t="s">
        <v>140</v>
      </c>
      <c r="E303" s="229" t="s">
        <v>1971</v>
      </c>
      <c r="F303" s="230" t="s">
        <v>1972</v>
      </c>
      <c r="G303" s="231" t="s">
        <v>143</v>
      </c>
      <c r="H303" s="232">
        <v>1</v>
      </c>
      <c r="I303" s="233"/>
      <c r="J303" s="234">
        <f>ROUND(I303*H303,2)</f>
        <v>0</v>
      </c>
      <c r="K303" s="235"/>
      <c r="L303" s="45"/>
      <c r="M303" s="236" t="s">
        <v>1</v>
      </c>
      <c r="N303" s="237" t="s">
        <v>39</v>
      </c>
      <c r="O303" s="92"/>
      <c r="P303" s="238">
        <f>O303*H303</f>
        <v>0</v>
      </c>
      <c r="Q303" s="238">
        <v>0</v>
      </c>
      <c r="R303" s="238">
        <f>Q303*H303</f>
        <v>0</v>
      </c>
      <c r="S303" s="238">
        <v>0</v>
      </c>
      <c r="T303" s="239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40" t="s">
        <v>155</v>
      </c>
      <c r="AT303" s="240" t="s">
        <v>140</v>
      </c>
      <c r="AU303" s="240" t="s">
        <v>84</v>
      </c>
      <c r="AY303" s="18" t="s">
        <v>137</v>
      </c>
      <c r="BE303" s="241">
        <f>IF(N303="základní",J303,0)</f>
        <v>0</v>
      </c>
      <c r="BF303" s="241">
        <f>IF(N303="snížená",J303,0)</f>
        <v>0</v>
      </c>
      <c r="BG303" s="241">
        <f>IF(N303="zákl. přenesená",J303,0)</f>
        <v>0</v>
      </c>
      <c r="BH303" s="241">
        <f>IF(N303="sníž. přenesená",J303,0)</f>
        <v>0</v>
      </c>
      <c r="BI303" s="241">
        <f>IF(N303="nulová",J303,0)</f>
        <v>0</v>
      </c>
      <c r="BJ303" s="18" t="s">
        <v>82</v>
      </c>
      <c r="BK303" s="241">
        <f>ROUND(I303*H303,2)</f>
        <v>0</v>
      </c>
      <c r="BL303" s="18" t="s">
        <v>155</v>
      </c>
      <c r="BM303" s="240" t="s">
        <v>1733</v>
      </c>
    </row>
    <row r="304" s="2" customFormat="1" ht="16.5" customHeight="1">
      <c r="A304" s="39"/>
      <c r="B304" s="40"/>
      <c r="C304" s="228" t="s">
        <v>847</v>
      </c>
      <c r="D304" s="228" t="s">
        <v>140</v>
      </c>
      <c r="E304" s="229" t="s">
        <v>1973</v>
      </c>
      <c r="F304" s="230" t="s">
        <v>1974</v>
      </c>
      <c r="G304" s="231" t="s">
        <v>143</v>
      </c>
      <c r="H304" s="232">
        <v>1</v>
      </c>
      <c r="I304" s="233"/>
      <c r="J304" s="234">
        <f>ROUND(I304*H304,2)</f>
        <v>0</v>
      </c>
      <c r="K304" s="235"/>
      <c r="L304" s="45"/>
      <c r="M304" s="236" t="s">
        <v>1</v>
      </c>
      <c r="N304" s="237" t="s">
        <v>39</v>
      </c>
      <c r="O304" s="92"/>
      <c r="P304" s="238">
        <f>O304*H304</f>
        <v>0</v>
      </c>
      <c r="Q304" s="238">
        <v>0</v>
      </c>
      <c r="R304" s="238">
        <f>Q304*H304</f>
        <v>0</v>
      </c>
      <c r="S304" s="238">
        <v>0</v>
      </c>
      <c r="T304" s="239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40" t="s">
        <v>155</v>
      </c>
      <c r="AT304" s="240" t="s">
        <v>140</v>
      </c>
      <c r="AU304" s="240" t="s">
        <v>84</v>
      </c>
      <c r="AY304" s="18" t="s">
        <v>137</v>
      </c>
      <c r="BE304" s="241">
        <f>IF(N304="základní",J304,0)</f>
        <v>0</v>
      </c>
      <c r="BF304" s="241">
        <f>IF(N304="snížená",J304,0)</f>
        <v>0</v>
      </c>
      <c r="BG304" s="241">
        <f>IF(N304="zákl. přenesená",J304,0)</f>
        <v>0</v>
      </c>
      <c r="BH304" s="241">
        <f>IF(N304="sníž. přenesená",J304,0)</f>
        <v>0</v>
      </c>
      <c r="BI304" s="241">
        <f>IF(N304="nulová",J304,0)</f>
        <v>0</v>
      </c>
      <c r="BJ304" s="18" t="s">
        <v>82</v>
      </c>
      <c r="BK304" s="241">
        <f>ROUND(I304*H304,2)</f>
        <v>0</v>
      </c>
      <c r="BL304" s="18" t="s">
        <v>155</v>
      </c>
      <c r="BM304" s="240" t="s">
        <v>1742</v>
      </c>
    </row>
    <row r="305" s="2" customFormat="1" ht="16.5" customHeight="1">
      <c r="A305" s="39"/>
      <c r="B305" s="40"/>
      <c r="C305" s="228" t="s">
        <v>851</v>
      </c>
      <c r="D305" s="228" t="s">
        <v>140</v>
      </c>
      <c r="E305" s="229" t="s">
        <v>1975</v>
      </c>
      <c r="F305" s="230" t="s">
        <v>1976</v>
      </c>
      <c r="G305" s="231" t="s">
        <v>143</v>
      </c>
      <c r="H305" s="232">
        <v>1</v>
      </c>
      <c r="I305" s="233"/>
      <c r="J305" s="234">
        <f>ROUND(I305*H305,2)</f>
        <v>0</v>
      </c>
      <c r="K305" s="235"/>
      <c r="L305" s="45"/>
      <c r="M305" s="236" t="s">
        <v>1</v>
      </c>
      <c r="N305" s="237" t="s">
        <v>39</v>
      </c>
      <c r="O305" s="92"/>
      <c r="P305" s="238">
        <f>O305*H305</f>
        <v>0</v>
      </c>
      <c r="Q305" s="238">
        <v>0</v>
      </c>
      <c r="R305" s="238">
        <f>Q305*H305</f>
        <v>0</v>
      </c>
      <c r="S305" s="238">
        <v>0</v>
      </c>
      <c r="T305" s="239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40" t="s">
        <v>155</v>
      </c>
      <c r="AT305" s="240" t="s">
        <v>140</v>
      </c>
      <c r="AU305" s="240" t="s">
        <v>84</v>
      </c>
      <c r="AY305" s="18" t="s">
        <v>137</v>
      </c>
      <c r="BE305" s="241">
        <f>IF(N305="základní",J305,0)</f>
        <v>0</v>
      </c>
      <c r="BF305" s="241">
        <f>IF(N305="snížená",J305,0)</f>
        <v>0</v>
      </c>
      <c r="BG305" s="241">
        <f>IF(N305="zákl. přenesená",J305,0)</f>
        <v>0</v>
      </c>
      <c r="BH305" s="241">
        <f>IF(N305="sníž. přenesená",J305,0)</f>
        <v>0</v>
      </c>
      <c r="BI305" s="241">
        <f>IF(N305="nulová",J305,0)</f>
        <v>0</v>
      </c>
      <c r="BJ305" s="18" t="s">
        <v>82</v>
      </c>
      <c r="BK305" s="241">
        <f>ROUND(I305*H305,2)</f>
        <v>0</v>
      </c>
      <c r="BL305" s="18" t="s">
        <v>155</v>
      </c>
      <c r="BM305" s="240" t="s">
        <v>1755</v>
      </c>
    </row>
    <row r="306" s="2" customFormat="1" ht="16.5" customHeight="1">
      <c r="A306" s="39"/>
      <c r="B306" s="40"/>
      <c r="C306" s="228" t="s">
        <v>856</v>
      </c>
      <c r="D306" s="228" t="s">
        <v>140</v>
      </c>
      <c r="E306" s="229" t="s">
        <v>1977</v>
      </c>
      <c r="F306" s="230" t="s">
        <v>1978</v>
      </c>
      <c r="G306" s="231" t="s">
        <v>326</v>
      </c>
      <c r="H306" s="232">
        <v>1</v>
      </c>
      <c r="I306" s="233"/>
      <c r="J306" s="234">
        <f>ROUND(I306*H306,2)</f>
        <v>0</v>
      </c>
      <c r="K306" s="235"/>
      <c r="L306" s="45"/>
      <c r="M306" s="236" t="s">
        <v>1</v>
      </c>
      <c r="N306" s="237" t="s">
        <v>39</v>
      </c>
      <c r="O306" s="92"/>
      <c r="P306" s="238">
        <f>O306*H306</f>
        <v>0</v>
      </c>
      <c r="Q306" s="238">
        <v>0</v>
      </c>
      <c r="R306" s="238">
        <f>Q306*H306</f>
        <v>0</v>
      </c>
      <c r="S306" s="238">
        <v>0</v>
      </c>
      <c r="T306" s="239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40" t="s">
        <v>155</v>
      </c>
      <c r="AT306" s="240" t="s">
        <v>140</v>
      </c>
      <c r="AU306" s="240" t="s">
        <v>84</v>
      </c>
      <c r="AY306" s="18" t="s">
        <v>137</v>
      </c>
      <c r="BE306" s="241">
        <f>IF(N306="základní",J306,0)</f>
        <v>0</v>
      </c>
      <c r="BF306" s="241">
        <f>IF(N306="snížená",J306,0)</f>
        <v>0</v>
      </c>
      <c r="BG306" s="241">
        <f>IF(N306="zákl. přenesená",J306,0)</f>
        <v>0</v>
      </c>
      <c r="BH306" s="241">
        <f>IF(N306="sníž. přenesená",J306,0)</f>
        <v>0</v>
      </c>
      <c r="BI306" s="241">
        <f>IF(N306="nulová",J306,0)</f>
        <v>0</v>
      </c>
      <c r="BJ306" s="18" t="s">
        <v>82</v>
      </c>
      <c r="BK306" s="241">
        <f>ROUND(I306*H306,2)</f>
        <v>0</v>
      </c>
      <c r="BL306" s="18" t="s">
        <v>155</v>
      </c>
      <c r="BM306" s="240" t="s">
        <v>1979</v>
      </c>
    </row>
    <row r="307" s="2" customFormat="1" ht="21.75" customHeight="1">
      <c r="A307" s="39"/>
      <c r="B307" s="40"/>
      <c r="C307" s="228" t="s">
        <v>860</v>
      </c>
      <c r="D307" s="228" t="s">
        <v>140</v>
      </c>
      <c r="E307" s="229" t="s">
        <v>1980</v>
      </c>
      <c r="F307" s="230" t="s">
        <v>1981</v>
      </c>
      <c r="G307" s="231" t="s">
        <v>1982</v>
      </c>
      <c r="H307" s="232">
        <v>1</v>
      </c>
      <c r="I307" s="233"/>
      <c r="J307" s="234">
        <f>ROUND(I307*H307,2)</f>
        <v>0</v>
      </c>
      <c r="K307" s="235"/>
      <c r="L307" s="45"/>
      <c r="M307" s="236" t="s">
        <v>1</v>
      </c>
      <c r="N307" s="237" t="s">
        <v>39</v>
      </c>
      <c r="O307" s="92"/>
      <c r="P307" s="238">
        <f>O307*H307</f>
        <v>0</v>
      </c>
      <c r="Q307" s="238">
        <v>0</v>
      </c>
      <c r="R307" s="238">
        <f>Q307*H307</f>
        <v>0</v>
      </c>
      <c r="S307" s="238">
        <v>0</v>
      </c>
      <c r="T307" s="239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40" t="s">
        <v>155</v>
      </c>
      <c r="AT307" s="240" t="s">
        <v>140</v>
      </c>
      <c r="AU307" s="240" t="s">
        <v>84</v>
      </c>
      <c r="AY307" s="18" t="s">
        <v>137</v>
      </c>
      <c r="BE307" s="241">
        <f>IF(N307="základní",J307,0)</f>
        <v>0</v>
      </c>
      <c r="BF307" s="241">
        <f>IF(N307="snížená",J307,0)</f>
        <v>0</v>
      </c>
      <c r="BG307" s="241">
        <f>IF(N307="zákl. přenesená",J307,0)</f>
        <v>0</v>
      </c>
      <c r="BH307" s="241">
        <f>IF(N307="sníž. přenesená",J307,0)</f>
        <v>0</v>
      </c>
      <c r="BI307" s="241">
        <f>IF(N307="nulová",J307,0)</f>
        <v>0</v>
      </c>
      <c r="BJ307" s="18" t="s">
        <v>82</v>
      </c>
      <c r="BK307" s="241">
        <f>ROUND(I307*H307,2)</f>
        <v>0</v>
      </c>
      <c r="BL307" s="18" t="s">
        <v>155</v>
      </c>
      <c r="BM307" s="240" t="s">
        <v>1983</v>
      </c>
    </row>
    <row r="308" s="12" customFormat="1" ht="22.8" customHeight="1">
      <c r="A308" s="12"/>
      <c r="B308" s="212"/>
      <c r="C308" s="213"/>
      <c r="D308" s="214" t="s">
        <v>73</v>
      </c>
      <c r="E308" s="226" t="s">
        <v>1984</v>
      </c>
      <c r="F308" s="226" t="s">
        <v>1985</v>
      </c>
      <c r="G308" s="213"/>
      <c r="H308" s="213"/>
      <c r="I308" s="216"/>
      <c r="J308" s="227">
        <f>BK308</f>
        <v>0</v>
      </c>
      <c r="K308" s="213"/>
      <c r="L308" s="218"/>
      <c r="M308" s="219"/>
      <c r="N308" s="220"/>
      <c r="O308" s="220"/>
      <c r="P308" s="221">
        <f>SUM(P309:P310)</f>
        <v>0</v>
      </c>
      <c r="Q308" s="220"/>
      <c r="R308" s="221">
        <f>SUM(R309:R310)</f>
        <v>0</v>
      </c>
      <c r="S308" s="220"/>
      <c r="T308" s="222">
        <f>SUM(T309:T310)</f>
        <v>0</v>
      </c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R308" s="223" t="s">
        <v>82</v>
      </c>
      <c r="AT308" s="224" t="s">
        <v>73</v>
      </c>
      <c r="AU308" s="224" t="s">
        <v>82</v>
      </c>
      <c r="AY308" s="223" t="s">
        <v>137</v>
      </c>
      <c r="BK308" s="225">
        <f>SUM(BK309:BK310)</f>
        <v>0</v>
      </c>
    </row>
    <row r="309" s="2" customFormat="1" ht="16.5" customHeight="1">
      <c r="A309" s="39"/>
      <c r="B309" s="40"/>
      <c r="C309" s="228" t="s">
        <v>864</v>
      </c>
      <c r="D309" s="228" t="s">
        <v>140</v>
      </c>
      <c r="E309" s="229" t="s">
        <v>1986</v>
      </c>
      <c r="F309" s="230" t="s">
        <v>1987</v>
      </c>
      <c r="G309" s="231" t="s">
        <v>553</v>
      </c>
      <c r="H309" s="232">
        <v>8</v>
      </c>
      <c r="I309" s="233"/>
      <c r="J309" s="234">
        <f>ROUND(I309*H309,2)</f>
        <v>0</v>
      </c>
      <c r="K309" s="235"/>
      <c r="L309" s="45"/>
      <c r="M309" s="236" t="s">
        <v>1</v>
      </c>
      <c r="N309" s="237" t="s">
        <v>39</v>
      </c>
      <c r="O309" s="92"/>
      <c r="P309" s="238">
        <f>O309*H309</f>
        <v>0</v>
      </c>
      <c r="Q309" s="238">
        <v>0</v>
      </c>
      <c r="R309" s="238">
        <f>Q309*H309</f>
        <v>0</v>
      </c>
      <c r="S309" s="238">
        <v>0</v>
      </c>
      <c r="T309" s="239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40" t="s">
        <v>155</v>
      </c>
      <c r="AT309" s="240" t="s">
        <v>140</v>
      </c>
      <c r="AU309" s="240" t="s">
        <v>84</v>
      </c>
      <c r="AY309" s="18" t="s">
        <v>137</v>
      </c>
      <c r="BE309" s="241">
        <f>IF(N309="základní",J309,0)</f>
        <v>0</v>
      </c>
      <c r="BF309" s="241">
        <f>IF(N309="snížená",J309,0)</f>
        <v>0</v>
      </c>
      <c r="BG309" s="241">
        <f>IF(N309="zákl. přenesená",J309,0)</f>
        <v>0</v>
      </c>
      <c r="BH309" s="241">
        <f>IF(N309="sníž. přenesená",J309,0)</f>
        <v>0</v>
      </c>
      <c r="BI309" s="241">
        <f>IF(N309="nulová",J309,0)</f>
        <v>0</v>
      </c>
      <c r="BJ309" s="18" t="s">
        <v>82</v>
      </c>
      <c r="BK309" s="241">
        <f>ROUND(I309*H309,2)</f>
        <v>0</v>
      </c>
      <c r="BL309" s="18" t="s">
        <v>155</v>
      </c>
      <c r="BM309" s="240" t="s">
        <v>1988</v>
      </c>
    </row>
    <row r="310" s="2" customFormat="1" ht="16.5" customHeight="1">
      <c r="A310" s="39"/>
      <c r="B310" s="40"/>
      <c r="C310" s="228" t="s">
        <v>869</v>
      </c>
      <c r="D310" s="228" t="s">
        <v>140</v>
      </c>
      <c r="E310" s="229" t="s">
        <v>1989</v>
      </c>
      <c r="F310" s="230" t="s">
        <v>1990</v>
      </c>
      <c r="G310" s="231" t="s">
        <v>553</v>
      </c>
      <c r="H310" s="232">
        <v>2</v>
      </c>
      <c r="I310" s="233"/>
      <c r="J310" s="234">
        <f>ROUND(I310*H310,2)</f>
        <v>0</v>
      </c>
      <c r="K310" s="235"/>
      <c r="L310" s="45"/>
      <c r="M310" s="236" t="s">
        <v>1</v>
      </c>
      <c r="N310" s="237" t="s">
        <v>39</v>
      </c>
      <c r="O310" s="92"/>
      <c r="P310" s="238">
        <f>O310*H310</f>
        <v>0</v>
      </c>
      <c r="Q310" s="238">
        <v>0</v>
      </c>
      <c r="R310" s="238">
        <f>Q310*H310</f>
        <v>0</v>
      </c>
      <c r="S310" s="238">
        <v>0</v>
      </c>
      <c r="T310" s="239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40" t="s">
        <v>155</v>
      </c>
      <c r="AT310" s="240" t="s">
        <v>140</v>
      </c>
      <c r="AU310" s="240" t="s">
        <v>84</v>
      </c>
      <c r="AY310" s="18" t="s">
        <v>137</v>
      </c>
      <c r="BE310" s="241">
        <f>IF(N310="základní",J310,0)</f>
        <v>0</v>
      </c>
      <c r="BF310" s="241">
        <f>IF(N310="snížená",J310,0)</f>
        <v>0</v>
      </c>
      <c r="BG310" s="241">
        <f>IF(N310="zákl. přenesená",J310,0)</f>
        <v>0</v>
      </c>
      <c r="BH310" s="241">
        <f>IF(N310="sníž. přenesená",J310,0)</f>
        <v>0</v>
      </c>
      <c r="BI310" s="241">
        <f>IF(N310="nulová",J310,0)</f>
        <v>0</v>
      </c>
      <c r="BJ310" s="18" t="s">
        <v>82</v>
      </c>
      <c r="BK310" s="241">
        <f>ROUND(I310*H310,2)</f>
        <v>0</v>
      </c>
      <c r="BL310" s="18" t="s">
        <v>155</v>
      </c>
      <c r="BM310" s="240" t="s">
        <v>1991</v>
      </c>
    </row>
    <row r="311" s="12" customFormat="1" ht="22.8" customHeight="1">
      <c r="A311" s="12"/>
      <c r="B311" s="212"/>
      <c r="C311" s="213"/>
      <c r="D311" s="214" t="s">
        <v>73</v>
      </c>
      <c r="E311" s="226" t="s">
        <v>1992</v>
      </c>
      <c r="F311" s="226" t="s">
        <v>187</v>
      </c>
      <c r="G311" s="213"/>
      <c r="H311" s="213"/>
      <c r="I311" s="216"/>
      <c r="J311" s="227">
        <f>BK311</f>
        <v>0</v>
      </c>
      <c r="K311" s="213"/>
      <c r="L311" s="218"/>
      <c r="M311" s="219"/>
      <c r="N311" s="220"/>
      <c r="O311" s="220"/>
      <c r="P311" s="221">
        <f>SUM(P312:P316)</f>
        <v>0</v>
      </c>
      <c r="Q311" s="220"/>
      <c r="R311" s="221">
        <f>SUM(R312:R316)</f>
        <v>0</v>
      </c>
      <c r="S311" s="220"/>
      <c r="T311" s="222">
        <f>SUM(T312:T316)</f>
        <v>0</v>
      </c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R311" s="223" t="s">
        <v>82</v>
      </c>
      <c r="AT311" s="224" t="s">
        <v>73</v>
      </c>
      <c r="AU311" s="224" t="s">
        <v>82</v>
      </c>
      <c r="AY311" s="223" t="s">
        <v>137</v>
      </c>
      <c r="BK311" s="225">
        <f>SUM(BK312:BK316)</f>
        <v>0</v>
      </c>
    </row>
    <row r="312" s="2" customFormat="1" ht="16.5" customHeight="1">
      <c r="A312" s="39"/>
      <c r="B312" s="40"/>
      <c r="C312" s="228" t="s">
        <v>873</v>
      </c>
      <c r="D312" s="228" t="s">
        <v>140</v>
      </c>
      <c r="E312" s="229" t="s">
        <v>1993</v>
      </c>
      <c r="F312" s="230" t="s">
        <v>1994</v>
      </c>
      <c r="G312" s="231" t="s">
        <v>199</v>
      </c>
      <c r="H312" s="232">
        <v>9.2400000000000002</v>
      </c>
      <c r="I312" s="233"/>
      <c r="J312" s="234">
        <f>ROUND(I312*H312,2)</f>
        <v>0</v>
      </c>
      <c r="K312" s="235"/>
      <c r="L312" s="45"/>
      <c r="M312" s="236" t="s">
        <v>1</v>
      </c>
      <c r="N312" s="237" t="s">
        <v>39</v>
      </c>
      <c r="O312" s="92"/>
      <c r="P312" s="238">
        <f>O312*H312</f>
        <v>0</v>
      </c>
      <c r="Q312" s="238">
        <v>0</v>
      </c>
      <c r="R312" s="238">
        <f>Q312*H312</f>
        <v>0</v>
      </c>
      <c r="S312" s="238">
        <v>0</v>
      </c>
      <c r="T312" s="239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40" t="s">
        <v>155</v>
      </c>
      <c r="AT312" s="240" t="s">
        <v>140</v>
      </c>
      <c r="AU312" s="240" t="s">
        <v>84</v>
      </c>
      <c r="AY312" s="18" t="s">
        <v>137</v>
      </c>
      <c r="BE312" s="241">
        <f>IF(N312="základní",J312,0)</f>
        <v>0</v>
      </c>
      <c r="BF312" s="241">
        <f>IF(N312="snížená",J312,0)</f>
        <v>0</v>
      </c>
      <c r="BG312" s="241">
        <f>IF(N312="zákl. přenesená",J312,0)</f>
        <v>0</v>
      </c>
      <c r="BH312" s="241">
        <f>IF(N312="sníž. přenesená",J312,0)</f>
        <v>0</v>
      </c>
      <c r="BI312" s="241">
        <f>IF(N312="nulová",J312,0)</f>
        <v>0</v>
      </c>
      <c r="BJ312" s="18" t="s">
        <v>82</v>
      </c>
      <c r="BK312" s="241">
        <f>ROUND(I312*H312,2)</f>
        <v>0</v>
      </c>
      <c r="BL312" s="18" t="s">
        <v>155</v>
      </c>
      <c r="BM312" s="240" t="s">
        <v>1995</v>
      </c>
    </row>
    <row r="313" s="2" customFormat="1" ht="16.5" customHeight="1">
      <c r="A313" s="39"/>
      <c r="B313" s="40"/>
      <c r="C313" s="228" t="s">
        <v>878</v>
      </c>
      <c r="D313" s="228" t="s">
        <v>140</v>
      </c>
      <c r="E313" s="229" t="s">
        <v>1996</v>
      </c>
      <c r="F313" s="230" t="s">
        <v>1997</v>
      </c>
      <c r="G313" s="231" t="s">
        <v>199</v>
      </c>
      <c r="H313" s="232">
        <v>6.4960000000000004</v>
      </c>
      <c r="I313" s="233"/>
      <c r="J313" s="234">
        <f>ROUND(I313*H313,2)</f>
        <v>0</v>
      </c>
      <c r="K313" s="235"/>
      <c r="L313" s="45"/>
      <c r="M313" s="236" t="s">
        <v>1</v>
      </c>
      <c r="N313" s="237" t="s">
        <v>39</v>
      </c>
      <c r="O313" s="92"/>
      <c r="P313" s="238">
        <f>O313*H313</f>
        <v>0</v>
      </c>
      <c r="Q313" s="238">
        <v>0</v>
      </c>
      <c r="R313" s="238">
        <f>Q313*H313</f>
        <v>0</v>
      </c>
      <c r="S313" s="238">
        <v>0</v>
      </c>
      <c r="T313" s="239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40" t="s">
        <v>155</v>
      </c>
      <c r="AT313" s="240" t="s">
        <v>140</v>
      </c>
      <c r="AU313" s="240" t="s">
        <v>84</v>
      </c>
      <c r="AY313" s="18" t="s">
        <v>137</v>
      </c>
      <c r="BE313" s="241">
        <f>IF(N313="základní",J313,0)</f>
        <v>0</v>
      </c>
      <c r="BF313" s="241">
        <f>IF(N313="snížená",J313,0)</f>
        <v>0</v>
      </c>
      <c r="BG313" s="241">
        <f>IF(N313="zákl. přenesená",J313,0)</f>
        <v>0</v>
      </c>
      <c r="BH313" s="241">
        <f>IF(N313="sníž. přenesená",J313,0)</f>
        <v>0</v>
      </c>
      <c r="BI313" s="241">
        <f>IF(N313="nulová",J313,0)</f>
        <v>0</v>
      </c>
      <c r="BJ313" s="18" t="s">
        <v>82</v>
      </c>
      <c r="BK313" s="241">
        <f>ROUND(I313*H313,2)</f>
        <v>0</v>
      </c>
      <c r="BL313" s="18" t="s">
        <v>155</v>
      </c>
      <c r="BM313" s="240" t="s">
        <v>1998</v>
      </c>
    </row>
    <row r="314" s="2" customFormat="1" ht="24.15" customHeight="1">
      <c r="A314" s="39"/>
      <c r="B314" s="40"/>
      <c r="C314" s="228" t="s">
        <v>882</v>
      </c>
      <c r="D314" s="228" t="s">
        <v>140</v>
      </c>
      <c r="E314" s="229" t="s">
        <v>1999</v>
      </c>
      <c r="F314" s="230" t="s">
        <v>2000</v>
      </c>
      <c r="G314" s="231" t="s">
        <v>199</v>
      </c>
      <c r="H314" s="232">
        <v>0.83999999999999997</v>
      </c>
      <c r="I314" s="233"/>
      <c r="J314" s="234">
        <f>ROUND(I314*H314,2)</f>
        <v>0</v>
      </c>
      <c r="K314" s="235"/>
      <c r="L314" s="45"/>
      <c r="M314" s="236" t="s">
        <v>1</v>
      </c>
      <c r="N314" s="237" t="s">
        <v>39</v>
      </c>
      <c r="O314" s="92"/>
      <c r="P314" s="238">
        <f>O314*H314</f>
        <v>0</v>
      </c>
      <c r="Q314" s="238">
        <v>0</v>
      </c>
      <c r="R314" s="238">
        <f>Q314*H314</f>
        <v>0</v>
      </c>
      <c r="S314" s="238">
        <v>0</v>
      </c>
      <c r="T314" s="239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40" t="s">
        <v>155</v>
      </c>
      <c r="AT314" s="240" t="s">
        <v>140</v>
      </c>
      <c r="AU314" s="240" t="s">
        <v>84</v>
      </c>
      <c r="AY314" s="18" t="s">
        <v>137</v>
      </c>
      <c r="BE314" s="241">
        <f>IF(N314="základní",J314,0)</f>
        <v>0</v>
      </c>
      <c r="BF314" s="241">
        <f>IF(N314="snížená",J314,0)</f>
        <v>0</v>
      </c>
      <c r="BG314" s="241">
        <f>IF(N314="zákl. přenesená",J314,0)</f>
        <v>0</v>
      </c>
      <c r="BH314" s="241">
        <f>IF(N314="sníž. přenesená",J314,0)</f>
        <v>0</v>
      </c>
      <c r="BI314" s="241">
        <f>IF(N314="nulová",J314,0)</f>
        <v>0</v>
      </c>
      <c r="BJ314" s="18" t="s">
        <v>82</v>
      </c>
      <c r="BK314" s="241">
        <f>ROUND(I314*H314,2)</f>
        <v>0</v>
      </c>
      <c r="BL314" s="18" t="s">
        <v>155</v>
      </c>
      <c r="BM314" s="240" t="s">
        <v>2001</v>
      </c>
    </row>
    <row r="315" s="2" customFormat="1" ht="24.15" customHeight="1">
      <c r="A315" s="39"/>
      <c r="B315" s="40"/>
      <c r="C315" s="228" t="s">
        <v>885</v>
      </c>
      <c r="D315" s="228" t="s">
        <v>140</v>
      </c>
      <c r="E315" s="229" t="s">
        <v>2002</v>
      </c>
      <c r="F315" s="230" t="s">
        <v>2003</v>
      </c>
      <c r="G315" s="231" t="s">
        <v>199</v>
      </c>
      <c r="H315" s="232">
        <v>1.9039999999999999</v>
      </c>
      <c r="I315" s="233"/>
      <c r="J315" s="234">
        <f>ROUND(I315*H315,2)</f>
        <v>0</v>
      </c>
      <c r="K315" s="235"/>
      <c r="L315" s="45"/>
      <c r="M315" s="236" t="s">
        <v>1</v>
      </c>
      <c r="N315" s="237" t="s">
        <v>39</v>
      </c>
      <c r="O315" s="92"/>
      <c r="P315" s="238">
        <f>O315*H315</f>
        <v>0</v>
      </c>
      <c r="Q315" s="238">
        <v>0</v>
      </c>
      <c r="R315" s="238">
        <f>Q315*H315</f>
        <v>0</v>
      </c>
      <c r="S315" s="238">
        <v>0</v>
      </c>
      <c r="T315" s="239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40" t="s">
        <v>155</v>
      </c>
      <c r="AT315" s="240" t="s">
        <v>140</v>
      </c>
      <c r="AU315" s="240" t="s">
        <v>84</v>
      </c>
      <c r="AY315" s="18" t="s">
        <v>137</v>
      </c>
      <c r="BE315" s="241">
        <f>IF(N315="základní",J315,0)</f>
        <v>0</v>
      </c>
      <c r="BF315" s="241">
        <f>IF(N315="snížená",J315,0)</f>
        <v>0</v>
      </c>
      <c r="BG315" s="241">
        <f>IF(N315="zákl. přenesená",J315,0)</f>
        <v>0</v>
      </c>
      <c r="BH315" s="241">
        <f>IF(N315="sníž. přenesená",J315,0)</f>
        <v>0</v>
      </c>
      <c r="BI315" s="241">
        <f>IF(N315="nulová",J315,0)</f>
        <v>0</v>
      </c>
      <c r="BJ315" s="18" t="s">
        <v>82</v>
      </c>
      <c r="BK315" s="241">
        <f>ROUND(I315*H315,2)</f>
        <v>0</v>
      </c>
      <c r="BL315" s="18" t="s">
        <v>155</v>
      </c>
      <c r="BM315" s="240" t="s">
        <v>2004</v>
      </c>
    </row>
    <row r="316" s="2" customFormat="1" ht="16.5" customHeight="1">
      <c r="A316" s="39"/>
      <c r="B316" s="40"/>
      <c r="C316" s="228" t="s">
        <v>891</v>
      </c>
      <c r="D316" s="228" t="s">
        <v>140</v>
      </c>
      <c r="E316" s="229" t="s">
        <v>2005</v>
      </c>
      <c r="F316" s="230" t="s">
        <v>2006</v>
      </c>
      <c r="G316" s="231" t="s">
        <v>199</v>
      </c>
      <c r="H316" s="232">
        <v>2.7440000000000002</v>
      </c>
      <c r="I316" s="233"/>
      <c r="J316" s="234">
        <f>ROUND(I316*H316,2)</f>
        <v>0</v>
      </c>
      <c r="K316" s="235"/>
      <c r="L316" s="45"/>
      <c r="M316" s="236" t="s">
        <v>1</v>
      </c>
      <c r="N316" s="237" t="s">
        <v>39</v>
      </c>
      <c r="O316" s="92"/>
      <c r="P316" s="238">
        <f>O316*H316</f>
        <v>0</v>
      </c>
      <c r="Q316" s="238">
        <v>0</v>
      </c>
      <c r="R316" s="238">
        <f>Q316*H316</f>
        <v>0</v>
      </c>
      <c r="S316" s="238">
        <v>0</v>
      </c>
      <c r="T316" s="239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40" t="s">
        <v>155</v>
      </c>
      <c r="AT316" s="240" t="s">
        <v>140</v>
      </c>
      <c r="AU316" s="240" t="s">
        <v>84</v>
      </c>
      <c r="AY316" s="18" t="s">
        <v>137</v>
      </c>
      <c r="BE316" s="241">
        <f>IF(N316="základní",J316,0)</f>
        <v>0</v>
      </c>
      <c r="BF316" s="241">
        <f>IF(N316="snížená",J316,0)</f>
        <v>0</v>
      </c>
      <c r="BG316" s="241">
        <f>IF(N316="zákl. přenesená",J316,0)</f>
        <v>0</v>
      </c>
      <c r="BH316" s="241">
        <f>IF(N316="sníž. přenesená",J316,0)</f>
        <v>0</v>
      </c>
      <c r="BI316" s="241">
        <f>IF(N316="nulová",J316,0)</f>
        <v>0</v>
      </c>
      <c r="BJ316" s="18" t="s">
        <v>82</v>
      </c>
      <c r="BK316" s="241">
        <f>ROUND(I316*H316,2)</f>
        <v>0</v>
      </c>
      <c r="BL316" s="18" t="s">
        <v>155</v>
      </c>
      <c r="BM316" s="240" t="s">
        <v>2007</v>
      </c>
    </row>
    <row r="317" s="12" customFormat="1" ht="22.8" customHeight="1">
      <c r="A317" s="12"/>
      <c r="B317" s="212"/>
      <c r="C317" s="213"/>
      <c r="D317" s="214" t="s">
        <v>73</v>
      </c>
      <c r="E317" s="226" t="s">
        <v>2008</v>
      </c>
      <c r="F317" s="226" t="s">
        <v>2009</v>
      </c>
      <c r="G317" s="213"/>
      <c r="H317" s="213"/>
      <c r="I317" s="216"/>
      <c r="J317" s="227">
        <f>BK317</f>
        <v>0</v>
      </c>
      <c r="K317" s="213"/>
      <c r="L317" s="218"/>
      <c r="M317" s="219"/>
      <c r="N317" s="220"/>
      <c r="O317" s="220"/>
      <c r="P317" s="221">
        <f>P318</f>
        <v>0</v>
      </c>
      <c r="Q317" s="220"/>
      <c r="R317" s="221">
        <f>R318</f>
        <v>0</v>
      </c>
      <c r="S317" s="220"/>
      <c r="T317" s="222">
        <f>T318</f>
        <v>0</v>
      </c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R317" s="223" t="s">
        <v>82</v>
      </c>
      <c r="AT317" s="224" t="s">
        <v>73</v>
      </c>
      <c r="AU317" s="224" t="s">
        <v>82</v>
      </c>
      <c r="AY317" s="223" t="s">
        <v>137</v>
      </c>
      <c r="BK317" s="225">
        <f>BK318</f>
        <v>0</v>
      </c>
    </row>
    <row r="318" s="2" customFormat="1" ht="16.5" customHeight="1">
      <c r="A318" s="39"/>
      <c r="B318" s="40"/>
      <c r="C318" s="228" t="s">
        <v>895</v>
      </c>
      <c r="D318" s="228" t="s">
        <v>140</v>
      </c>
      <c r="E318" s="229" t="s">
        <v>2010</v>
      </c>
      <c r="F318" s="230" t="s">
        <v>2011</v>
      </c>
      <c r="G318" s="231" t="s">
        <v>326</v>
      </c>
      <c r="H318" s="232">
        <v>1</v>
      </c>
      <c r="I318" s="233"/>
      <c r="J318" s="234">
        <f>ROUND(I318*H318,2)</f>
        <v>0</v>
      </c>
      <c r="K318" s="235"/>
      <c r="L318" s="45"/>
      <c r="M318" s="236" t="s">
        <v>1</v>
      </c>
      <c r="N318" s="237" t="s">
        <v>39</v>
      </c>
      <c r="O318" s="92"/>
      <c r="P318" s="238">
        <f>O318*H318</f>
        <v>0</v>
      </c>
      <c r="Q318" s="238">
        <v>0</v>
      </c>
      <c r="R318" s="238">
        <f>Q318*H318</f>
        <v>0</v>
      </c>
      <c r="S318" s="238">
        <v>0</v>
      </c>
      <c r="T318" s="239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40" t="s">
        <v>155</v>
      </c>
      <c r="AT318" s="240" t="s">
        <v>140</v>
      </c>
      <c r="AU318" s="240" t="s">
        <v>84</v>
      </c>
      <c r="AY318" s="18" t="s">
        <v>137</v>
      </c>
      <c r="BE318" s="241">
        <f>IF(N318="základní",J318,0)</f>
        <v>0</v>
      </c>
      <c r="BF318" s="241">
        <f>IF(N318="snížená",J318,0)</f>
        <v>0</v>
      </c>
      <c r="BG318" s="241">
        <f>IF(N318="zákl. přenesená",J318,0)</f>
        <v>0</v>
      </c>
      <c r="BH318" s="241">
        <f>IF(N318="sníž. přenesená",J318,0)</f>
        <v>0</v>
      </c>
      <c r="BI318" s="241">
        <f>IF(N318="nulová",J318,0)</f>
        <v>0</v>
      </c>
      <c r="BJ318" s="18" t="s">
        <v>82</v>
      </c>
      <c r="BK318" s="241">
        <f>ROUND(I318*H318,2)</f>
        <v>0</v>
      </c>
      <c r="BL318" s="18" t="s">
        <v>155</v>
      </c>
      <c r="BM318" s="240" t="s">
        <v>2012</v>
      </c>
    </row>
    <row r="319" s="12" customFormat="1" ht="25.92" customHeight="1">
      <c r="A319" s="12"/>
      <c r="B319" s="212"/>
      <c r="C319" s="213"/>
      <c r="D319" s="214" t="s">
        <v>73</v>
      </c>
      <c r="E319" s="215" t="s">
        <v>2013</v>
      </c>
      <c r="F319" s="215" t="s">
        <v>2014</v>
      </c>
      <c r="G319" s="213"/>
      <c r="H319" s="213"/>
      <c r="I319" s="216"/>
      <c r="J319" s="217">
        <f>BK319</f>
        <v>0</v>
      </c>
      <c r="K319" s="213"/>
      <c r="L319" s="218"/>
      <c r="M319" s="219"/>
      <c r="N319" s="220"/>
      <c r="O319" s="220"/>
      <c r="P319" s="221">
        <f>P320+P329+P331+P338+P340+P342+P354+P360+P365+P368+P381+P391+P393</f>
        <v>0</v>
      </c>
      <c r="Q319" s="220"/>
      <c r="R319" s="221">
        <f>R320+R329+R331+R338+R340+R342+R354+R360+R365+R368+R381+R391+R393</f>
        <v>0</v>
      </c>
      <c r="S319" s="220"/>
      <c r="T319" s="222">
        <f>T320+T329+T331+T338+T340+T342+T354+T360+T365+T368+T381+T391+T393</f>
        <v>0</v>
      </c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R319" s="223" t="s">
        <v>82</v>
      </c>
      <c r="AT319" s="224" t="s">
        <v>73</v>
      </c>
      <c r="AU319" s="224" t="s">
        <v>74</v>
      </c>
      <c r="AY319" s="223" t="s">
        <v>137</v>
      </c>
      <c r="BK319" s="225">
        <f>BK320+BK329+BK331+BK338+BK340+BK342+BK354+BK360+BK365+BK368+BK381+BK391+BK393</f>
        <v>0</v>
      </c>
    </row>
    <row r="320" s="12" customFormat="1" ht="22.8" customHeight="1">
      <c r="A320" s="12"/>
      <c r="B320" s="212"/>
      <c r="C320" s="213"/>
      <c r="D320" s="214" t="s">
        <v>73</v>
      </c>
      <c r="E320" s="226" t="s">
        <v>2015</v>
      </c>
      <c r="F320" s="226" t="s">
        <v>2016</v>
      </c>
      <c r="G320" s="213"/>
      <c r="H320" s="213"/>
      <c r="I320" s="216"/>
      <c r="J320" s="227">
        <f>BK320</f>
        <v>0</v>
      </c>
      <c r="K320" s="213"/>
      <c r="L320" s="218"/>
      <c r="M320" s="219"/>
      <c r="N320" s="220"/>
      <c r="O320" s="220"/>
      <c r="P320" s="221">
        <f>SUM(P321:P328)</f>
        <v>0</v>
      </c>
      <c r="Q320" s="220"/>
      <c r="R320" s="221">
        <f>SUM(R321:R328)</f>
        <v>0</v>
      </c>
      <c r="S320" s="220"/>
      <c r="T320" s="222">
        <f>SUM(T321:T328)</f>
        <v>0</v>
      </c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R320" s="223" t="s">
        <v>82</v>
      </c>
      <c r="AT320" s="224" t="s">
        <v>73</v>
      </c>
      <c r="AU320" s="224" t="s">
        <v>82</v>
      </c>
      <c r="AY320" s="223" t="s">
        <v>137</v>
      </c>
      <c r="BK320" s="225">
        <f>SUM(BK321:BK328)</f>
        <v>0</v>
      </c>
    </row>
    <row r="321" s="2" customFormat="1" ht="16.5" customHeight="1">
      <c r="A321" s="39"/>
      <c r="B321" s="40"/>
      <c r="C321" s="228" t="s">
        <v>899</v>
      </c>
      <c r="D321" s="228" t="s">
        <v>140</v>
      </c>
      <c r="E321" s="229" t="s">
        <v>2017</v>
      </c>
      <c r="F321" s="230" t="s">
        <v>2018</v>
      </c>
      <c r="G321" s="231" t="s">
        <v>553</v>
      </c>
      <c r="H321" s="232">
        <v>23</v>
      </c>
      <c r="I321" s="233"/>
      <c r="J321" s="234">
        <f>ROUND(I321*H321,2)</f>
        <v>0</v>
      </c>
      <c r="K321" s="235"/>
      <c r="L321" s="45"/>
      <c r="M321" s="236" t="s">
        <v>1</v>
      </c>
      <c r="N321" s="237" t="s">
        <v>39</v>
      </c>
      <c r="O321" s="92"/>
      <c r="P321" s="238">
        <f>O321*H321</f>
        <v>0</v>
      </c>
      <c r="Q321" s="238">
        <v>0</v>
      </c>
      <c r="R321" s="238">
        <f>Q321*H321</f>
        <v>0</v>
      </c>
      <c r="S321" s="238">
        <v>0</v>
      </c>
      <c r="T321" s="239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40" t="s">
        <v>155</v>
      </c>
      <c r="AT321" s="240" t="s">
        <v>140</v>
      </c>
      <c r="AU321" s="240" t="s">
        <v>84</v>
      </c>
      <c r="AY321" s="18" t="s">
        <v>137</v>
      </c>
      <c r="BE321" s="241">
        <f>IF(N321="základní",J321,0)</f>
        <v>0</v>
      </c>
      <c r="BF321" s="241">
        <f>IF(N321="snížená",J321,0)</f>
        <v>0</v>
      </c>
      <c r="BG321" s="241">
        <f>IF(N321="zákl. přenesená",J321,0)</f>
        <v>0</v>
      </c>
      <c r="BH321" s="241">
        <f>IF(N321="sníž. přenesená",J321,0)</f>
        <v>0</v>
      </c>
      <c r="BI321" s="241">
        <f>IF(N321="nulová",J321,0)</f>
        <v>0</v>
      </c>
      <c r="BJ321" s="18" t="s">
        <v>82</v>
      </c>
      <c r="BK321" s="241">
        <f>ROUND(I321*H321,2)</f>
        <v>0</v>
      </c>
      <c r="BL321" s="18" t="s">
        <v>155</v>
      </c>
      <c r="BM321" s="240" t="s">
        <v>2019</v>
      </c>
    </row>
    <row r="322" s="2" customFormat="1" ht="21.75" customHeight="1">
      <c r="A322" s="39"/>
      <c r="B322" s="40"/>
      <c r="C322" s="228" t="s">
        <v>904</v>
      </c>
      <c r="D322" s="228" t="s">
        <v>140</v>
      </c>
      <c r="E322" s="229" t="s">
        <v>2020</v>
      </c>
      <c r="F322" s="230" t="s">
        <v>2021</v>
      </c>
      <c r="G322" s="231" t="s">
        <v>1864</v>
      </c>
      <c r="H322" s="232">
        <v>23</v>
      </c>
      <c r="I322" s="233"/>
      <c r="J322" s="234">
        <f>ROUND(I322*H322,2)</f>
        <v>0</v>
      </c>
      <c r="K322" s="235"/>
      <c r="L322" s="45"/>
      <c r="M322" s="236" t="s">
        <v>1</v>
      </c>
      <c r="N322" s="237" t="s">
        <v>39</v>
      </c>
      <c r="O322" s="92"/>
      <c r="P322" s="238">
        <f>O322*H322</f>
        <v>0</v>
      </c>
      <c r="Q322" s="238">
        <v>0</v>
      </c>
      <c r="R322" s="238">
        <f>Q322*H322</f>
        <v>0</v>
      </c>
      <c r="S322" s="238">
        <v>0</v>
      </c>
      <c r="T322" s="239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40" t="s">
        <v>155</v>
      </c>
      <c r="AT322" s="240" t="s">
        <v>140</v>
      </c>
      <c r="AU322" s="240" t="s">
        <v>84</v>
      </c>
      <c r="AY322" s="18" t="s">
        <v>137</v>
      </c>
      <c r="BE322" s="241">
        <f>IF(N322="základní",J322,0)</f>
        <v>0</v>
      </c>
      <c r="BF322" s="241">
        <f>IF(N322="snížená",J322,0)</f>
        <v>0</v>
      </c>
      <c r="BG322" s="241">
        <f>IF(N322="zákl. přenesená",J322,0)</f>
        <v>0</v>
      </c>
      <c r="BH322" s="241">
        <f>IF(N322="sníž. přenesená",J322,0)</f>
        <v>0</v>
      </c>
      <c r="BI322" s="241">
        <f>IF(N322="nulová",J322,0)</f>
        <v>0</v>
      </c>
      <c r="BJ322" s="18" t="s">
        <v>82</v>
      </c>
      <c r="BK322" s="241">
        <f>ROUND(I322*H322,2)</f>
        <v>0</v>
      </c>
      <c r="BL322" s="18" t="s">
        <v>155</v>
      </c>
      <c r="BM322" s="240" t="s">
        <v>2022</v>
      </c>
    </row>
    <row r="323" s="2" customFormat="1" ht="16.5" customHeight="1">
      <c r="A323" s="39"/>
      <c r="B323" s="40"/>
      <c r="C323" s="228" t="s">
        <v>908</v>
      </c>
      <c r="D323" s="228" t="s">
        <v>140</v>
      </c>
      <c r="E323" s="229" t="s">
        <v>2023</v>
      </c>
      <c r="F323" s="230" t="s">
        <v>2024</v>
      </c>
      <c r="G323" s="231" t="s">
        <v>553</v>
      </c>
      <c r="H323" s="232">
        <v>24</v>
      </c>
      <c r="I323" s="233"/>
      <c r="J323" s="234">
        <f>ROUND(I323*H323,2)</f>
        <v>0</v>
      </c>
      <c r="K323" s="235"/>
      <c r="L323" s="45"/>
      <c r="M323" s="236" t="s">
        <v>1</v>
      </c>
      <c r="N323" s="237" t="s">
        <v>39</v>
      </c>
      <c r="O323" s="92"/>
      <c r="P323" s="238">
        <f>O323*H323</f>
        <v>0</v>
      </c>
      <c r="Q323" s="238">
        <v>0</v>
      </c>
      <c r="R323" s="238">
        <f>Q323*H323</f>
        <v>0</v>
      </c>
      <c r="S323" s="238">
        <v>0</v>
      </c>
      <c r="T323" s="239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40" t="s">
        <v>155</v>
      </c>
      <c r="AT323" s="240" t="s">
        <v>140</v>
      </c>
      <c r="AU323" s="240" t="s">
        <v>84</v>
      </c>
      <c r="AY323" s="18" t="s">
        <v>137</v>
      </c>
      <c r="BE323" s="241">
        <f>IF(N323="základní",J323,0)</f>
        <v>0</v>
      </c>
      <c r="BF323" s="241">
        <f>IF(N323="snížená",J323,0)</f>
        <v>0</v>
      </c>
      <c r="BG323" s="241">
        <f>IF(N323="zákl. přenesená",J323,0)</f>
        <v>0</v>
      </c>
      <c r="BH323" s="241">
        <f>IF(N323="sníž. přenesená",J323,0)</f>
        <v>0</v>
      </c>
      <c r="BI323" s="241">
        <f>IF(N323="nulová",J323,0)</f>
        <v>0</v>
      </c>
      <c r="BJ323" s="18" t="s">
        <v>82</v>
      </c>
      <c r="BK323" s="241">
        <f>ROUND(I323*H323,2)</f>
        <v>0</v>
      </c>
      <c r="BL323" s="18" t="s">
        <v>155</v>
      </c>
      <c r="BM323" s="240" t="s">
        <v>2025</v>
      </c>
    </row>
    <row r="324" s="2" customFormat="1" ht="21.75" customHeight="1">
      <c r="A324" s="39"/>
      <c r="B324" s="40"/>
      <c r="C324" s="228" t="s">
        <v>912</v>
      </c>
      <c r="D324" s="228" t="s">
        <v>140</v>
      </c>
      <c r="E324" s="229" t="s">
        <v>2026</v>
      </c>
      <c r="F324" s="230" t="s">
        <v>2021</v>
      </c>
      <c r="G324" s="231" t="s">
        <v>1864</v>
      </c>
      <c r="H324" s="232">
        <v>24</v>
      </c>
      <c r="I324" s="233"/>
      <c r="J324" s="234">
        <f>ROUND(I324*H324,2)</f>
        <v>0</v>
      </c>
      <c r="K324" s="235"/>
      <c r="L324" s="45"/>
      <c r="M324" s="236" t="s">
        <v>1</v>
      </c>
      <c r="N324" s="237" t="s">
        <v>39</v>
      </c>
      <c r="O324" s="92"/>
      <c r="P324" s="238">
        <f>O324*H324</f>
        <v>0</v>
      </c>
      <c r="Q324" s="238">
        <v>0</v>
      </c>
      <c r="R324" s="238">
        <f>Q324*H324</f>
        <v>0</v>
      </c>
      <c r="S324" s="238">
        <v>0</v>
      </c>
      <c r="T324" s="239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40" t="s">
        <v>155</v>
      </c>
      <c r="AT324" s="240" t="s">
        <v>140</v>
      </c>
      <c r="AU324" s="240" t="s">
        <v>84</v>
      </c>
      <c r="AY324" s="18" t="s">
        <v>137</v>
      </c>
      <c r="BE324" s="241">
        <f>IF(N324="základní",J324,0)</f>
        <v>0</v>
      </c>
      <c r="BF324" s="241">
        <f>IF(N324="snížená",J324,0)</f>
        <v>0</v>
      </c>
      <c r="BG324" s="241">
        <f>IF(N324="zákl. přenesená",J324,0)</f>
        <v>0</v>
      </c>
      <c r="BH324" s="241">
        <f>IF(N324="sníž. přenesená",J324,0)</f>
        <v>0</v>
      </c>
      <c r="BI324" s="241">
        <f>IF(N324="nulová",J324,0)</f>
        <v>0</v>
      </c>
      <c r="BJ324" s="18" t="s">
        <v>82</v>
      </c>
      <c r="BK324" s="241">
        <f>ROUND(I324*H324,2)</f>
        <v>0</v>
      </c>
      <c r="BL324" s="18" t="s">
        <v>155</v>
      </c>
      <c r="BM324" s="240" t="s">
        <v>2027</v>
      </c>
    </row>
    <row r="325" s="2" customFormat="1" ht="16.5" customHeight="1">
      <c r="A325" s="39"/>
      <c r="B325" s="40"/>
      <c r="C325" s="228" t="s">
        <v>916</v>
      </c>
      <c r="D325" s="228" t="s">
        <v>140</v>
      </c>
      <c r="E325" s="229" t="s">
        <v>2028</v>
      </c>
      <c r="F325" s="230" t="s">
        <v>2029</v>
      </c>
      <c r="G325" s="231" t="s">
        <v>553</v>
      </c>
      <c r="H325" s="232">
        <v>4</v>
      </c>
      <c r="I325" s="233"/>
      <c r="J325" s="234">
        <f>ROUND(I325*H325,2)</f>
        <v>0</v>
      </c>
      <c r="K325" s="235"/>
      <c r="L325" s="45"/>
      <c r="M325" s="236" t="s">
        <v>1</v>
      </c>
      <c r="N325" s="237" t="s">
        <v>39</v>
      </c>
      <c r="O325" s="92"/>
      <c r="P325" s="238">
        <f>O325*H325</f>
        <v>0</v>
      </c>
      <c r="Q325" s="238">
        <v>0</v>
      </c>
      <c r="R325" s="238">
        <f>Q325*H325</f>
        <v>0</v>
      </c>
      <c r="S325" s="238">
        <v>0</v>
      </c>
      <c r="T325" s="239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40" t="s">
        <v>155</v>
      </c>
      <c r="AT325" s="240" t="s">
        <v>140</v>
      </c>
      <c r="AU325" s="240" t="s">
        <v>84</v>
      </c>
      <c r="AY325" s="18" t="s">
        <v>137</v>
      </c>
      <c r="BE325" s="241">
        <f>IF(N325="základní",J325,0)</f>
        <v>0</v>
      </c>
      <c r="BF325" s="241">
        <f>IF(N325="snížená",J325,0)</f>
        <v>0</v>
      </c>
      <c r="BG325" s="241">
        <f>IF(N325="zákl. přenesená",J325,0)</f>
        <v>0</v>
      </c>
      <c r="BH325" s="241">
        <f>IF(N325="sníž. přenesená",J325,0)</f>
        <v>0</v>
      </c>
      <c r="BI325" s="241">
        <f>IF(N325="nulová",J325,0)</f>
        <v>0</v>
      </c>
      <c r="BJ325" s="18" t="s">
        <v>82</v>
      </c>
      <c r="BK325" s="241">
        <f>ROUND(I325*H325,2)</f>
        <v>0</v>
      </c>
      <c r="BL325" s="18" t="s">
        <v>155</v>
      </c>
      <c r="BM325" s="240" t="s">
        <v>2030</v>
      </c>
    </row>
    <row r="326" s="2" customFormat="1" ht="21.75" customHeight="1">
      <c r="A326" s="39"/>
      <c r="B326" s="40"/>
      <c r="C326" s="228" t="s">
        <v>921</v>
      </c>
      <c r="D326" s="228" t="s">
        <v>140</v>
      </c>
      <c r="E326" s="229" t="s">
        <v>2031</v>
      </c>
      <c r="F326" s="230" t="s">
        <v>2021</v>
      </c>
      <c r="G326" s="231" t="s">
        <v>1864</v>
      </c>
      <c r="H326" s="232">
        <v>4</v>
      </c>
      <c r="I326" s="233"/>
      <c r="J326" s="234">
        <f>ROUND(I326*H326,2)</f>
        <v>0</v>
      </c>
      <c r="K326" s="235"/>
      <c r="L326" s="45"/>
      <c r="M326" s="236" t="s">
        <v>1</v>
      </c>
      <c r="N326" s="237" t="s">
        <v>39</v>
      </c>
      <c r="O326" s="92"/>
      <c r="P326" s="238">
        <f>O326*H326</f>
        <v>0</v>
      </c>
      <c r="Q326" s="238">
        <v>0</v>
      </c>
      <c r="R326" s="238">
        <f>Q326*H326</f>
        <v>0</v>
      </c>
      <c r="S326" s="238">
        <v>0</v>
      </c>
      <c r="T326" s="239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40" t="s">
        <v>155</v>
      </c>
      <c r="AT326" s="240" t="s">
        <v>140</v>
      </c>
      <c r="AU326" s="240" t="s">
        <v>84</v>
      </c>
      <c r="AY326" s="18" t="s">
        <v>137</v>
      </c>
      <c r="BE326" s="241">
        <f>IF(N326="základní",J326,0)</f>
        <v>0</v>
      </c>
      <c r="BF326" s="241">
        <f>IF(N326="snížená",J326,0)</f>
        <v>0</v>
      </c>
      <c r="BG326" s="241">
        <f>IF(N326="zákl. přenesená",J326,0)</f>
        <v>0</v>
      </c>
      <c r="BH326" s="241">
        <f>IF(N326="sníž. přenesená",J326,0)</f>
        <v>0</v>
      </c>
      <c r="BI326" s="241">
        <f>IF(N326="nulová",J326,0)</f>
        <v>0</v>
      </c>
      <c r="BJ326" s="18" t="s">
        <v>82</v>
      </c>
      <c r="BK326" s="241">
        <f>ROUND(I326*H326,2)</f>
        <v>0</v>
      </c>
      <c r="BL326" s="18" t="s">
        <v>155</v>
      </c>
      <c r="BM326" s="240" t="s">
        <v>2032</v>
      </c>
    </row>
    <row r="327" s="2" customFormat="1" ht="16.5" customHeight="1">
      <c r="A327" s="39"/>
      <c r="B327" s="40"/>
      <c r="C327" s="228" t="s">
        <v>927</v>
      </c>
      <c r="D327" s="228" t="s">
        <v>140</v>
      </c>
      <c r="E327" s="229" t="s">
        <v>2033</v>
      </c>
      <c r="F327" s="230" t="s">
        <v>2034</v>
      </c>
      <c r="G327" s="231" t="s">
        <v>553</v>
      </c>
      <c r="H327" s="232">
        <v>14</v>
      </c>
      <c r="I327" s="233"/>
      <c r="J327" s="234">
        <f>ROUND(I327*H327,2)</f>
        <v>0</v>
      </c>
      <c r="K327" s="235"/>
      <c r="L327" s="45"/>
      <c r="M327" s="236" t="s">
        <v>1</v>
      </c>
      <c r="N327" s="237" t="s">
        <v>39</v>
      </c>
      <c r="O327" s="92"/>
      <c r="P327" s="238">
        <f>O327*H327</f>
        <v>0</v>
      </c>
      <c r="Q327" s="238">
        <v>0</v>
      </c>
      <c r="R327" s="238">
        <f>Q327*H327</f>
        <v>0</v>
      </c>
      <c r="S327" s="238">
        <v>0</v>
      </c>
      <c r="T327" s="239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40" t="s">
        <v>155</v>
      </c>
      <c r="AT327" s="240" t="s">
        <v>140</v>
      </c>
      <c r="AU327" s="240" t="s">
        <v>84</v>
      </c>
      <c r="AY327" s="18" t="s">
        <v>137</v>
      </c>
      <c r="BE327" s="241">
        <f>IF(N327="základní",J327,0)</f>
        <v>0</v>
      </c>
      <c r="BF327" s="241">
        <f>IF(N327="snížená",J327,0)</f>
        <v>0</v>
      </c>
      <c r="BG327" s="241">
        <f>IF(N327="zákl. přenesená",J327,0)</f>
        <v>0</v>
      </c>
      <c r="BH327" s="241">
        <f>IF(N327="sníž. přenesená",J327,0)</f>
        <v>0</v>
      </c>
      <c r="BI327" s="241">
        <f>IF(N327="nulová",J327,0)</f>
        <v>0</v>
      </c>
      <c r="BJ327" s="18" t="s">
        <v>82</v>
      </c>
      <c r="BK327" s="241">
        <f>ROUND(I327*H327,2)</f>
        <v>0</v>
      </c>
      <c r="BL327" s="18" t="s">
        <v>155</v>
      </c>
      <c r="BM327" s="240" t="s">
        <v>2035</v>
      </c>
    </row>
    <row r="328" s="2" customFormat="1" ht="21.75" customHeight="1">
      <c r="A328" s="39"/>
      <c r="B328" s="40"/>
      <c r="C328" s="228" t="s">
        <v>932</v>
      </c>
      <c r="D328" s="228" t="s">
        <v>140</v>
      </c>
      <c r="E328" s="229" t="s">
        <v>2036</v>
      </c>
      <c r="F328" s="230" t="s">
        <v>2021</v>
      </c>
      <c r="G328" s="231" t="s">
        <v>143</v>
      </c>
      <c r="H328" s="232">
        <v>14</v>
      </c>
      <c r="I328" s="233"/>
      <c r="J328" s="234">
        <f>ROUND(I328*H328,2)</f>
        <v>0</v>
      </c>
      <c r="K328" s="235"/>
      <c r="L328" s="45"/>
      <c r="M328" s="236" t="s">
        <v>1</v>
      </c>
      <c r="N328" s="237" t="s">
        <v>39</v>
      </c>
      <c r="O328" s="92"/>
      <c r="P328" s="238">
        <f>O328*H328</f>
        <v>0</v>
      </c>
      <c r="Q328" s="238">
        <v>0</v>
      </c>
      <c r="R328" s="238">
        <f>Q328*H328</f>
        <v>0</v>
      </c>
      <c r="S328" s="238">
        <v>0</v>
      </c>
      <c r="T328" s="239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40" t="s">
        <v>155</v>
      </c>
      <c r="AT328" s="240" t="s">
        <v>140</v>
      </c>
      <c r="AU328" s="240" t="s">
        <v>84</v>
      </c>
      <c r="AY328" s="18" t="s">
        <v>137</v>
      </c>
      <c r="BE328" s="241">
        <f>IF(N328="základní",J328,0)</f>
        <v>0</v>
      </c>
      <c r="BF328" s="241">
        <f>IF(N328="snížená",J328,0)</f>
        <v>0</v>
      </c>
      <c r="BG328" s="241">
        <f>IF(N328="zákl. přenesená",J328,0)</f>
        <v>0</v>
      </c>
      <c r="BH328" s="241">
        <f>IF(N328="sníž. přenesená",J328,0)</f>
        <v>0</v>
      </c>
      <c r="BI328" s="241">
        <f>IF(N328="nulová",J328,0)</f>
        <v>0</v>
      </c>
      <c r="BJ328" s="18" t="s">
        <v>82</v>
      </c>
      <c r="BK328" s="241">
        <f>ROUND(I328*H328,2)</f>
        <v>0</v>
      </c>
      <c r="BL328" s="18" t="s">
        <v>155</v>
      </c>
      <c r="BM328" s="240" t="s">
        <v>2037</v>
      </c>
    </row>
    <row r="329" s="12" customFormat="1" ht="22.8" customHeight="1">
      <c r="A329" s="12"/>
      <c r="B329" s="212"/>
      <c r="C329" s="213"/>
      <c r="D329" s="214" t="s">
        <v>73</v>
      </c>
      <c r="E329" s="226" t="s">
        <v>1883</v>
      </c>
      <c r="F329" s="226" t="s">
        <v>1884</v>
      </c>
      <c r="G329" s="213"/>
      <c r="H329" s="213"/>
      <c r="I329" s="216"/>
      <c r="J329" s="227">
        <f>BK329</f>
        <v>0</v>
      </c>
      <c r="K329" s="213"/>
      <c r="L329" s="218"/>
      <c r="M329" s="219"/>
      <c r="N329" s="220"/>
      <c r="O329" s="220"/>
      <c r="P329" s="221">
        <f>P330</f>
        <v>0</v>
      </c>
      <c r="Q329" s="220"/>
      <c r="R329" s="221">
        <f>R330</f>
        <v>0</v>
      </c>
      <c r="S329" s="220"/>
      <c r="T329" s="222">
        <f>T330</f>
        <v>0</v>
      </c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R329" s="223" t="s">
        <v>82</v>
      </c>
      <c r="AT329" s="224" t="s">
        <v>73</v>
      </c>
      <c r="AU329" s="224" t="s">
        <v>82</v>
      </c>
      <c r="AY329" s="223" t="s">
        <v>137</v>
      </c>
      <c r="BK329" s="225">
        <f>BK330</f>
        <v>0</v>
      </c>
    </row>
    <row r="330" s="2" customFormat="1" ht="16.5" customHeight="1">
      <c r="A330" s="39"/>
      <c r="B330" s="40"/>
      <c r="C330" s="228" t="s">
        <v>939</v>
      </c>
      <c r="D330" s="228" t="s">
        <v>140</v>
      </c>
      <c r="E330" s="229" t="s">
        <v>2038</v>
      </c>
      <c r="F330" s="230" t="s">
        <v>2039</v>
      </c>
      <c r="G330" s="231" t="s">
        <v>553</v>
      </c>
      <c r="H330" s="232">
        <v>39</v>
      </c>
      <c r="I330" s="233"/>
      <c r="J330" s="234">
        <f>ROUND(I330*H330,2)</f>
        <v>0</v>
      </c>
      <c r="K330" s="235"/>
      <c r="L330" s="45"/>
      <c r="M330" s="236" t="s">
        <v>1</v>
      </c>
      <c r="N330" s="237" t="s">
        <v>39</v>
      </c>
      <c r="O330" s="92"/>
      <c r="P330" s="238">
        <f>O330*H330</f>
        <v>0</v>
      </c>
      <c r="Q330" s="238">
        <v>0</v>
      </c>
      <c r="R330" s="238">
        <f>Q330*H330</f>
        <v>0</v>
      </c>
      <c r="S330" s="238">
        <v>0</v>
      </c>
      <c r="T330" s="239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40" t="s">
        <v>155</v>
      </c>
      <c r="AT330" s="240" t="s">
        <v>140</v>
      </c>
      <c r="AU330" s="240" t="s">
        <v>84</v>
      </c>
      <c r="AY330" s="18" t="s">
        <v>137</v>
      </c>
      <c r="BE330" s="241">
        <f>IF(N330="základní",J330,0)</f>
        <v>0</v>
      </c>
      <c r="BF330" s="241">
        <f>IF(N330="snížená",J330,0)</f>
        <v>0</v>
      </c>
      <c r="BG330" s="241">
        <f>IF(N330="zákl. přenesená",J330,0)</f>
        <v>0</v>
      </c>
      <c r="BH330" s="241">
        <f>IF(N330="sníž. přenesená",J330,0)</f>
        <v>0</v>
      </c>
      <c r="BI330" s="241">
        <f>IF(N330="nulová",J330,0)</f>
        <v>0</v>
      </c>
      <c r="BJ330" s="18" t="s">
        <v>82</v>
      </c>
      <c r="BK330" s="241">
        <f>ROUND(I330*H330,2)</f>
        <v>0</v>
      </c>
      <c r="BL330" s="18" t="s">
        <v>155</v>
      </c>
      <c r="BM330" s="240" t="s">
        <v>2040</v>
      </c>
    </row>
    <row r="331" s="12" customFormat="1" ht="22.8" customHeight="1">
      <c r="A331" s="12"/>
      <c r="B331" s="212"/>
      <c r="C331" s="213"/>
      <c r="D331" s="214" t="s">
        <v>73</v>
      </c>
      <c r="E331" s="226" t="s">
        <v>2041</v>
      </c>
      <c r="F331" s="226" t="s">
        <v>2042</v>
      </c>
      <c r="G331" s="213"/>
      <c r="H331" s="213"/>
      <c r="I331" s="216"/>
      <c r="J331" s="227">
        <f>BK331</f>
        <v>0</v>
      </c>
      <c r="K331" s="213"/>
      <c r="L331" s="218"/>
      <c r="M331" s="219"/>
      <c r="N331" s="220"/>
      <c r="O331" s="220"/>
      <c r="P331" s="221">
        <f>SUM(P332:P337)</f>
        <v>0</v>
      </c>
      <c r="Q331" s="220"/>
      <c r="R331" s="221">
        <f>SUM(R332:R337)</f>
        <v>0</v>
      </c>
      <c r="S331" s="220"/>
      <c r="T331" s="222">
        <f>SUM(T332:T337)</f>
        <v>0</v>
      </c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R331" s="223" t="s">
        <v>82</v>
      </c>
      <c r="AT331" s="224" t="s">
        <v>73</v>
      </c>
      <c r="AU331" s="224" t="s">
        <v>82</v>
      </c>
      <c r="AY331" s="223" t="s">
        <v>137</v>
      </c>
      <c r="BK331" s="225">
        <f>SUM(BK332:BK337)</f>
        <v>0</v>
      </c>
    </row>
    <row r="332" s="2" customFormat="1" ht="16.5" customHeight="1">
      <c r="A332" s="39"/>
      <c r="B332" s="40"/>
      <c r="C332" s="228" t="s">
        <v>944</v>
      </c>
      <c r="D332" s="228" t="s">
        <v>140</v>
      </c>
      <c r="E332" s="229" t="s">
        <v>2033</v>
      </c>
      <c r="F332" s="230" t="s">
        <v>2034</v>
      </c>
      <c r="G332" s="231" t="s">
        <v>553</v>
      </c>
      <c r="H332" s="232">
        <v>32</v>
      </c>
      <c r="I332" s="233"/>
      <c r="J332" s="234">
        <f>ROUND(I332*H332,2)</f>
        <v>0</v>
      </c>
      <c r="K332" s="235"/>
      <c r="L332" s="45"/>
      <c r="M332" s="236" t="s">
        <v>1</v>
      </c>
      <c r="N332" s="237" t="s">
        <v>39</v>
      </c>
      <c r="O332" s="92"/>
      <c r="P332" s="238">
        <f>O332*H332</f>
        <v>0</v>
      </c>
      <c r="Q332" s="238">
        <v>0</v>
      </c>
      <c r="R332" s="238">
        <f>Q332*H332</f>
        <v>0</v>
      </c>
      <c r="S332" s="238">
        <v>0</v>
      </c>
      <c r="T332" s="239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40" t="s">
        <v>155</v>
      </c>
      <c r="AT332" s="240" t="s">
        <v>140</v>
      </c>
      <c r="AU332" s="240" t="s">
        <v>84</v>
      </c>
      <c r="AY332" s="18" t="s">
        <v>137</v>
      </c>
      <c r="BE332" s="241">
        <f>IF(N332="základní",J332,0)</f>
        <v>0</v>
      </c>
      <c r="BF332" s="241">
        <f>IF(N332="snížená",J332,0)</f>
        <v>0</v>
      </c>
      <c r="BG332" s="241">
        <f>IF(N332="zákl. přenesená",J332,0)</f>
        <v>0</v>
      </c>
      <c r="BH332" s="241">
        <f>IF(N332="sníž. přenesená",J332,0)</f>
        <v>0</v>
      </c>
      <c r="BI332" s="241">
        <f>IF(N332="nulová",J332,0)</f>
        <v>0</v>
      </c>
      <c r="BJ332" s="18" t="s">
        <v>82</v>
      </c>
      <c r="BK332" s="241">
        <f>ROUND(I332*H332,2)</f>
        <v>0</v>
      </c>
      <c r="BL332" s="18" t="s">
        <v>155</v>
      </c>
      <c r="BM332" s="240" t="s">
        <v>2043</v>
      </c>
    </row>
    <row r="333" s="2" customFormat="1" ht="16.5" customHeight="1">
      <c r="A333" s="39"/>
      <c r="B333" s="40"/>
      <c r="C333" s="228" t="s">
        <v>951</v>
      </c>
      <c r="D333" s="228" t="s">
        <v>140</v>
      </c>
      <c r="E333" s="229" t="s">
        <v>2044</v>
      </c>
      <c r="F333" s="230" t="s">
        <v>2045</v>
      </c>
      <c r="G333" s="231" t="s">
        <v>143</v>
      </c>
      <c r="H333" s="232">
        <v>3</v>
      </c>
      <c r="I333" s="233"/>
      <c r="J333" s="234">
        <f>ROUND(I333*H333,2)</f>
        <v>0</v>
      </c>
      <c r="K333" s="235"/>
      <c r="L333" s="45"/>
      <c r="M333" s="236" t="s">
        <v>1</v>
      </c>
      <c r="N333" s="237" t="s">
        <v>39</v>
      </c>
      <c r="O333" s="92"/>
      <c r="P333" s="238">
        <f>O333*H333</f>
        <v>0</v>
      </c>
      <c r="Q333" s="238">
        <v>0</v>
      </c>
      <c r="R333" s="238">
        <f>Q333*H333</f>
        <v>0</v>
      </c>
      <c r="S333" s="238">
        <v>0</v>
      </c>
      <c r="T333" s="239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40" t="s">
        <v>155</v>
      </c>
      <c r="AT333" s="240" t="s">
        <v>140</v>
      </c>
      <c r="AU333" s="240" t="s">
        <v>84</v>
      </c>
      <c r="AY333" s="18" t="s">
        <v>137</v>
      </c>
      <c r="BE333" s="241">
        <f>IF(N333="základní",J333,0)</f>
        <v>0</v>
      </c>
      <c r="BF333" s="241">
        <f>IF(N333="snížená",J333,0)</f>
        <v>0</v>
      </c>
      <c r="BG333" s="241">
        <f>IF(N333="zákl. přenesená",J333,0)</f>
        <v>0</v>
      </c>
      <c r="BH333" s="241">
        <f>IF(N333="sníž. přenesená",J333,0)</f>
        <v>0</v>
      </c>
      <c r="BI333" s="241">
        <f>IF(N333="nulová",J333,0)</f>
        <v>0</v>
      </c>
      <c r="BJ333" s="18" t="s">
        <v>82</v>
      </c>
      <c r="BK333" s="241">
        <f>ROUND(I333*H333,2)</f>
        <v>0</v>
      </c>
      <c r="BL333" s="18" t="s">
        <v>155</v>
      </c>
      <c r="BM333" s="240" t="s">
        <v>2046</v>
      </c>
    </row>
    <row r="334" s="2" customFormat="1" ht="21.75" customHeight="1">
      <c r="A334" s="39"/>
      <c r="B334" s="40"/>
      <c r="C334" s="228" t="s">
        <v>965</v>
      </c>
      <c r="D334" s="228" t="s">
        <v>140</v>
      </c>
      <c r="E334" s="229" t="s">
        <v>2047</v>
      </c>
      <c r="F334" s="230" t="s">
        <v>2021</v>
      </c>
      <c r="G334" s="231" t="s">
        <v>1864</v>
      </c>
      <c r="H334" s="232">
        <v>32</v>
      </c>
      <c r="I334" s="233"/>
      <c r="J334" s="234">
        <f>ROUND(I334*H334,2)</f>
        <v>0</v>
      </c>
      <c r="K334" s="235"/>
      <c r="L334" s="45"/>
      <c r="M334" s="236" t="s">
        <v>1</v>
      </c>
      <c r="N334" s="237" t="s">
        <v>39</v>
      </c>
      <c r="O334" s="92"/>
      <c r="P334" s="238">
        <f>O334*H334</f>
        <v>0</v>
      </c>
      <c r="Q334" s="238">
        <v>0</v>
      </c>
      <c r="R334" s="238">
        <f>Q334*H334</f>
        <v>0</v>
      </c>
      <c r="S334" s="238">
        <v>0</v>
      </c>
      <c r="T334" s="239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40" t="s">
        <v>155</v>
      </c>
      <c r="AT334" s="240" t="s">
        <v>140</v>
      </c>
      <c r="AU334" s="240" t="s">
        <v>84</v>
      </c>
      <c r="AY334" s="18" t="s">
        <v>137</v>
      </c>
      <c r="BE334" s="241">
        <f>IF(N334="základní",J334,0)</f>
        <v>0</v>
      </c>
      <c r="BF334" s="241">
        <f>IF(N334="snížená",J334,0)</f>
        <v>0</v>
      </c>
      <c r="BG334" s="241">
        <f>IF(N334="zákl. přenesená",J334,0)</f>
        <v>0</v>
      </c>
      <c r="BH334" s="241">
        <f>IF(N334="sníž. přenesená",J334,0)</f>
        <v>0</v>
      </c>
      <c r="BI334" s="241">
        <f>IF(N334="nulová",J334,0)</f>
        <v>0</v>
      </c>
      <c r="BJ334" s="18" t="s">
        <v>82</v>
      </c>
      <c r="BK334" s="241">
        <f>ROUND(I334*H334,2)</f>
        <v>0</v>
      </c>
      <c r="BL334" s="18" t="s">
        <v>155</v>
      </c>
      <c r="BM334" s="240" t="s">
        <v>2048</v>
      </c>
    </row>
    <row r="335" s="2" customFormat="1" ht="16.5" customHeight="1">
      <c r="A335" s="39"/>
      <c r="B335" s="40"/>
      <c r="C335" s="228" t="s">
        <v>970</v>
      </c>
      <c r="D335" s="228" t="s">
        <v>140</v>
      </c>
      <c r="E335" s="229" t="s">
        <v>2049</v>
      </c>
      <c r="F335" s="230" t="s">
        <v>2050</v>
      </c>
      <c r="G335" s="231" t="s">
        <v>553</v>
      </c>
      <c r="H335" s="232">
        <v>22</v>
      </c>
      <c r="I335" s="233"/>
      <c r="J335" s="234">
        <f>ROUND(I335*H335,2)</f>
        <v>0</v>
      </c>
      <c r="K335" s="235"/>
      <c r="L335" s="45"/>
      <c r="M335" s="236" t="s">
        <v>1</v>
      </c>
      <c r="N335" s="237" t="s">
        <v>39</v>
      </c>
      <c r="O335" s="92"/>
      <c r="P335" s="238">
        <f>O335*H335</f>
        <v>0</v>
      </c>
      <c r="Q335" s="238">
        <v>0</v>
      </c>
      <c r="R335" s="238">
        <f>Q335*H335</f>
        <v>0</v>
      </c>
      <c r="S335" s="238">
        <v>0</v>
      </c>
      <c r="T335" s="239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40" t="s">
        <v>155</v>
      </c>
      <c r="AT335" s="240" t="s">
        <v>140</v>
      </c>
      <c r="AU335" s="240" t="s">
        <v>84</v>
      </c>
      <c r="AY335" s="18" t="s">
        <v>137</v>
      </c>
      <c r="BE335" s="241">
        <f>IF(N335="základní",J335,0)</f>
        <v>0</v>
      </c>
      <c r="BF335" s="241">
        <f>IF(N335="snížená",J335,0)</f>
        <v>0</v>
      </c>
      <c r="BG335" s="241">
        <f>IF(N335="zákl. přenesená",J335,0)</f>
        <v>0</v>
      </c>
      <c r="BH335" s="241">
        <f>IF(N335="sníž. přenesená",J335,0)</f>
        <v>0</v>
      </c>
      <c r="BI335" s="241">
        <f>IF(N335="nulová",J335,0)</f>
        <v>0</v>
      </c>
      <c r="BJ335" s="18" t="s">
        <v>82</v>
      </c>
      <c r="BK335" s="241">
        <f>ROUND(I335*H335,2)</f>
        <v>0</v>
      </c>
      <c r="BL335" s="18" t="s">
        <v>155</v>
      </c>
      <c r="BM335" s="240" t="s">
        <v>2051</v>
      </c>
    </row>
    <row r="336" s="2" customFormat="1" ht="16.5" customHeight="1">
      <c r="A336" s="39"/>
      <c r="B336" s="40"/>
      <c r="C336" s="228" t="s">
        <v>974</v>
      </c>
      <c r="D336" s="228" t="s">
        <v>140</v>
      </c>
      <c r="E336" s="229" t="s">
        <v>2052</v>
      </c>
      <c r="F336" s="230" t="s">
        <v>2053</v>
      </c>
      <c r="G336" s="231" t="s">
        <v>143</v>
      </c>
      <c r="H336" s="232">
        <v>3</v>
      </c>
      <c r="I336" s="233"/>
      <c r="J336" s="234">
        <f>ROUND(I336*H336,2)</f>
        <v>0</v>
      </c>
      <c r="K336" s="235"/>
      <c r="L336" s="45"/>
      <c r="M336" s="236" t="s">
        <v>1</v>
      </c>
      <c r="N336" s="237" t="s">
        <v>39</v>
      </c>
      <c r="O336" s="92"/>
      <c r="P336" s="238">
        <f>O336*H336</f>
        <v>0</v>
      </c>
      <c r="Q336" s="238">
        <v>0</v>
      </c>
      <c r="R336" s="238">
        <f>Q336*H336</f>
        <v>0</v>
      </c>
      <c r="S336" s="238">
        <v>0</v>
      </c>
      <c r="T336" s="239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40" t="s">
        <v>155</v>
      </c>
      <c r="AT336" s="240" t="s">
        <v>140</v>
      </c>
      <c r="AU336" s="240" t="s">
        <v>84</v>
      </c>
      <c r="AY336" s="18" t="s">
        <v>137</v>
      </c>
      <c r="BE336" s="241">
        <f>IF(N336="základní",J336,0)</f>
        <v>0</v>
      </c>
      <c r="BF336" s="241">
        <f>IF(N336="snížená",J336,0)</f>
        <v>0</v>
      </c>
      <c r="BG336" s="241">
        <f>IF(N336="zákl. přenesená",J336,0)</f>
        <v>0</v>
      </c>
      <c r="BH336" s="241">
        <f>IF(N336="sníž. přenesená",J336,0)</f>
        <v>0</v>
      </c>
      <c r="BI336" s="241">
        <f>IF(N336="nulová",J336,0)</f>
        <v>0</v>
      </c>
      <c r="BJ336" s="18" t="s">
        <v>82</v>
      </c>
      <c r="BK336" s="241">
        <f>ROUND(I336*H336,2)</f>
        <v>0</v>
      </c>
      <c r="BL336" s="18" t="s">
        <v>155</v>
      </c>
      <c r="BM336" s="240" t="s">
        <v>2054</v>
      </c>
    </row>
    <row r="337" s="2" customFormat="1" ht="21.75" customHeight="1">
      <c r="A337" s="39"/>
      <c r="B337" s="40"/>
      <c r="C337" s="228" t="s">
        <v>983</v>
      </c>
      <c r="D337" s="228" t="s">
        <v>140</v>
      </c>
      <c r="E337" s="229" t="s">
        <v>2031</v>
      </c>
      <c r="F337" s="230" t="s">
        <v>2021</v>
      </c>
      <c r="G337" s="231" t="s">
        <v>1864</v>
      </c>
      <c r="H337" s="232">
        <v>22</v>
      </c>
      <c r="I337" s="233"/>
      <c r="J337" s="234">
        <f>ROUND(I337*H337,2)</f>
        <v>0</v>
      </c>
      <c r="K337" s="235"/>
      <c r="L337" s="45"/>
      <c r="M337" s="236" t="s">
        <v>1</v>
      </c>
      <c r="N337" s="237" t="s">
        <v>39</v>
      </c>
      <c r="O337" s="92"/>
      <c r="P337" s="238">
        <f>O337*H337</f>
        <v>0</v>
      </c>
      <c r="Q337" s="238">
        <v>0</v>
      </c>
      <c r="R337" s="238">
        <f>Q337*H337</f>
        <v>0</v>
      </c>
      <c r="S337" s="238">
        <v>0</v>
      </c>
      <c r="T337" s="239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40" t="s">
        <v>155</v>
      </c>
      <c r="AT337" s="240" t="s">
        <v>140</v>
      </c>
      <c r="AU337" s="240" t="s">
        <v>84</v>
      </c>
      <c r="AY337" s="18" t="s">
        <v>137</v>
      </c>
      <c r="BE337" s="241">
        <f>IF(N337="základní",J337,0)</f>
        <v>0</v>
      </c>
      <c r="BF337" s="241">
        <f>IF(N337="snížená",J337,0)</f>
        <v>0</v>
      </c>
      <c r="BG337" s="241">
        <f>IF(N337="zákl. přenesená",J337,0)</f>
        <v>0</v>
      </c>
      <c r="BH337" s="241">
        <f>IF(N337="sníž. přenesená",J337,0)</f>
        <v>0</v>
      </c>
      <c r="BI337" s="241">
        <f>IF(N337="nulová",J337,0)</f>
        <v>0</v>
      </c>
      <c r="BJ337" s="18" t="s">
        <v>82</v>
      </c>
      <c r="BK337" s="241">
        <f>ROUND(I337*H337,2)</f>
        <v>0</v>
      </c>
      <c r="BL337" s="18" t="s">
        <v>155</v>
      </c>
      <c r="BM337" s="240" t="s">
        <v>2055</v>
      </c>
    </row>
    <row r="338" s="12" customFormat="1" ht="22.8" customHeight="1">
      <c r="A338" s="12"/>
      <c r="B338" s="212"/>
      <c r="C338" s="213"/>
      <c r="D338" s="214" t="s">
        <v>73</v>
      </c>
      <c r="E338" s="226" t="s">
        <v>1883</v>
      </c>
      <c r="F338" s="226" t="s">
        <v>1884</v>
      </c>
      <c r="G338" s="213"/>
      <c r="H338" s="213"/>
      <c r="I338" s="216"/>
      <c r="J338" s="227">
        <f>BK338</f>
        <v>0</v>
      </c>
      <c r="K338" s="213"/>
      <c r="L338" s="218"/>
      <c r="M338" s="219"/>
      <c r="N338" s="220"/>
      <c r="O338" s="220"/>
      <c r="P338" s="221">
        <f>P339</f>
        <v>0</v>
      </c>
      <c r="Q338" s="220"/>
      <c r="R338" s="221">
        <f>R339</f>
        <v>0</v>
      </c>
      <c r="S338" s="220"/>
      <c r="T338" s="222">
        <f>T339</f>
        <v>0</v>
      </c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R338" s="223" t="s">
        <v>82</v>
      </c>
      <c r="AT338" s="224" t="s">
        <v>73</v>
      </c>
      <c r="AU338" s="224" t="s">
        <v>82</v>
      </c>
      <c r="AY338" s="223" t="s">
        <v>137</v>
      </c>
      <c r="BK338" s="225">
        <f>BK339</f>
        <v>0</v>
      </c>
    </row>
    <row r="339" s="2" customFormat="1" ht="16.5" customHeight="1">
      <c r="A339" s="39"/>
      <c r="B339" s="40"/>
      <c r="C339" s="228" t="s">
        <v>992</v>
      </c>
      <c r="D339" s="228" t="s">
        <v>140</v>
      </c>
      <c r="E339" s="229" t="s">
        <v>2038</v>
      </c>
      <c r="F339" s="230" t="s">
        <v>2039</v>
      </c>
      <c r="G339" s="231" t="s">
        <v>553</v>
      </c>
      <c r="H339" s="232">
        <v>21.600000000000001</v>
      </c>
      <c r="I339" s="233"/>
      <c r="J339" s="234">
        <f>ROUND(I339*H339,2)</f>
        <v>0</v>
      </c>
      <c r="K339" s="235"/>
      <c r="L339" s="45"/>
      <c r="M339" s="236" t="s">
        <v>1</v>
      </c>
      <c r="N339" s="237" t="s">
        <v>39</v>
      </c>
      <c r="O339" s="92"/>
      <c r="P339" s="238">
        <f>O339*H339</f>
        <v>0</v>
      </c>
      <c r="Q339" s="238">
        <v>0</v>
      </c>
      <c r="R339" s="238">
        <f>Q339*H339</f>
        <v>0</v>
      </c>
      <c r="S339" s="238">
        <v>0</v>
      </c>
      <c r="T339" s="239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40" t="s">
        <v>155</v>
      </c>
      <c r="AT339" s="240" t="s">
        <v>140</v>
      </c>
      <c r="AU339" s="240" t="s">
        <v>84</v>
      </c>
      <c r="AY339" s="18" t="s">
        <v>137</v>
      </c>
      <c r="BE339" s="241">
        <f>IF(N339="základní",J339,0)</f>
        <v>0</v>
      </c>
      <c r="BF339" s="241">
        <f>IF(N339="snížená",J339,0)</f>
        <v>0</v>
      </c>
      <c r="BG339" s="241">
        <f>IF(N339="zákl. přenesená",J339,0)</f>
        <v>0</v>
      </c>
      <c r="BH339" s="241">
        <f>IF(N339="sníž. přenesená",J339,0)</f>
        <v>0</v>
      </c>
      <c r="BI339" s="241">
        <f>IF(N339="nulová",J339,0)</f>
        <v>0</v>
      </c>
      <c r="BJ339" s="18" t="s">
        <v>82</v>
      </c>
      <c r="BK339" s="241">
        <f>ROUND(I339*H339,2)</f>
        <v>0</v>
      </c>
      <c r="BL339" s="18" t="s">
        <v>155</v>
      </c>
      <c r="BM339" s="240" t="s">
        <v>2056</v>
      </c>
    </row>
    <row r="340" s="12" customFormat="1" ht="22.8" customHeight="1">
      <c r="A340" s="12"/>
      <c r="B340" s="212"/>
      <c r="C340" s="213"/>
      <c r="D340" s="214" t="s">
        <v>73</v>
      </c>
      <c r="E340" s="226" t="s">
        <v>2057</v>
      </c>
      <c r="F340" s="226" t="s">
        <v>2058</v>
      </c>
      <c r="G340" s="213"/>
      <c r="H340" s="213"/>
      <c r="I340" s="216"/>
      <c r="J340" s="227">
        <f>BK340</f>
        <v>0</v>
      </c>
      <c r="K340" s="213"/>
      <c r="L340" s="218"/>
      <c r="M340" s="219"/>
      <c r="N340" s="220"/>
      <c r="O340" s="220"/>
      <c r="P340" s="221">
        <f>P341</f>
        <v>0</v>
      </c>
      <c r="Q340" s="220"/>
      <c r="R340" s="221">
        <f>R341</f>
        <v>0</v>
      </c>
      <c r="S340" s="220"/>
      <c r="T340" s="222">
        <f>T341</f>
        <v>0</v>
      </c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R340" s="223" t="s">
        <v>82</v>
      </c>
      <c r="AT340" s="224" t="s">
        <v>73</v>
      </c>
      <c r="AU340" s="224" t="s">
        <v>82</v>
      </c>
      <c r="AY340" s="223" t="s">
        <v>137</v>
      </c>
      <c r="BK340" s="225">
        <f>BK341</f>
        <v>0</v>
      </c>
    </row>
    <row r="341" s="2" customFormat="1" ht="16.5" customHeight="1">
      <c r="A341" s="39"/>
      <c r="B341" s="40"/>
      <c r="C341" s="228" t="s">
        <v>1000</v>
      </c>
      <c r="D341" s="228" t="s">
        <v>140</v>
      </c>
      <c r="E341" s="229" t="s">
        <v>2059</v>
      </c>
      <c r="F341" s="230" t="s">
        <v>2060</v>
      </c>
      <c r="G341" s="231" t="s">
        <v>553</v>
      </c>
      <c r="H341" s="232">
        <v>4</v>
      </c>
      <c r="I341" s="233"/>
      <c r="J341" s="234">
        <f>ROUND(I341*H341,2)</f>
        <v>0</v>
      </c>
      <c r="K341" s="235"/>
      <c r="L341" s="45"/>
      <c r="M341" s="236" t="s">
        <v>1</v>
      </c>
      <c r="N341" s="237" t="s">
        <v>39</v>
      </c>
      <c r="O341" s="92"/>
      <c r="P341" s="238">
        <f>O341*H341</f>
        <v>0</v>
      </c>
      <c r="Q341" s="238">
        <v>0</v>
      </c>
      <c r="R341" s="238">
        <f>Q341*H341</f>
        <v>0</v>
      </c>
      <c r="S341" s="238">
        <v>0</v>
      </c>
      <c r="T341" s="239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40" t="s">
        <v>155</v>
      </c>
      <c r="AT341" s="240" t="s">
        <v>140</v>
      </c>
      <c r="AU341" s="240" t="s">
        <v>84</v>
      </c>
      <c r="AY341" s="18" t="s">
        <v>137</v>
      </c>
      <c r="BE341" s="241">
        <f>IF(N341="základní",J341,0)</f>
        <v>0</v>
      </c>
      <c r="BF341" s="241">
        <f>IF(N341="snížená",J341,0)</f>
        <v>0</v>
      </c>
      <c r="BG341" s="241">
        <f>IF(N341="zákl. přenesená",J341,0)</f>
        <v>0</v>
      </c>
      <c r="BH341" s="241">
        <f>IF(N341="sníž. přenesená",J341,0)</f>
        <v>0</v>
      </c>
      <c r="BI341" s="241">
        <f>IF(N341="nulová",J341,0)</f>
        <v>0</v>
      </c>
      <c r="BJ341" s="18" t="s">
        <v>82</v>
      </c>
      <c r="BK341" s="241">
        <f>ROUND(I341*H341,2)</f>
        <v>0</v>
      </c>
      <c r="BL341" s="18" t="s">
        <v>155</v>
      </c>
      <c r="BM341" s="240" t="s">
        <v>2061</v>
      </c>
    </row>
    <row r="342" s="12" customFormat="1" ht="22.8" customHeight="1">
      <c r="A342" s="12"/>
      <c r="B342" s="212"/>
      <c r="C342" s="213"/>
      <c r="D342" s="214" t="s">
        <v>73</v>
      </c>
      <c r="E342" s="226" t="s">
        <v>2062</v>
      </c>
      <c r="F342" s="226" t="s">
        <v>2063</v>
      </c>
      <c r="G342" s="213"/>
      <c r="H342" s="213"/>
      <c r="I342" s="216"/>
      <c r="J342" s="227">
        <f>BK342</f>
        <v>0</v>
      </c>
      <c r="K342" s="213"/>
      <c r="L342" s="218"/>
      <c r="M342" s="219"/>
      <c r="N342" s="220"/>
      <c r="O342" s="220"/>
      <c r="P342" s="221">
        <f>SUM(P343:P353)</f>
        <v>0</v>
      </c>
      <c r="Q342" s="220"/>
      <c r="R342" s="221">
        <f>SUM(R343:R353)</f>
        <v>0</v>
      </c>
      <c r="S342" s="220"/>
      <c r="T342" s="222">
        <f>SUM(T343:T353)</f>
        <v>0</v>
      </c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R342" s="223" t="s">
        <v>82</v>
      </c>
      <c r="AT342" s="224" t="s">
        <v>73</v>
      </c>
      <c r="AU342" s="224" t="s">
        <v>82</v>
      </c>
      <c r="AY342" s="223" t="s">
        <v>137</v>
      </c>
      <c r="BK342" s="225">
        <f>SUM(BK343:BK353)</f>
        <v>0</v>
      </c>
    </row>
    <row r="343" s="2" customFormat="1" ht="49.05" customHeight="1">
      <c r="A343" s="39"/>
      <c r="B343" s="40"/>
      <c r="C343" s="228" t="s">
        <v>1009</v>
      </c>
      <c r="D343" s="228" t="s">
        <v>140</v>
      </c>
      <c r="E343" s="229" t="s">
        <v>2064</v>
      </c>
      <c r="F343" s="230" t="s">
        <v>2065</v>
      </c>
      <c r="G343" s="231" t="s">
        <v>143</v>
      </c>
      <c r="H343" s="232">
        <v>10</v>
      </c>
      <c r="I343" s="233"/>
      <c r="J343" s="234">
        <f>ROUND(I343*H343,2)</f>
        <v>0</v>
      </c>
      <c r="K343" s="235"/>
      <c r="L343" s="45"/>
      <c r="M343" s="236" t="s">
        <v>1</v>
      </c>
      <c r="N343" s="237" t="s">
        <v>39</v>
      </c>
      <c r="O343" s="92"/>
      <c r="P343" s="238">
        <f>O343*H343</f>
        <v>0</v>
      </c>
      <c r="Q343" s="238">
        <v>0</v>
      </c>
      <c r="R343" s="238">
        <f>Q343*H343</f>
        <v>0</v>
      </c>
      <c r="S343" s="238">
        <v>0</v>
      </c>
      <c r="T343" s="239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40" t="s">
        <v>155</v>
      </c>
      <c r="AT343" s="240" t="s">
        <v>140</v>
      </c>
      <c r="AU343" s="240" t="s">
        <v>84</v>
      </c>
      <c r="AY343" s="18" t="s">
        <v>137</v>
      </c>
      <c r="BE343" s="241">
        <f>IF(N343="základní",J343,0)</f>
        <v>0</v>
      </c>
      <c r="BF343" s="241">
        <f>IF(N343="snížená",J343,0)</f>
        <v>0</v>
      </c>
      <c r="BG343" s="241">
        <f>IF(N343="zákl. přenesená",J343,0)</f>
        <v>0</v>
      </c>
      <c r="BH343" s="241">
        <f>IF(N343="sníž. přenesená",J343,0)</f>
        <v>0</v>
      </c>
      <c r="BI343" s="241">
        <f>IF(N343="nulová",J343,0)</f>
        <v>0</v>
      </c>
      <c r="BJ343" s="18" t="s">
        <v>82</v>
      </c>
      <c r="BK343" s="241">
        <f>ROUND(I343*H343,2)</f>
        <v>0</v>
      </c>
      <c r="BL343" s="18" t="s">
        <v>155</v>
      </c>
      <c r="BM343" s="240" t="s">
        <v>2066</v>
      </c>
    </row>
    <row r="344" s="2" customFormat="1" ht="24.15" customHeight="1">
      <c r="A344" s="39"/>
      <c r="B344" s="40"/>
      <c r="C344" s="228" t="s">
        <v>1013</v>
      </c>
      <c r="D344" s="228" t="s">
        <v>140</v>
      </c>
      <c r="E344" s="229" t="s">
        <v>2067</v>
      </c>
      <c r="F344" s="230" t="s">
        <v>2068</v>
      </c>
      <c r="G344" s="231" t="s">
        <v>143</v>
      </c>
      <c r="H344" s="232">
        <v>10</v>
      </c>
      <c r="I344" s="233"/>
      <c r="J344" s="234">
        <f>ROUND(I344*H344,2)</f>
        <v>0</v>
      </c>
      <c r="K344" s="235"/>
      <c r="L344" s="45"/>
      <c r="M344" s="236" t="s">
        <v>1</v>
      </c>
      <c r="N344" s="237" t="s">
        <v>39</v>
      </c>
      <c r="O344" s="92"/>
      <c r="P344" s="238">
        <f>O344*H344</f>
        <v>0</v>
      </c>
      <c r="Q344" s="238">
        <v>0</v>
      </c>
      <c r="R344" s="238">
        <f>Q344*H344</f>
        <v>0</v>
      </c>
      <c r="S344" s="238">
        <v>0</v>
      </c>
      <c r="T344" s="239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40" t="s">
        <v>155</v>
      </c>
      <c r="AT344" s="240" t="s">
        <v>140</v>
      </c>
      <c r="AU344" s="240" t="s">
        <v>84</v>
      </c>
      <c r="AY344" s="18" t="s">
        <v>137</v>
      </c>
      <c r="BE344" s="241">
        <f>IF(N344="základní",J344,0)</f>
        <v>0</v>
      </c>
      <c r="BF344" s="241">
        <f>IF(N344="snížená",J344,0)</f>
        <v>0</v>
      </c>
      <c r="BG344" s="241">
        <f>IF(N344="zákl. přenesená",J344,0)</f>
        <v>0</v>
      </c>
      <c r="BH344" s="241">
        <f>IF(N344="sníž. přenesená",J344,0)</f>
        <v>0</v>
      </c>
      <c r="BI344" s="241">
        <f>IF(N344="nulová",J344,0)</f>
        <v>0</v>
      </c>
      <c r="BJ344" s="18" t="s">
        <v>82</v>
      </c>
      <c r="BK344" s="241">
        <f>ROUND(I344*H344,2)</f>
        <v>0</v>
      </c>
      <c r="BL344" s="18" t="s">
        <v>155</v>
      </c>
      <c r="BM344" s="240" t="s">
        <v>2069</v>
      </c>
    </row>
    <row r="345" s="2" customFormat="1" ht="16.5" customHeight="1">
      <c r="A345" s="39"/>
      <c r="B345" s="40"/>
      <c r="C345" s="228" t="s">
        <v>1017</v>
      </c>
      <c r="D345" s="228" t="s">
        <v>140</v>
      </c>
      <c r="E345" s="229" t="s">
        <v>2070</v>
      </c>
      <c r="F345" s="230" t="s">
        <v>2071</v>
      </c>
      <c r="G345" s="231" t="s">
        <v>143</v>
      </c>
      <c r="H345" s="232">
        <v>3</v>
      </c>
      <c r="I345" s="233"/>
      <c r="J345" s="234">
        <f>ROUND(I345*H345,2)</f>
        <v>0</v>
      </c>
      <c r="K345" s="235"/>
      <c r="L345" s="45"/>
      <c r="M345" s="236" t="s">
        <v>1</v>
      </c>
      <c r="N345" s="237" t="s">
        <v>39</v>
      </c>
      <c r="O345" s="92"/>
      <c r="P345" s="238">
        <f>O345*H345</f>
        <v>0</v>
      </c>
      <c r="Q345" s="238">
        <v>0</v>
      </c>
      <c r="R345" s="238">
        <f>Q345*H345</f>
        <v>0</v>
      </c>
      <c r="S345" s="238">
        <v>0</v>
      </c>
      <c r="T345" s="239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40" t="s">
        <v>155</v>
      </c>
      <c r="AT345" s="240" t="s">
        <v>140</v>
      </c>
      <c r="AU345" s="240" t="s">
        <v>84</v>
      </c>
      <c r="AY345" s="18" t="s">
        <v>137</v>
      </c>
      <c r="BE345" s="241">
        <f>IF(N345="základní",J345,0)</f>
        <v>0</v>
      </c>
      <c r="BF345" s="241">
        <f>IF(N345="snížená",J345,0)</f>
        <v>0</v>
      </c>
      <c r="BG345" s="241">
        <f>IF(N345="zákl. přenesená",J345,0)</f>
        <v>0</v>
      </c>
      <c r="BH345" s="241">
        <f>IF(N345="sníž. přenesená",J345,0)</f>
        <v>0</v>
      </c>
      <c r="BI345" s="241">
        <f>IF(N345="nulová",J345,0)</f>
        <v>0</v>
      </c>
      <c r="BJ345" s="18" t="s">
        <v>82</v>
      </c>
      <c r="BK345" s="241">
        <f>ROUND(I345*H345,2)</f>
        <v>0</v>
      </c>
      <c r="BL345" s="18" t="s">
        <v>155</v>
      </c>
      <c r="BM345" s="240" t="s">
        <v>2072</v>
      </c>
    </row>
    <row r="346" s="2" customFormat="1" ht="16.5" customHeight="1">
      <c r="A346" s="39"/>
      <c r="B346" s="40"/>
      <c r="C346" s="228" t="s">
        <v>1022</v>
      </c>
      <c r="D346" s="228" t="s">
        <v>140</v>
      </c>
      <c r="E346" s="229" t="s">
        <v>2073</v>
      </c>
      <c r="F346" s="230" t="s">
        <v>2074</v>
      </c>
      <c r="G346" s="231" t="s">
        <v>143</v>
      </c>
      <c r="H346" s="232">
        <v>2</v>
      </c>
      <c r="I346" s="233"/>
      <c r="J346" s="234">
        <f>ROUND(I346*H346,2)</f>
        <v>0</v>
      </c>
      <c r="K346" s="235"/>
      <c r="L346" s="45"/>
      <c r="M346" s="236" t="s">
        <v>1</v>
      </c>
      <c r="N346" s="237" t="s">
        <v>39</v>
      </c>
      <c r="O346" s="92"/>
      <c r="P346" s="238">
        <f>O346*H346</f>
        <v>0</v>
      </c>
      <c r="Q346" s="238">
        <v>0</v>
      </c>
      <c r="R346" s="238">
        <f>Q346*H346</f>
        <v>0</v>
      </c>
      <c r="S346" s="238">
        <v>0</v>
      </c>
      <c r="T346" s="239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40" t="s">
        <v>155</v>
      </c>
      <c r="AT346" s="240" t="s">
        <v>140</v>
      </c>
      <c r="AU346" s="240" t="s">
        <v>84</v>
      </c>
      <c r="AY346" s="18" t="s">
        <v>137</v>
      </c>
      <c r="BE346" s="241">
        <f>IF(N346="základní",J346,0)</f>
        <v>0</v>
      </c>
      <c r="BF346" s="241">
        <f>IF(N346="snížená",J346,0)</f>
        <v>0</v>
      </c>
      <c r="BG346" s="241">
        <f>IF(N346="zákl. přenesená",J346,0)</f>
        <v>0</v>
      </c>
      <c r="BH346" s="241">
        <f>IF(N346="sníž. přenesená",J346,0)</f>
        <v>0</v>
      </c>
      <c r="BI346" s="241">
        <f>IF(N346="nulová",J346,0)</f>
        <v>0</v>
      </c>
      <c r="BJ346" s="18" t="s">
        <v>82</v>
      </c>
      <c r="BK346" s="241">
        <f>ROUND(I346*H346,2)</f>
        <v>0</v>
      </c>
      <c r="BL346" s="18" t="s">
        <v>155</v>
      </c>
      <c r="BM346" s="240" t="s">
        <v>2075</v>
      </c>
    </row>
    <row r="347" s="2" customFormat="1" ht="24.15" customHeight="1">
      <c r="A347" s="39"/>
      <c r="B347" s="40"/>
      <c r="C347" s="228" t="s">
        <v>1026</v>
      </c>
      <c r="D347" s="228" t="s">
        <v>140</v>
      </c>
      <c r="E347" s="229" t="s">
        <v>2076</v>
      </c>
      <c r="F347" s="230" t="s">
        <v>2077</v>
      </c>
      <c r="G347" s="231" t="s">
        <v>143</v>
      </c>
      <c r="H347" s="232">
        <v>2</v>
      </c>
      <c r="I347" s="233"/>
      <c r="J347" s="234">
        <f>ROUND(I347*H347,2)</f>
        <v>0</v>
      </c>
      <c r="K347" s="235"/>
      <c r="L347" s="45"/>
      <c r="M347" s="236" t="s">
        <v>1</v>
      </c>
      <c r="N347" s="237" t="s">
        <v>39</v>
      </c>
      <c r="O347" s="92"/>
      <c r="P347" s="238">
        <f>O347*H347</f>
        <v>0</v>
      </c>
      <c r="Q347" s="238">
        <v>0</v>
      </c>
      <c r="R347" s="238">
        <f>Q347*H347</f>
        <v>0</v>
      </c>
      <c r="S347" s="238">
        <v>0</v>
      </c>
      <c r="T347" s="239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40" t="s">
        <v>155</v>
      </c>
      <c r="AT347" s="240" t="s">
        <v>140</v>
      </c>
      <c r="AU347" s="240" t="s">
        <v>84</v>
      </c>
      <c r="AY347" s="18" t="s">
        <v>137</v>
      </c>
      <c r="BE347" s="241">
        <f>IF(N347="základní",J347,0)</f>
        <v>0</v>
      </c>
      <c r="BF347" s="241">
        <f>IF(N347="snížená",J347,0)</f>
        <v>0</v>
      </c>
      <c r="BG347" s="241">
        <f>IF(N347="zákl. přenesená",J347,0)</f>
        <v>0</v>
      </c>
      <c r="BH347" s="241">
        <f>IF(N347="sníž. přenesená",J347,0)</f>
        <v>0</v>
      </c>
      <c r="BI347" s="241">
        <f>IF(N347="nulová",J347,0)</f>
        <v>0</v>
      </c>
      <c r="BJ347" s="18" t="s">
        <v>82</v>
      </c>
      <c r="BK347" s="241">
        <f>ROUND(I347*H347,2)</f>
        <v>0</v>
      </c>
      <c r="BL347" s="18" t="s">
        <v>155</v>
      </c>
      <c r="BM347" s="240" t="s">
        <v>2078</v>
      </c>
    </row>
    <row r="348" s="2" customFormat="1" ht="76.35" customHeight="1">
      <c r="A348" s="39"/>
      <c r="B348" s="40"/>
      <c r="C348" s="228" t="s">
        <v>1030</v>
      </c>
      <c r="D348" s="228" t="s">
        <v>140</v>
      </c>
      <c r="E348" s="229" t="s">
        <v>2079</v>
      </c>
      <c r="F348" s="230" t="s">
        <v>2080</v>
      </c>
      <c r="G348" s="231" t="s">
        <v>326</v>
      </c>
      <c r="H348" s="232">
        <v>1</v>
      </c>
      <c r="I348" s="233"/>
      <c r="J348" s="234">
        <f>ROUND(I348*H348,2)</f>
        <v>0</v>
      </c>
      <c r="K348" s="235"/>
      <c r="L348" s="45"/>
      <c r="M348" s="236" t="s">
        <v>1</v>
      </c>
      <c r="N348" s="237" t="s">
        <v>39</v>
      </c>
      <c r="O348" s="92"/>
      <c r="P348" s="238">
        <f>O348*H348</f>
        <v>0</v>
      </c>
      <c r="Q348" s="238">
        <v>0</v>
      </c>
      <c r="R348" s="238">
        <f>Q348*H348</f>
        <v>0</v>
      </c>
      <c r="S348" s="238">
        <v>0</v>
      </c>
      <c r="T348" s="239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40" t="s">
        <v>155</v>
      </c>
      <c r="AT348" s="240" t="s">
        <v>140</v>
      </c>
      <c r="AU348" s="240" t="s">
        <v>84</v>
      </c>
      <c r="AY348" s="18" t="s">
        <v>137</v>
      </c>
      <c r="BE348" s="241">
        <f>IF(N348="základní",J348,0)</f>
        <v>0</v>
      </c>
      <c r="BF348" s="241">
        <f>IF(N348="snížená",J348,0)</f>
        <v>0</v>
      </c>
      <c r="BG348" s="241">
        <f>IF(N348="zákl. přenesená",J348,0)</f>
        <v>0</v>
      </c>
      <c r="BH348" s="241">
        <f>IF(N348="sníž. přenesená",J348,0)</f>
        <v>0</v>
      </c>
      <c r="BI348" s="241">
        <f>IF(N348="nulová",J348,0)</f>
        <v>0</v>
      </c>
      <c r="BJ348" s="18" t="s">
        <v>82</v>
      </c>
      <c r="BK348" s="241">
        <f>ROUND(I348*H348,2)</f>
        <v>0</v>
      </c>
      <c r="BL348" s="18" t="s">
        <v>155</v>
      </c>
      <c r="BM348" s="240" t="s">
        <v>2081</v>
      </c>
    </row>
    <row r="349" s="2" customFormat="1" ht="24.15" customHeight="1">
      <c r="A349" s="39"/>
      <c r="B349" s="40"/>
      <c r="C349" s="228" t="s">
        <v>1034</v>
      </c>
      <c r="D349" s="228" t="s">
        <v>140</v>
      </c>
      <c r="E349" s="229" t="s">
        <v>2082</v>
      </c>
      <c r="F349" s="230" t="s">
        <v>2083</v>
      </c>
      <c r="G349" s="231" t="s">
        <v>143</v>
      </c>
      <c r="H349" s="232">
        <v>2</v>
      </c>
      <c r="I349" s="233"/>
      <c r="J349" s="234">
        <f>ROUND(I349*H349,2)</f>
        <v>0</v>
      </c>
      <c r="K349" s="235"/>
      <c r="L349" s="45"/>
      <c r="M349" s="236" t="s">
        <v>1</v>
      </c>
      <c r="N349" s="237" t="s">
        <v>39</v>
      </c>
      <c r="O349" s="92"/>
      <c r="P349" s="238">
        <f>O349*H349</f>
        <v>0</v>
      </c>
      <c r="Q349" s="238">
        <v>0</v>
      </c>
      <c r="R349" s="238">
        <f>Q349*H349</f>
        <v>0</v>
      </c>
      <c r="S349" s="238">
        <v>0</v>
      </c>
      <c r="T349" s="239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40" t="s">
        <v>155</v>
      </c>
      <c r="AT349" s="240" t="s">
        <v>140</v>
      </c>
      <c r="AU349" s="240" t="s">
        <v>84</v>
      </c>
      <c r="AY349" s="18" t="s">
        <v>137</v>
      </c>
      <c r="BE349" s="241">
        <f>IF(N349="základní",J349,0)</f>
        <v>0</v>
      </c>
      <c r="BF349" s="241">
        <f>IF(N349="snížená",J349,0)</f>
        <v>0</v>
      </c>
      <c r="BG349" s="241">
        <f>IF(N349="zákl. přenesená",J349,0)</f>
        <v>0</v>
      </c>
      <c r="BH349" s="241">
        <f>IF(N349="sníž. přenesená",J349,0)</f>
        <v>0</v>
      </c>
      <c r="BI349" s="241">
        <f>IF(N349="nulová",J349,0)</f>
        <v>0</v>
      </c>
      <c r="BJ349" s="18" t="s">
        <v>82</v>
      </c>
      <c r="BK349" s="241">
        <f>ROUND(I349*H349,2)</f>
        <v>0</v>
      </c>
      <c r="BL349" s="18" t="s">
        <v>155</v>
      </c>
      <c r="BM349" s="240" t="s">
        <v>2084</v>
      </c>
    </row>
    <row r="350" s="2" customFormat="1" ht="24.15" customHeight="1">
      <c r="A350" s="39"/>
      <c r="B350" s="40"/>
      <c r="C350" s="228" t="s">
        <v>1039</v>
      </c>
      <c r="D350" s="228" t="s">
        <v>140</v>
      </c>
      <c r="E350" s="229" t="s">
        <v>2085</v>
      </c>
      <c r="F350" s="230" t="s">
        <v>2086</v>
      </c>
      <c r="G350" s="231" t="s">
        <v>143</v>
      </c>
      <c r="H350" s="232">
        <v>2</v>
      </c>
      <c r="I350" s="233"/>
      <c r="J350" s="234">
        <f>ROUND(I350*H350,2)</f>
        <v>0</v>
      </c>
      <c r="K350" s="235"/>
      <c r="L350" s="45"/>
      <c r="M350" s="236" t="s">
        <v>1</v>
      </c>
      <c r="N350" s="237" t="s">
        <v>39</v>
      </c>
      <c r="O350" s="92"/>
      <c r="P350" s="238">
        <f>O350*H350</f>
        <v>0</v>
      </c>
      <c r="Q350" s="238">
        <v>0</v>
      </c>
      <c r="R350" s="238">
        <f>Q350*H350</f>
        <v>0</v>
      </c>
      <c r="S350" s="238">
        <v>0</v>
      </c>
      <c r="T350" s="239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40" t="s">
        <v>155</v>
      </c>
      <c r="AT350" s="240" t="s">
        <v>140</v>
      </c>
      <c r="AU350" s="240" t="s">
        <v>84</v>
      </c>
      <c r="AY350" s="18" t="s">
        <v>137</v>
      </c>
      <c r="BE350" s="241">
        <f>IF(N350="základní",J350,0)</f>
        <v>0</v>
      </c>
      <c r="BF350" s="241">
        <f>IF(N350="snížená",J350,0)</f>
        <v>0</v>
      </c>
      <c r="BG350" s="241">
        <f>IF(N350="zákl. přenesená",J350,0)</f>
        <v>0</v>
      </c>
      <c r="BH350" s="241">
        <f>IF(N350="sníž. přenesená",J350,0)</f>
        <v>0</v>
      </c>
      <c r="BI350" s="241">
        <f>IF(N350="nulová",J350,0)</f>
        <v>0</v>
      </c>
      <c r="BJ350" s="18" t="s">
        <v>82</v>
      </c>
      <c r="BK350" s="241">
        <f>ROUND(I350*H350,2)</f>
        <v>0</v>
      </c>
      <c r="BL350" s="18" t="s">
        <v>155</v>
      </c>
      <c r="BM350" s="240" t="s">
        <v>2087</v>
      </c>
    </row>
    <row r="351" s="2" customFormat="1" ht="16.5" customHeight="1">
      <c r="A351" s="39"/>
      <c r="B351" s="40"/>
      <c r="C351" s="228" t="s">
        <v>1041</v>
      </c>
      <c r="D351" s="228" t="s">
        <v>140</v>
      </c>
      <c r="E351" s="229" t="s">
        <v>2088</v>
      </c>
      <c r="F351" s="230" t="s">
        <v>2089</v>
      </c>
      <c r="G351" s="231" t="s">
        <v>143</v>
      </c>
      <c r="H351" s="232">
        <v>2</v>
      </c>
      <c r="I351" s="233"/>
      <c r="J351" s="234">
        <f>ROUND(I351*H351,2)</f>
        <v>0</v>
      </c>
      <c r="K351" s="235"/>
      <c r="L351" s="45"/>
      <c r="M351" s="236" t="s">
        <v>1</v>
      </c>
      <c r="N351" s="237" t="s">
        <v>39</v>
      </c>
      <c r="O351" s="92"/>
      <c r="P351" s="238">
        <f>O351*H351</f>
        <v>0</v>
      </c>
      <c r="Q351" s="238">
        <v>0</v>
      </c>
      <c r="R351" s="238">
        <f>Q351*H351</f>
        <v>0</v>
      </c>
      <c r="S351" s="238">
        <v>0</v>
      </c>
      <c r="T351" s="239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40" t="s">
        <v>155</v>
      </c>
      <c r="AT351" s="240" t="s">
        <v>140</v>
      </c>
      <c r="AU351" s="240" t="s">
        <v>84</v>
      </c>
      <c r="AY351" s="18" t="s">
        <v>137</v>
      </c>
      <c r="BE351" s="241">
        <f>IF(N351="základní",J351,0)</f>
        <v>0</v>
      </c>
      <c r="BF351" s="241">
        <f>IF(N351="snížená",J351,0)</f>
        <v>0</v>
      </c>
      <c r="BG351" s="241">
        <f>IF(N351="zákl. přenesená",J351,0)</f>
        <v>0</v>
      </c>
      <c r="BH351" s="241">
        <f>IF(N351="sníž. přenesená",J351,0)</f>
        <v>0</v>
      </c>
      <c r="BI351" s="241">
        <f>IF(N351="nulová",J351,0)</f>
        <v>0</v>
      </c>
      <c r="BJ351" s="18" t="s">
        <v>82</v>
      </c>
      <c r="BK351" s="241">
        <f>ROUND(I351*H351,2)</f>
        <v>0</v>
      </c>
      <c r="BL351" s="18" t="s">
        <v>155</v>
      </c>
      <c r="BM351" s="240" t="s">
        <v>2090</v>
      </c>
    </row>
    <row r="352" s="2" customFormat="1" ht="16.5" customHeight="1">
      <c r="A352" s="39"/>
      <c r="B352" s="40"/>
      <c r="C352" s="228" t="s">
        <v>1046</v>
      </c>
      <c r="D352" s="228" t="s">
        <v>140</v>
      </c>
      <c r="E352" s="229" t="s">
        <v>2091</v>
      </c>
      <c r="F352" s="230" t="s">
        <v>2092</v>
      </c>
      <c r="G352" s="231" t="s">
        <v>143</v>
      </c>
      <c r="H352" s="232">
        <v>2</v>
      </c>
      <c r="I352" s="233"/>
      <c r="J352" s="234">
        <f>ROUND(I352*H352,2)</f>
        <v>0</v>
      </c>
      <c r="K352" s="235"/>
      <c r="L352" s="45"/>
      <c r="M352" s="236" t="s">
        <v>1</v>
      </c>
      <c r="N352" s="237" t="s">
        <v>39</v>
      </c>
      <c r="O352" s="92"/>
      <c r="P352" s="238">
        <f>O352*H352</f>
        <v>0</v>
      </c>
      <c r="Q352" s="238">
        <v>0</v>
      </c>
      <c r="R352" s="238">
        <f>Q352*H352</f>
        <v>0</v>
      </c>
      <c r="S352" s="238">
        <v>0</v>
      </c>
      <c r="T352" s="239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40" t="s">
        <v>155</v>
      </c>
      <c r="AT352" s="240" t="s">
        <v>140</v>
      </c>
      <c r="AU352" s="240" t="s">
        <v>84</v>
      </c>
      <c r="AY352" s="18" t="s">
        <v>137</v>
      </c>
      <c r="BE352" s="241">
        <f>IF(N352="základní",J352,0)</f>
        <v>0</v>
      </c>
      <c r="BF352" s="241">
        <f>IF(N352="snížená",J352,0)</f>
        <v>0</v>
      </c>
      <c r="BG352" s="241">
        <f>IF(N352="zákl. přenesená",J352,0)</f>
        <v>0</v>
      </c>
      <c r="BH352" s="241">
        <f>IF(N352="sníž. přenesená",J352,0)</f>
        <v>0</v>
      </c>
      <c r="BI352" s="241">
        <f>IF(N352="nulová",J352,0)</f>
        <v>0</v>
      </c>
      <c r="BJ352" s="18" t="s">
        <v>82</v>
      </c>
      <c r="BK352" s="241">
        <f>ROUND(I352*H352,2)</f>
        <v>0</v>
      </c>
      <c r="BL352" s="18" t="s">
        <v>155</v>
      </c>
      <c r="BM352" s="240" t="s">
        <v>2093</v>
      </c>
    </row>
    <row r="353" s="2" customFormat="1" ht="16.5" customHeight="1">
      <c r="A353" s="39"/>
      <c r="B353" s="40"/>
      <c r="C353" s="228" t="s">
        <v>1050</v>
      </c>
      <c r="D353" s="228" t="s">
        <v>140</v>
      </c>
      <c r="E353" s="229" t="s">
        <v>2094</v>
      </c>
      <c r="F353" s="230" t="s">
        <v>2095</v>
      </c>
      <c r="G353" s="231" t="s">
        <v>143</v>
      </c>
      <c r="H353" s="232">
        <v>2</v>
      </c>
      <c r="I353" s="233"/>
      <c r="J353" s="234">
        <f>ROUND(I353*H353,2)</f>
        <v>0</v>
      </c>
      <c r="K353" s="235"/>
      <c r="L353" s="45"/>
      <c r="M353" s="236" t="s">
        <v>1</v>
      </c>
      <c r="N353" s="237" t="s">
        <v>39</v>
      </c>
      <c r="O353" s="92"/>
      <c r="P353" s="238">
        <f>O353*H353</f>
        <v>0</v>
      </c>
      <c r="Q353" s="238">
        <v>0</v>
      </c>
      <c r="R353" s="238">
        <f>Q353*H353</f>
        <v>0</v>
      </c>
      <c r="S353" s="238">
        <v>0</v>
      </c>
      <c r="T353" s="239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40" t="s">
        <v>155</v>
      </c>
      <c r="AT353" s="240" t="s">
        <v>140</v>
      </c>
      <c r="AU353" s="240" t="s">
        <v>84</v>
      </c>
      <c r="AY353" s="18" t="s">
        <v>137</v>
      </c>
      <c r="BE353" s="241">
        <f>IF(N353="základní",J353,0)</f>
        <v>0</v>
      </c>
      <c r="BF353" s="241">
        <f>IF(N353="snížená",J353,0)</f>
        <v>0</v>
      </c>
      <c r="BG353" s="241">
        <f>IF(N353="zákl. přenesená",J353,0)</f>
        <v>0</v>
      </c>
      <c r="BH353" s="241">
        <f>IF(N353="sníž. přenesená",J353,0)</f>
        <v>0</v>
      </c>
      <c r="BI353" s="241">
        <f>IF(N353="nulová",J353,0)</f>
        <v>0</v>
      </c>
      <c r="BJ353" s="18" t="s">
        <v>82</v>
      </c>
      <c r="BK353" s="241">
        <f>ROUND(I353*H353,2)</f>
        <v>0</v>
      </c>
      <c r="BL353" s="18" t="s">
        <v>155</v>
      </c>
      <c r="BM353" s="240" t="s">
        <v>2096</v>
      </c>
    </row>
    <row r="354" s="12" customFormat="1" ht="22.8" customHeight="1">
      <c r="A354" s="12"/>
      <c r="B354" s="212"/>
      <c r="C354" s="213"/>
      <c r="D354" s="214" t="s">
        <v>73</v>
      </c>
      <c r="E354" s="226" t="s">
        <v>2097</v>
      </c>
      <c r="F354" s="226" t="s">
        <v>2098</v>
      </c>
      <c r="G354" s="213"/>
      <c r="H354" s="213"/>
      <c r="I354" s="216"/>
      <c r="J354" s="227">
        <f>BK354</f>
        <v>0</v>
      </c>
      <c r="K354" s="213"/>
      <c r="L354" s="218"/>
      <c r="M354" s="219"/>
      <c r="N354" s="220"/>
      <c r="O354" s="220"/>
      <c r="P354" s="221">
        <f>SUM(P355:P359)</f>
        <v>0</v>
      </c>
      <c r="Q354" s="220"/>
      <c r="R354" s="221">
        <f>SUM(R355:R359)</f>
        <v>0</v>
      </c>
      <c r="S354" s="220"/>
      <c r="T354" s="222">
        <f>SUM(T355:T359)</f>
        <v>0</v>
      </c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R354" s="223" t="s">
        <v>82</v>
      </c>
      <c r="AT354" s="224" t="s">
        <v>73</v>
      </c>
      <c r="AU354" s="224" t="s">
        <v>82</v>
      </c>
      <c r="AY354" s="223" t="s">
        <v>137</v>
      </c>
      <c r="BK354" s="225">
        <f>SUM(BK355:BK359)</f>
        <v>0</v>
      </c>
    </row>
    <row r="355" s="2" customFormat="1" ht="16.5" customHeight="1">
      <c r="A355" s="39"/>
      <c r="B355" s="40"/>
      <c r="C355" s="228" t="s">
        <v>1054</v>
      </c>
      <c r="D355" s="228" t="s">
        <v>140</v>
      </c>
      <c r="E355" s="229" t="s">
        <v>2099</v>
      </c>
      <c r="F355" s="230" t="s">
        <v>2100</v>
      </c>
      <c r="G355" s="231" t="s">
        <v>553</v>
      </c>
      <c r="H355" s="232">
        <v>10</v>
      </c>
      <c r="I355" s="233"/>
      <c r="J355" s="234">
        <f>ROUND(I355*H355,2)</f>
        <v>0</v>
      </c>
      <c r="K355" s="235"/>
      <c r="L355" s="45"/>
      <c r="M355" s="236" t="s">
        <v>1</v>
      </c>
      <c r="N355" s="237" t="s">
        <v>39</v>
      </c>
      <c r="O355" s="92"/>
      <c r="P355" s="238">
        <f>O355*H355</f>
        <v>0</v>
      </c>
      <c r="Q355" s="238">
        <v>0</v>
      </c>
      <c r="R355" s="238">
        <f>Q355*H355</f>
        <v>0</v>
      </c>
      <c r="S355" s="238">
        <v>0</v>
      </c>
      <c r="T355" s="239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40" t="s">
        <v>155</v>
      </c>
      <c r="AT355" s="240" t="s">
        <v>140</v>
      </c>
      <c r="AU355" s="240" t="s">
        <v>84</v>
      </c>
      <c r="AY355" s="18" t="s">
        <v>137</v>
      </c>
      <c r="BE355" s="241">
        <f>IF(N355="základní",J355,0)</f>
        <v>0</v>
      </c>
      <c r="BF355" s="241">
        <f>IF(N355="snížená",J355,0)</f>
        <v>0</v>
      </c>
      <c r="BG355" s="241">
        <f>IF(N355="zákl. přenesená",J355,0)</f>
        <v>0</v>
      </c>
      <c r="BH355" s="241">
        <f>IF(N355="sníž. přenesená",J355,0)</f>
        <v>0</v>
      </c>
      <c r="BI355" s="241">
        <f>IF(N355="nulová",J355,0)</f>
        <v>0</v>
      </c>
      <c r="BJ355" s="18" t="s">
        <v>82</v>
      </c>
      <c r="BK355" s="241">
        <f>ROUND(I355*H355,2)</f>
        <v>0</v>
      </c>
      <c r="BL355" s="18" t="s">
        <v>155</v>
      </c>
      <c r="BM355" s="240" t="s">
        <v>2101</v>
      </c>
    </row>
    <row r="356" s="2" customFormat="1" ht="16.5" customHeight="1">
      <c r="A356" s="39"/>
      <c r="B356" s="40"/>
      <c r="C356" s="228" t="s">
        <v>1057</v>
      </c>
      <c r="D356" s="228" t="s">
        <v>140</v>
      </c>
      <c r="E356" s="229" t="s">
        <v>2102</v>
      </c>
      <c r="F356" s="230" t="s">
        <v>2103</v>
      </c>
      <c r="G356" s="231" t="s">
        <v>553</v>
      </c>
      <c r="H356" s="232">
        <v>25</v>
      </c>
      <c r="I356" s="233"/>
      <c r="J356" s="234">
        <f>ROUND(I356*H356,2)</f>
        <v>0</v>
      </c>
      <c r="K356" s="235"/>
      <c r="L356" s="45"/>
      <c r="M356" s="236" t="s">
        <v>1</v>
      </c>
      <c r="N356" s="237" t="s">
        <v>39</v>
      </c>
      <c r="O356" s="92"/>
      <c r="P356" s="238">
        <f>O356*H356</f>
        <v>0</v>
      </c>
      <c r="Q356" s="238">
        <v>0</v>
      </c>
      <c r="R356" s="238">
        <f>Q356*H356</f>
        <v>0</v>
      </c>
      <c r="S356" s="238">
        <v>0</v>
      </c>
      <c r="T356" s="239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40" t="s">
        <v>155</v>
      </c>
      <c r="AT356" s="240" t="s">
        <v>140</v>
      </c>
      <c r="AU356" s="240" t="s">
        <v>84</v>
      </c>
      <c r="AY356" s="18" t="s">
        <v>137</v>
      </c>
      <c r="BE356" s="241">
        <f>IF(N356="základní",J356,0)</f>
        <v>0</v>
      </c>
      <c r="BF356" s="241">
        <f>IF(N356="snížená",J356,0)</f>
        <v>0</v>
      </c>
      <c r="BG356" s="241">
        <f>IF(N356="zákl. přenesená",J356,0)</f>
        <v>0</v>
      </c>
      <c r="BH356" s="241">
        <f>IF(N356="sníž. přenesená",J356,0)</f>
        <v>0</v>
      </c>
      <c r="BI356" s="241">
        <f>IF(N356="nulová",J356,0)</f>
        <v>0</v>
      </c>
      <c r="BJ356" s="18" t="s">
        <v>82</v>
      </c>
      <c r="BK356" s="241">
        <f>ROUND(I356*H356,2)</f>
        <v>0</v>
      </c>
      <c r="BL356" s="18" t="s">
        <v>155</v>
      </c>
      <c r="BM356" s="240" t="s">
        <v>2104</v>
      </c>
    </row>
    <row r="357" s="2" customFormat="1" ht="16.5" customHeight="1">
      <c r="A357" s="39"/>
      <c r="B357" s="40"/>
      <c r="C357" s="228" t="s">
        <v>1063</v>
      </c>
      <c r="D357" s="228" t="s">
        <v>140</v>
      </c>
      <c r="E357" s="229" t="s">
        <v>2105</v>
      </c>
      <c r="F357" s="230" t="s">
        <v>2106</v>
      </c>
      <c r="G357" s="231" t="s">
        <v>143</v>
      </c>
      <c r="H357" s="232">
        <v>1</v>
      </c>
      <c r="I357" s="233"/>
      <c r="J357" s="234">
        <f>ROUND(I357*H357,2)</f>
        <v>0</v>
      </c>
      <c r="K357" s="235"/>
      <c r="L357" s="45"/>
      <c r="M357" s="236" t="s">
        <v>1</v>
      </c>
      <c r="N357" s="237" t="s">
        <v>39</v>
      </c>
      <c r="O357" s="92"/>
      <c r="P357" s="238">
        <f>O357*H357</f>
        <v>0</v>
      </c>
      <c r="Q357" s="238">
        <v>0</v>
      </c>
      <c r="R357" s="238">
        <f>Q357*H357</f>
        <v>0</v>
      </c>
      <c r="S357" s="238">
        <v>0</v>
      </c>
      <c r="T357" s="239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40" t="s">
        <v>155</v>
      </c>
      <c r="AT357" s="240" t="s">
        <v>140</v>
      </c>
      <c r="AU357" s="240" t="s">
        <v>84</v>
      </c>
      <c r="AY357" s="18" t="s">
        <v>137</v>
      </c>
      <c r="BE357" s="241">
        <f>IF(N357="základní",J357,0)</f>
        <v>0</v>
      </c>
      <c r="BF357" s="241">
        <f>IF(N357="snížená",J357,0)</f>
        <v>0</v>
      </c>
      <c r="BG357" s="241">
        <f>IF(N357="zákl. přenesená",J357,0)</f>
        <v>0</v>
      </c>
      <c r="BH357" s="241">
        <f>IF(N357="sníž. přenesená",J357,0)</f>
        <v>0</v>
      </c>
      <c r="BI357" s="241">
        <f>IF(N357="nulová",J357,0)</f>
        <v>0</v>
      </c>
      <c r="BJ357" s="18" t="s">
        <v>82</v>
      </c>
      <c r="BK357" s="241">
        <f>ROUND(I357*H357,2)</f>
        <v>0</v>
      </c>
      <c r="BL357" s="18" t="s">
        <v>155</v>
      </c>
      <c r="BM357" s="240" t="s">
        <v>2107</v>
      </c>
    </row>
    <row r="358" s="2" customFormat="1" ht="16.5" customHeight="1">
      <c r="A358" s="39"/>
      <c r="B358" s="40"/>
      <c r="C358" s="228" t="s">
        <v>1068</v>
      </c>
      <c r="D358" s="228" t="s">
        <v>140</v>
      </c>
      <c r="E358" s="229" t="s">
        <v>2108</v>
      </c>
      <c r="F358" s="230" t="s">
        <v>2109</v>
      </c>
      <c r="G358" s="231" t="s">
        <v>553</v>
      </c>
      <c r="H358" s="232">
        <v>8</v>
      </c>
      <c r="I358" s="233"/>
      <c r="J358" s="234">
        <f>ROUND(I358*H358,2)</f>
        <v>0</v>
      </c>
      <c r="K358" s="235"/>
      <c r="L358" s="45"/>
      <c r="M358" s="236" t="s">
        <v>1</v>
      </c>
      <c r="N358" s="237" t="s">
        <v>39</v>
      </c>
      <c r="O358" s="92"/>
      <c r="P358" s="238">
        <f>O358*H358</f>
        <v>0</v>
      </c>
      <c r="Q358" s="238">
        <v>0</v>
      </c>
      <c r="R358" s="238">
        <f>Q358*H358</f>
        <v>0</v>
      </c>
      <c r="S358" s="238">
        <v>0</v>
      </c>
      <c r="T358" s="239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40" t="s">
        <v>155</v>
      </c>
      <c r="AT358" s="240" t="s">
        <v>140</v>
      </c>
      <c r="AU358" s="240" t="s">
        <v>84</v>
      </c>
      <c r="AY358" s="18" t="s">
        <v>137</v>
      </c>
      <c r="BE358" s="241">
        <f>IF(N358="základní",J358,0)</f>
        <v>0</v>
      </c>
      <c r="BF358" s="241">
        <f>IF(N358="snížená",J358,0)</f>
        <v>0</v>
      </c>
      <c r="BG358" s="241">
        <f>IF(N358="zákl. přenesená",J358,0)</f>
        <v>0</v>
      </c>
      <c r="BH358" s="241">
        <f>IF(N358="sníž. přenesená",J358,0)</f>
        <v>0</v>
      </c>
      <c r="BI358" s="241">
        <f>IF(N358="nulová",J358,0)</f>
        <v>0</v>
      </c>
      <c r="BJ358" s="18" t="s">
        <v>82</v>
      </c>
      <c r="BK358" s="241">
        <f>ROUND(I358*H358,2)</f>
        <v>0</v>
      </c>
      <c r="BL358" s="18" t="s">
        <v>155</v>
      </c>
      <c r="BM358" s="240" t="s">
        <v>2110</v>
      </c>
    </row>
    <row r="359" s="2" customFormat="1" ht="16.5" customHeight="1">
      <c r="A359" s="39"/>
      <c r="B359" s="40"/>
      <c r="C359" s="228" t="s">
        <v>1072</v>
      </c>
      <c r="D359" s="228" t="s">
        <v>140</v>
      </c>
      <c r="E359" s="229" t="s">
        <v>2111</v>
      </c>
      <c r="F359" s="230" t="s">
        <v>2112</v>
      </c>
      <c r="G359" s="231" t="s">
        <v>553</v>
      </c>
      <c r="H359" s="232">
        <v>4</v>
      </c>
      <c r="I359" s="233"/>
      <c r="J359" s="234">
        <f>ROUND(I359*H359,2)</f>
        <v>0</v>
      </c>
      <c r="K359" s="235"/>
      <c r="L359" s="45"/>
      <c r="M359" s="236" t="s">
        <v>1</v>
      </c>
      <c r="N359" s="237" t="s">
        <v>39</v>
      </c>
      <c r="O359" s="92"/>
      <c r="P359" s="238">
        <f>O359*H359</f>
        <v>0</v>
      </c>
      <c r="Q359" s="238">
        <v>0</v>
      </c>
      <c r="R359" s="238">
        <f>Q359*H359</f>
        <v>0</v>
      </c>
      <c r="S359" s="238">
        <v>0</v>
      </c>
      <c r="T359" s="239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40" t="s">
        <v>155</v>
      </c>
      <c r="AT359" s="240" t="s">
        <v>140</v>
      </c>
      <c r="AU359" s="240" t="s">
        <v>84</v>
      </c>
      <c r="AY359" s="18" t="s">
        <v>137</v>
      </c>
      <c r="BE359" s="241">
        <f>IF(N359="základní",J359,0)</f>
        <v>0</v>
      </c>
      <c r="BF359" s="241">
        <f>IF(N359="snížená",J359,0)</f>
        <v>0</v>
      </c>
      <c r="BG359" s="241">
        <f>IF(N359="zákl. přenesená",J359,0)</f>
        <v>0</v>
      </c>
      <c r="BH359" s="241">
        <f>IF(N359="sníž. přenesená",J359,0)</f>
        <v>0</v>
      </c>
      <c r="BI359" s="241">
        <f>IF(N359="nulová",J359,0)</f>
        <v>0</v>
      </c>
      <c r="BJ359" s="18" t="s">
        <v>82</v>
      </c>
      <c r="BK359" s="241">
        <f>ROUND(I359*H359,2)</f>
        <v>0</v>
      </c>
      <c r="BL359" s="18" t="s">
        <v>155</v>
      </c>
      <c r="BM359" s="240" t="s">
        <v>2113</v>
      </c>
    </row>
    <row r="360" s="12" customFormat="1" ht="22.8" customHeight="1">
      <c r="A360" s="12"/>
      <c r="B360" s="212"/>
      <c r="C360" s="213"/>
      <c r="D360" s="214" t="s">
        <v>73</v>
      </c>
      <c r="E360" s="226" t="s">
        <v>2114</v>
      </c>
      <c r="F360" s="226" t="s">
        <v>2115</v>
      </c>
      <c r="G360" s="213"/>
      <c r="H360" s="213"/>
      <c r="I360" s="216"/>
      <c r="J360" s="227">
        <f>BK360</f>
        <v>0</v>
      </c>
      <c r="K360" s="213"/>
      <c r="L360" s="218"/>
      <c r="M360" s="219"/>
      <c r="N360" s="220"/>
      <c r="O360" s="220"/>
      <c r="P360" s="221">
        <f>SUM(P361:P364)</f>
        <v>0</v>
      </c>
      <c r="Q360" s="220"/>
      <c r="R360" s="221">
        <f>SUM(R361:R364)</f>
        <v>0</v>
      </c>
      <c r="S360" s="220"/>
      <c r="T360" s="222">
        <f>SUM(T361:T364)</f>
        <v>0</v>
      </c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R360" s="223" t="s">
        <v>82</v>
      </c>
      <c r="AT360" s="224" t="s">
        <v>73</v>
      </c>
      <c r="AU360" s="224" t="s">
        <v>82</v>
      </c>
      <c r="AY360" s="223" t="s">
        <v>137</v>
      </c>
      <c r="BK360" s="225">
        <f>SUM(BK361:BK364)</f>
        <v>0</v>
      </c>
    </row>
    <row r="361" s="2" customFormat="1" ht="16.5" customHeight="1">
      <c r="A361" s="39"/>
      <c r="B361" s="40"/>
      <c r="C361" s="228" t="s">
        <v>1076</v>
      </c>
      <c r="D361" s="228" t="s">
        <v>140</v>
      </c>
      <c r="E361" s="229" t="s">
        <v>2099</v>
      </c>
      <c r="F361" s="230" t="s">
        <v>2100</v>
      </c>
      <c r="G361" s="231" t="s">
        <v>553</v>
      </c>
      <c r="H361" s="232">
        <v>32</v>
      </c>
      <c r="I361" s="233"/>
      <c r="J361" s="234">
        <f>ROUND(I361*H361,2)</f>
        <v>0</v>
      </c>
      <c r="K361" s="235"/>
      <c r="L361" s="45"/>
      <c r="M361" s="236" t="s">
        <v>1</v>
      </c>
      <c r="N361" s="237" t="s">
        <v>39</v>
      </c>
      <c r="O361" s="92"/>
      <c r="P361" s="238">
        <f>O361*H361</f>
        <v>0</v>
      </c>
      <c r="Q361" s="238">
        <v>0</v>
      </c>
      <c r="R361" s="238">
        <f>Q361*H361</f>
        <v>0</v>
      </c>
      <c r="S361" s="238">
        <v>0</v>
      </c>
      <c r="T361" s="239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40" t="s">
        <v>155</v>
      </c>
      <c r="AT361" s="240" t="s">
        <v>140</v>
      </c>
      <c r="AU361" s="240" t="s">
        <v>84</v>
      </c>
      <c r="AY361" s="18" t="s">
        <v>137</v>
      </c>
      <c r="BE361" s="241">
        <f>IF(N361="základní",J361,0)</f>
        <v>0</v>
      </c>
      <c r="BF361" s="241">
        <f>IF(N361="snížená",J361,0)</f>
        <v>0</v>
      </c>
      <c r="BG361" s="241">
        <f>IF(N361="zákl. přenesená",J361,0)</f>
        <v>0</v>
      </c>
      <c r="BH361" s="241">
        <f>IF(N361="sníž. přenesená",J361,0)</f>
        <v>0</v>
      </c>
      <c r="BI361" s="241">
        <f>IF(N361="nulová",J361,0)</f>
        <v>0</v>
      </c>
      <c r="BJ361" s="18" t="s">
        <v>82</v>
      </c>
      <c r="BK361" s="241">
        <f>ROUND(I361*H361,2)</f>
        <v>0</v>
      </c>
      <c r="BL361" s="18" t="s">
        <v>155</v>
      </c>
      <c r="BM361" s="240" t="s">
        <v>2116</v>
      </c>
    </row>
    <row r="362" s="2" customFormat="1" ht="16.5" customHeight="1">
      <c r="A362" s="39"/>
      <c r="B362" s="40"/>
      <c r="C362" s="228" t="s">
        <v>1078</v>
      </c>
      <c r="D362" s="228" t="s">
        <v>140</v>
      </c>
      <c r="E362" s="229" t="s">
        <v>2102</v>
      </c>
      <c r="F362" s="230" t="s">
        <v>2103</v>
      </c>
      <c r="G362" s="231" t="s">
        <v>553</v>
      </c>
      <c r="H362" s="232">
        <v>33</v>
      </c>
      <c r="I362" s="233"/>
      <c r="J362" s="234">
        <f>ROUND(I362*H362,2)</f>
        <v>0</v>
      </c>
      <c r="K362" s="235"/>
      <c r="L362" s="45"/>
      <c r="M362" s="236" t="s">
        <v>1</v>
      </c>
      <c r="N362" s="237" t="s">
        <v>39</v>
      </c>
      <c r="O362" s="92"/>
      <c r="P362" s="238">
        <f>O362*H362</f>
        <v>0</v>
      </c>
      <c r="Q362" s="238">
        <v>0</v>
      </c>
      <c r="R362" s="238">
        <f>Q362*H362</f>
        <v>0</v>
      </c>
      <c r="S362" s="238">
        <v>0</v>
      </c>
      <c r="T362" s="239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40" t="s">
        <v>155</v>
      </c>
      <c r="AT362" s="240" t="s">
        <v>140</v>
      </c>
      <c r="AU362" s="240" t="s">
        <v>84</v>
      </c>
      <c r="AY362" s="18" t="s">
        <v>137</v>
      </c>
      <c r="BE362" s="241">
        <f>IF(N362="základní",J362,0)</f>
        <v>0</v>
      </c>
      <c r="BF362" s="241">
        <f>IF(N362="snížená",J362,0)</f>
        <v>0</v>
      </c>
      <c r="BG362" s="241">
        <f>IF(N362="zákl. přenesená",J362,0)</f>
        <v>0</v>
      </c>
      <c r="BH362" s="241">
        <f>IF(N362="sníž. přenesená",J362,0)</f>
        <v>0</v>
      </c>
      <c r="BI362" s="241">
        <f>IF(N362="nulová",J362,0)</f>
        <v>0</v>
      </c>
      <c r="BJ362" s="18" t="s">
        <v>82</v>
      </c>
      <c r="BK362" s="241">
        <f>ROUND(I362*H362,2)</f>
        <v>0</v>
      </c>
      <c r="BL362" s="18" t="s">
        <v>155</v>
      </c>
      <c r="BM362" s="240" t="s">
        <v>2117</v>
      </c>
    </row>
    <row r="363" s="2" customFormat="1" ht="16.5" customHeight="1">
      <c r="A363" s="39"/>
      <c r="B363" s="40"/>
      <c r="C363" s="228" t="s">
        <v>1101</v>
      </c>
      <c r="D363" s="228" t="s">
        <v>140</v>
      </c>
      <c r="E363" s="229" t="s">
        <v>2108</v>
      </c>
      <c r="F363" s="230" t="s">
        <v>2109</v>
      </c>
      <c r="G363" s="231" t="s">
        <v>553</v>
      </c>
      <c r="H363" s="232">
        <v>39</v>
      </c>
      <c r="I363" s="233"/>
      <c r="J363" s="234">
        <f>ROUND(I363*H363,2)</f>
        <v>0</v>
      </c>
      <c r="K363" s="235"/>
      <c r="L363" s="45"/>
      <c r="M363" s="236" t="s">
        <v>1</v>
      </c>
      <c r="N363" s="237" t="s">
        <v>39</v>
      </c>
      <c r="O363" s="92"/>
      <c r="P363" s="238">
        <f>O363*H363</f>
        <v>0</v>
      </c>
      <c r="Q363" s="238">
        <v>0</v>
      </c>
      <c r="R363" s="238">
        <f>Q363*H363</f>
        <v>0</v>
      </c>
      <c r="S363" s="238">
        <v>0</v>
      </c>
      <c r="T363" s="239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40" t="s">
        <v>155</v>
      </c>
      <c r="AT363" s="240" t="s">
        <v>140</v>
      </c>
      <c r="AU363" s="240" t="s">
        <v>84</v>
      </c>
      <c r="AY363" s="18" t="s">
        <v>137</v>
      </c>
      <c r="BE363" s="241">
        <f>IF(N363="základní",J363,0)</f>
        <v>0</v>
      </c>
      <c r="BF363" s="241">
        <f>IF(N363="snížená",J363,0)</f>
        <v>0</v>
      </c>
      <c r="BG363" s="241">
        <f>IF(N363="zákl. přenesená",J363,0)</f>
        <v>0</v>
      </c>
      <c r="BH363" s="241">
        <f>IF(N363="sníž. přenesená",J363,0)</f>
        <v>0</v>
      </c>
      <c r="BI363" s="241">
        <f>IF(N363="nulová",J363,0)</f>
        <v>0</v>
      </c>
      <c r="BJ363" s="18" t="s">
        <v>82</v>
      </c>
      <c r="BK363" s="241">
        <f>ROUND(I363*H363,2)</f>
        <v>0</v>
      </c>
      <c r="BL363" s="18" t="s">
        <v>155</v>
      </c>
      <c r="BM363" s="240" t="s">
        <v>2118</v>
      </c>
    </row>
    <row r="364" s="2" customFormat="1" ht="16.5" customHeight="1">
      <c r="A364" s="39"/>
      <c r="B364" s="40"/>
      <c r="C364" s="228" t="s">
        <v>1106</v>
      </c>
      <c r="D364" s="228" t="s">
        <v>140</v>
      </c>
      <c r="E364" s="229" t="s">
        <v>2111</v>
      </c>
      <c r="F364" s="230" t="s">
        <v>2112</v>
      </c>
      <c r="G364" s="231" t="s">
        <v>553</v>
      </c>
      <c r="H364" s="232">
        <v>2</v>
      </c>
      <c r="I364" s="233"/>
      <c r="J364" s="234">
        <f>ROUND(I364*H364,2)</f>
        <v>0</v>
      </c>
      <c r="K364" s="235"/>
      <c r="L364" s="45"/>
      <c r="M364" s="236" t="s">
        <v>1</v>
      </c>
      <c r="N364" s="237" t="s">
        <v>39</v>
      </c>
      <c r="O364" s="92"/>
      <c r="P364" s="238">
        <f>O364*H364</f>
        <v>0</v>
      </c>
      <c r="Q364" s="238">
        <v>0</v>
      </c>
      <c r="R364" s="238">
        <f>Q364*H364</f>
        <v>0</v>
      </c>
      <c r="S364" s="238">
        <v>0</v>
      </c>
      <c r="T364" s="239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40" t="s">
        <v>155</v>
      </c>
      <c r="AT364" s="240" t="s">
        <v>140</v>
      </c>
      <c r="AU364" s="240" t="s">
        <v>84</v>
      </c>
      <c r="AY364" s="18" t="s">
        <v>137</v>
      </c>
      <c r="BE364" s="241">
        <f>IF(N364="základní",J364,0)</f>
        <v>0</v>
      </c>
      <c r="BF364" s="241">
        <f>IF(N364="snížená",J364,0)</f>
        <v>0</v>
      </c>
      <c r="BG364" s="241">
        <f>IF(N364="zákl. přenesená",J364,0)</f>
        <v>0</v>
      </c>
      <c r="BH364" s="241">
        <f>IF(N364="sníž. přenesená",J364,0)</f>
        <v>0</v>
      </c>
      <c r="BI364" s="241">
        <f>IF(N364="nulová",J364,0)</f>
        <v>0</v>
      </c>
      <c r="BJ364" s="18" t="s">
        <v>82</v>
      </c>
      <c r="BK364" s="241">
        <f>ROUND(I364*H364,2)</f>
        <v>0</v>
      </c>
      <c r="BL364" s="18" t="s">
        <v>155</v>
      </c>
      <c r="BM364" s="240" t="s">
        <v>2119</v>
      </c>
    </row>
    <row r="365" s="12" customFormat="1" ht="22.8" customHeight="1">
      <c r="A365" s="12"/>
      <c r="B365" s="212"/>
      <c r="C365" s="213"/>
      <c r="D365" s="214" t="s">
        <v>73</v>
      </c>
      <c r="E365" s="226" t="s">
        <v>2120</v>
      </c>
      <c r="F365" s="226" t="s">
        <v>2121</v>
      </c>
      <c r="G365" s="213"/>
      <c r="H365" s="213"/>
      <c r="I365" s="216"/>
      <c r="J365" s="227">
        <f>BK365</f>
        <v>0</v>
      </c>
      <c r="K365" s="213"/>
      <c r="L365" s="218"/>
      <c r="M365" s="219"/>
      <c r="N365" s="220"/>
      <c r="O365" s="220"/>
      <c r="P365" s="221">
        <f>SUM(P366:P367)</f>
        <v>0</v>
      </c>
      <c r="Q365" s="220"/>
      <c r="R365" s="221">
        <f>SUM(R366:R367)</f>
        <v>0</v>
      </c>
      <c r="S365" s="220"/>
      <c r="T365" s="222">
        <f>SUM(T366:T367)</f>
        <v>0</v>
      </c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R365" s="223" t="s">
        <v>82</v>
      </c>
      <c r="AT365" s="224" t="s">
        <v>73</v>
      </c>
      <c r="AU365" s="224" t="s">
        <v>82</v>
      </c>
      <c r="AY365" s="223" t="s">
        <v>137</v>
      </c>
      <c r="BK365" s="225">
        <f>SUM(BK366:BK367)</f>
        <v>0</v>
      </c>
    </row>
    <row r="366" s="2" customFormat="1" ht="16.5" customHeight="1">
      <c r="A366" s="39"/>
      <c r="B366" s="40"/>
      <c r="C366" s="228" t="s">
        <v>1110</v>
      </c>
      <c r="D366" s="228" t="s">
        <v>140</v>
      </c>
      <c r="E366" s="229" t="s">
        <v>2038</v>
      </c>
      <c r="F366" s="230" t="s">
        <v>2039</v>
      </c>
      <c r="G366" s="231" t="s">
        <v>553</v>
      </c>
      <c r="H366" s="232">
        <v>30</v>
      </c>
      <c r="I366" s="233"/>
      <c r="J366" s="234">
        <f>ROUND(I366*H366,2)</f>
        <v>0</v>
      </c>
      <c r="K366" s="235"/>
      <c r="L366" s="45"/>
      <c r="M366" s="236" t="s">
        <v>1</v>
      </c>
      <c r="N366" s="237" t="s">
        <v>39</v>
      </c>
      <c r="O366" s="92"/>
      <c r="P366" s="238">
        <f>O366*H366</f>
        <v>0</v>
      </c>
      <c r="Q366" s="238">
        <v>0</v>
      </c>
      <c r="R366" s="238">
        <f>Q366*H366</f>
        <v>0</v>
      </c>
      <c r="S366" s="238">
        <v>0</v>
      </c>
      <c r="T366" s="239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40" t="s">
        <v>155</v>
      </c>
      <c r="AT366" s="240" t="s">
        <v>140</v>
      </c>
      <c r="AU366" s="240" t="s">
        <v>84</v>
      </c>
      <c r="AY366" s="18" t="s">
        <v>137</v>
      </c>
      <c r="BE366" s="241">
        <f>IF(N366="základní",J366,0)</f>
        <v>0</v>
      </c>
      <c r="BF366" s="241">
        <f>IF(N366="snížená",J366,0)</f>
        <v>0</v>
      </c>
      <c r="BG366" s="241">
        <f>IF(N366="zákl. přenesená",J366,0)</f>
        <v>0</v>
      </c>
      <c r="BH366" s="241">
        <f>IF(N366="sníž. přenesená",J366,0)</f>
        <v>0</v>
      </c>
      <c r="BI366" s="241">
        <f>IF(N366="nulová",J366,0)</f>
        <v>0</v>
      </c>
      <c r="BJ366" s="18" t="s">
        <v>82</v>
      </c>
      <c r="BK366" s="241">
        <f>ROUND(I366*H366,2)</f>
        <v>0</v>
      </c>
      <c r="BL366" s="18" t="s">
        <v>155</v>
      </c>
      <c r="BM366" s="240" t="s">
        <v>2122</v>
      </c>
    </row>
    <row r="367" s="2" customFormat="1" ht="16.5" customHeight="1">
      <c r="A367" s="39"/>
      <c r="B367" s="40"/>
      <c r="C367" s="228" t="s">
        <v>1114</v>
      </c>
      <c r="D367" s="228" t="s">
        <v>140</v>
      </c>
      <c r="E367" s="229" t="s">
        <v>2123</v>
      </c>
      <c r="F367" s="230" t="s">
        <v>2124</v>
      </c>
      <c r="G367" s="231" t="s">
        <v>326</v>
      </c>
      <c r="H367" s="232">
        <v>3</v>
      </c>
      <c r="I367" s="233"/>
      <c r="J367" s="234">
        <f>ROUND(I367*H367,2)</f>
        <v>0</v>
      </c>
      <c r="K367" s="235"/>
      <c r="L367" s="45"/>
      <c r="M367" s="236" t="s">
        <v>1</v>
      </c>
      <c r="N367" s="237" t="s">
        <v>39</v>
      </c>
      <c r="O367" s="92"/>
      <c r="P367" s="238">
        <f>O367*H367</f>
        <v>0</v>
      </c>
      <c r="Q367" s="238">
        <v>0</v>
      </c>
      <c r="R367" s="238">
        <f>Q367*H367</f>
        <v>0</v>
      </c>
      <c r="S367" s="238">
        <v>0</v>
      </c>
      <c r="T367" s="239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40" t="s">
        <v>155</v>
      </c>
      <c r="AT367" s="240" t="s">
        <v>140</v>
      </c>
      <c r="AU367" s="240" t="s">
        <v>84</v>
      </c>
      <c r="AY367" s="18" t="s">
        <v>137</v>
      </c>
      <c r="BE367" s="241">
        <f>IF(N367="základní",J367,0)</f>
        <v>0</v>
      </c>
      <c r="BF367" s="241">
        <f>IF(N367="snížená",J367,0)</f>
        <v>0</v>
      </c>
      <c r="BG367" s="241">
        <f>IF(N367="zákl. přenesená",J367,0)</f>
        <v>0</v>
      </c>
      <c r="BH367" s="241">
        <f>IF(N367="sníž. přenesená",J367,0)</f>
        <v>0</v>
      </c>
      <c r="BI367" s="241">
        <f>IF(N367="nulová",J367,0)</f>
        <v>0</v>
      </c>
      <c r="BJ367" s="18" t="s">
        <v>82</v>
      </c>
      <c r="BK367" s="241">
        <f>ROUND(I367*H367,2)</f>
        <v>0</v>
      </c>
      <c r="BL367" s="18" t="s">
        <v>155</v>
      </c>
      <c r="BM367" s="240" t="s">
        <v>2125</v>
      </c>
    </row>
    <row r="368" s="12" customFormat="1" ht="22.8" customHeight="1">
      <c r="A368" s="12"/>
      <c r="B368" s="212"/>
      <c r="C368" s="213"/>
      <c r="D368" s="214" t="s">
        <v>73</v>
      </c>
      <c r="E368" s="226" t="s">
        <v>2126</v>
      </c>
      <c r="F368" s="226" t="s">
        <v>2127</v>
      </c>
      <c r="G368" s="213"/>
      <c r="H368" s="213"/>
      <c r="I368" s="216"/>
      <c r="J368" s="227">
        <f>BK368</f>
        <v>0</v>
      </c>
      <c r="K368" s="213"/>
      <c r="L368" s="218"/>
      <c r="M368" s="219"/>
      <c r="N368" s="220"/>
      <c r="O368" s="220"/>
      <c r="P368" s="221">
        <f>SUM(P369:P380)</f>
        <v>0</v>
      </c>
      <c r="Q368" s="220"/>
      <c r="R368" s="221">
        <f>SUM(R369:R380)</f>
        <v>0</v>
      </c>
      <c r="S368" s="220"/>
      <c r="T368" s="222">
        <f>SUM(T369:T380)</f>
        <v>0</v>
      </c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R368" s="223" t="s">
        <v>82</v>
      </c>
      <c r="AT368" s="224" t="s">
        <v>73</v>
      </c>
      <c r="AU368" s="224" t="s">
        <v>82</v>
      </c>
      <c r="AY368" s="223" t="s">
        <v>137</v>
      </c>
      <c r="BK368" s="225">
        <f>SUM(BK369:BK380)</f>
        <v>0</v>
      </c>
    </row>
    <row r="369" s="2" customFormat="1" ht="24.15" customHeight="1">
      <c r="A369" s="39"/>
      <c r="B369" s="40"/>
      <c r="C369" s="228" t="s">
        <v>1123</v>
      </c>
      <c r="D369" s="228" t="s">
        <v>140</v>
      </c>
      <c r="E369" s="229" t="s">
        <v>2128</v>
      </c>
      <c r="F369" s="230" t="s">
        <v>2129</v>
      </c>
      <c r="G369" s="231" t="s">
        <v>143</v>
      </c>
      <c r="H369" s="232">
        <v>1</v>
      </c>
      <c r="I369" s="233"/>
      <c r="J369" s="234">
        <f>ROUND(I369*H369,2)</f>
        <v>0</v>
      </c>
      <c r="K369" s="235"/>
      <c r="L369" s="45"/>
      <c r="M369" s="236" t="s">
        <v>1</v>
      </c>
      <c r="N369" s="237" t="s">
        <v>39</v>
      </c>
      <c r="O369" s="92"/>
      <c r="P369" s="238">
        <f>O369*H369</f>
        <v>0</v>
      </c>
      <c r="Q369" s="238">
        <v>0</v>
      </c>
      <c r="R369" s="238">
        <f>Q369*H369</f>
        <v>0</v>
      </c>
      <c r="S369" s="238">
        <v>0</v>
      </c>
      <c r="T369" s="239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40" t="s">
        <v>155</v>
      </c>
      <c r="AT369" s="240" t="s">
        <v>140</v>
      </c>
      <c r="AU369" s="240" t="s">
        <v>84</v>
      </c>
      <c r="AY369" s="18" t="s">
        <v>137</v>
      </c>
      <c r="BE369" s="241">
        <f>IF(N369="základní",J369,0)</f>
        <v>0</v>
      </c>
      <c r="BF369" s="241">
        <f>IF(N369="snížená",J369,0)</f>
        <v>0</v>
      </c>
      <c r="BG369" s="241">
        <f>IF(N369="zákl. přenesená",J369,0)</f>
        <v>0</v>
      </c>
      <c r="BH369" s="241">
        <f>IF(N369="sníž. přenesená",J369,0)</f>
        <v>0</v>
      </c>
      <c r="BI369" s="241">
        <f>IF(N369="nulová",J369,0)</f>
        <v>0</v>
      </c>
      <c r="BJ369" s="18" t="s">
        <v>82</v>
      </c>
      <c r="BK369" s="241">
        <f>ROUND(I369*H369,2)</f>
        <v>0</v>
      </c>
      <c r="BL369" s="18" t="s">
        <v>155</v>
      </c>
      <c r="BM369" s="240" t="s">
        <v>2130</v>
      </c>
    </row>
    <row r="370" s="2" customFormat="1" ht="24.15" customHeight="1">
      <c r="A370" s="39"/>
      <c r="B370" s="40"/>
      <c r="C370" s="228" t="s">
        <v>1132</v>
      </c>
      <c r="D370" s="228" t="s">
        <v>140</v>
      </c>
      <c r="E370" s="229" t="s">
        <v>2131</v>
      </c>
      <c r="F370" s="230" t="s">
        <v>2132</v>
      </c>
      <c r="G370" s="231" t="s">
        <v>143</v>
      </c>
      <c r="H370" s="232">
        <v>1</v>
      </c>
      <c r="I370" s="233"/>
      <c r="J370" s="234">
        <f>ROUND(I370*H370,2)</f>
        <v>0</v>
      </c>
      <c r="K370" s="235"/>
      <c r="L370" s="45"/>
      <c r="M370" s="236" t="s">
        <v>1</v>
      </c>
      <c r="N370" s="237" t="s">
        <v>39</v>
      </c>
      <c r="O370" s="92"/>
      <c r="P370" s="238">
        <f>O370*H370</f>
        <v>0</v>
      </c>
      <c r="Q370" s="238">
        <v>0</v>
      </c>
      <c r="R370" s="238">
        <f>Q370*H370</f>
        <v>0</v>
      </c>
      <c r="S370" s="238">
        <v>0</v>
      </c>
      <c r="T370" s="239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40" t="s">
        <v>155</v>
      </c>
      <c r="AT370" s="240" t="s">
        <v>140</v>
      </c>
      <c r="AU370" s="240" t="s">
        <v>84</v>
      </c>
      <c r="AY370" s="18" t="s">
        <v>137</v>
      </c>
      <c r="BE370" s="241">
        <f>IF(N370="základní",J370,0)</f>
        <v>0</v>
      </c>
      <c r="BF370" s="241">
        <f>IF(N370="snížená",J370,0)</f>
        <v>0</v>
      </c>
      <c r="BG370" s="241">
        <f>IF(N370="zákl. přenesená",J370,0)</f>
        <v>0</v>
      </c>
      <c r="BH370" s="241">
        <f>IF(N370="sníž. přenesená",J370,0)</f>
        <v>0</v>
      </c>
      <c r="BI370" s="241">
        <f>IF(N370="nulová",J370,0)</f>
        <v>0</v>
      </c>
      <c r="BJ370" s="18" t="s">
        <v>82</v>
      </c>
      <c r="BK370" s="241">
        <f>ROUND(I370*H370,2)</f>
        <v>0</v>
      </c>
      <c r="BL370" s="18" t="s">
        <v>155</v>
      </c>
      <c r="BM370" s="240" t="s">
        <v>2133</v>
      </c>
    </row>
    <row r="371" s="2" customFormat="1" ht="24.15" customHeight="1">
      <c r="A371" s="39"/>
      <c r="B371" s="40"/>
      <c r="C371" s="228" t="s">
        <v>1142</v>
      </c>
      <c r="D371" s="228" t="s">
        <v>140</v>
      </c>
      <c r="E371" s="229" t="s">
        <v>2134</v>
      </c>
      <c r="F371" s="230" t="s">
        <v>2135</v>
      </c>
      <c r="G371" s="231" t="s">
        <v>326</v>
      </c>
      <c r="H371" s="232">
        <v>1</v>
      </c>
      <c r="I371" s="233"/>
      <c r="J371" s="234">
        <f>ROUND(I371*H371,2)</f>
        <v>0</v>
      </c>
      <c r="K371" s="235"/>
      <c r="L371" s="45"/>
      <c r="M371" s="236" t="s">
        <v>1</v>
      </c>
      <c r="N371" s="237" t="s">
        <v>39</v>
      </c>
      <c r="O371" s="92"/>
      <c r="P371" s="238">
        <f>O371*H371</f>
        <v>0</v>
      </c>
      <c r="Q371" s="238">
        <v>0</v>
      </c>
      <c r="R371" s="238">
        <f>Q371*H371</f>
        <v>0</v>
      </c>
      <c r="S371" s="238">
        <v>0</v>
      </c>
      <c r="T371" s="239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40" t="s">
        <v>155</v>
      </c>
      <c r="AT371" s="240" t="s">
        <v>140</v>
      </c>
      <c r="AU371" s="240" t="s">
        <v>84</v>
      </c>
      <c r="AY371" s="18" t="s">
        <v>137</v>
      </c>
      <c r="BE371" s="241">
        <f>IF(N371="základní",J371,0)</f>
        <v>0</v>
      </c>
      <c r="BF371" s="241">
        <f>IF(N371="snížená",J371,0)</f>
        <v>0</v>
      </c>
      <c r="BG371" s="241">
        <f>IF(N371="zákl. přenesená",J371,0)</f>
        <v>0</v>
      </c>
      <c r="BH371" s="241">
        <f>IF(N371="sníž. přenesená",J371,0)</f>
        <v>0</v>
      </c>
      <c r="BI371" s="241">
        <f>IF(N371="nulová",J371,0)</f>
        <v>0</v>
      </c>
      <c r="BJ371" s="18" t="s">
        <v>82</v>
      </c>
      <c r="BK371" s="241">
        <f>ROUND(I371*H371,2)</f>
        <v>0</v>
      </c>
      <c r="BL371" s="18" t="s">
        <v>155</v>
      </c>
      <c r="BM371" s="240" t="s">
        <v>2136</v>
      </c>
    </row>
    <row r="372" s="2" customFormat="1" ht="16.5" customHeight="1">
      <c r="A372" s="39"/>
      <c r="B372" s="40"/>
      <c r="C372" s="228" t="s">
        <v>1146</v>
      </c>
      <c r="D372" s="228" t="s">
        <v>140</v>
      </c>
      <c r="E372" s="229" t="s">
        <v>2137</v>
      </c>
      <c r="F372" s="230" t="s">
        <v>2138</v>
      </c>
      <c r="G372" s="231" t="s">
        <v>326</v>
      </c>
      <c r="H372" s="232">
        <v>1</v>
      </c>
      <c r="I372" s="233"/>
      <c r="J372" s="234">
        <f>ROUND(I372*H372,2)</f>
        <v>0</v>
      </c>
      <c r="K372" s="235"/>
      <c r="L372" s="45"/>
      <c r="M372" s="236" t="s">
        <v>1</v>
      </c>
      <c r="N372" s="237" t="s">
        <v>39</v>
      </c>
      <c r="O372" s="92"/>
      <c r="P372" s="238">
        <f>O372*H372</f>
        <v>0</v>
      </c>
      <c r="Q372" s="238">
        <v>0</v>
      </c>
      <c r="R372" s="238">
        <f>Q372*H372</f>
        <v>0</v>
      </c>
      <c r="S372" s="238">
        <v>0</v>
      </c>
      <c r="T372" s="239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40" t="s">
        <v>155</v>
      </c>
      <c r="AT372" s="240" t="s">
        <v>140</v>
      </c>
      <c r="AU372" s="240" t="s">
        <v>84</v>
      </c>
      <c r="AY372" s="18" t="s">
        <v>137</v>
      </c>
      <c r="BE372" s="241">
        <f>IF(N372="základní",J372,0)</f>
        <v>0</v>
      </c>
      <c r="BF372" s="241">
        <f>IF(N372="snížená",J372,0)</f>
        <v>0</v>
      </c>
      <c r="BG372" s="241">
        <f>IF(N372="zákl. přenesená",J372,0)</f>
        <v>0</v>
      </c>
      <c r="BH372" s="241">
        <f>IF(N372="sníž. přenesená",J372,0)</f>
        <v>0</v>
      </c>
      <c r="BI372" s="241">
        <f>IF(N372="nulová",J372,0)</f>
        <v>0</v>
      </c>
      <c r="BJ372" s="18" t="s">
        <v>82</v>
      </c>
      <c r="BK372" s="241">
        <f>ROUND(I372*H372,2)</f>
        <v>0</v>
      </c>
      <c r="BL372" s="18" t="s">
        <v>155</v>
      </c>
      <c r="BM372" s="240" t="s">
        <v>2139</v>
      </c>
    </row>
    <row r="373" s="2" customFormat="1" ht="16.5" customHeight="1">
      <c r="A373" s="39"/>
      <c r="B373" s="40"/>
      <c r="C373" s="228" t="s">
        <v>1150</v>
      </c>
      <c r="D373" s="228" t="s">
        <v>140</v>
      </c>
      <c r="E373" s="229" t="s">
        <v>2140</v>
      </c>
      <c r="F373" s="230" t="s">
        <v>2141</v>
      </c>
      <c r="G373" s="231" t="s">
        <v>143</v>
      </c>
      <c r="H373" s="232">
        <v>1</v>
      </c>
      <c r="I373" s="233"/>
      <c r="J373" s="234">
        <f>ROUND(I373*H373,2)</f>
        <v>0</v>
      </c>
      <c r="K373" s="235"/>
      <c r="L373" s="45"/>
      <c r="M373" s="236" t="s">
        <v>1</v>
      </c>
      <c r="N373" s="237" t="s">
        <v>39</v>
      </c>
      <c r="O373" s="92"/>
      <c r="P373" s="238">
        <f>O373*H373</f>
        <v>0</v>
      </c>
      <c r="Q373" s="238">
        <v>0</v>
      </c>
      <c r="R373" s="238">
        <f>Q373*H373</f>
        <v>0</v>
      </c>
      <c r="S373" s="238">
        <v>0</v>
      </c>
      <c r="T373" s="239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40" t="s">
        <v>155</v>
      </c>
      <c r="AT373" s="240" t="s">
        <v>140</v>
      </c>
      <c r="AU373" s="240" t="s">
        <v>84</v>
      </c>
      <c r="AY373" s="18" t="s">
        <v>137</v>
      </c>
      <c r="BE373" s="241">
        <f>IF(N373="základní",J373,0)</f>
        <v>0</v>
      </c>
      <c r="BF373" s="241">
        <f>IF(N373="snížená",J373,0)</f>
        <v>0</v>
      </c>
      <c r="BG373" s="241">
        <f>IF(N373="zákl. přenesená",J373,0)</f>
        <v>0</v>
      </c>
      <c r="BH373" s="241">
        <f>IF(N373="sníž. přenesená",J373,0)</f>
        <v>0</v>
      </c>
      <c r="BI373" s="241">
        <f>IF(N373="nulová",J373,0)</f>
        <v>0</v>
      </c>
      <c r="BJ373" s="18" t="s">
        <v>82</v>
      </c>
      <c r="BK373" s="241">
        <f>ROUND(I373*H373,2)</f>
        <v>0</v>
      </c>
      <c r="BL373" s="18" t="s">
        <v>155</v>
      </c>
      <c r="BM373" s="240" t="s">
        <v>2142</v>
      </c>
    </row>
    <row r="374" s="2" customFormat="1" ht="24.15" customHeight="1">
      <c r="A374" s="39"/>
      <c r="B374" s="40"/>
      <c r="C374" s="228" t="s">
        <v>1156</v>
      </c>
      <c r="D374" s="228" t="s">
        <v>140</v>
      </c>
      <c r="E374" s="229" t="s">
        <v>2143</v>
      </c>
      <c r="F374" s="230" t="s">
        <v>2144</v>
      </c>
      <c r="G374" s="231" t="s">
        <v>143</v>
      </c>
      <c r="H374" s="232">
        <v>1</v>
      </c>
      <c r="I374" s="233"/>
      <c r="J374" s="234">
        <f>ROUND(I374*H374,2)</f>
        <v>0</v>
      </c>
      <c r="K374" s="235"/>
      <c r="L374" s="45"/>
      <c r="M374" s="236" t="s">
        <v>1</v>
      </c>
      <c r="N374" s="237" t="s">
        <v>39</v>
      </c>
      <c r="O374" s="92"/>
      <c r="P374" s="238">
        <f>O374*H374</f>
        <v>0</v>
      </c>
      <c r="Q374" s="238">
        <v>0</v>
      </c>
      <c r="R374" s="238">
        <f>Q374*H374</f>
        <v>0</v>
      </c>
      <c r="S374" s="238">
        <v>0</v>
      </c>
      <c r="T374" s="239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40" t="s">
        <v>155</v>
      </c>
      <c r="AT374" s="240" t="s">
        <v>140</v>
      </c>
      <c r="AU374" s="240" t="s">
        <v>84</v>
      </c>
      <c r="AY374" s="18" t="s">
        <v>137</v>
      </c>
      <c r="BE374" s="241">
        <f>IF(N374="základní",J374,0)</f>
        <v>0</v>
      </c>
      <c r="BF374" s="241">
        <f>IF(N374="snížená",J374,0)</f>
        <v>0</v>
      </c>
      <c r="BG374" s="241">
        <f>IF(N374="zákl. přenesená",J374,0)</f>
        <v>0</v>
      </c>
      <c r="BH374" s="241">
        <f>IF(N374="sníž. přenesená",J374,0)</f>
        <v>0</v>
      </c>
      <c r="BI374" s="241">
        <f>IF(N374="nulová",J374,0)</f>
        <v>0</v>
      </c>
      <c r="BJ374" s="18" t="s">
        <v>82</v>
      </c>
      <c r="BK374" s="241">
        <f>ROUND(I374*H374,2)</f>
        <v>0</v>
      </c>
      <c r="BL374" s="18" t="s">
        <v>155</v>
      </c>
      <c r="BM374" s="240" t="s">
        <v>2145</v>
      </c>
    </row>
    <row r="375" s="2" customFormat="1" ht="16.5" customHeight="1">
      <c r="A375" s="39"/>
      <c r="B375" s="40"/>
      <c r="C375" s="228" t="s">
        <v>1162</v>
      </c>
      <c r="D375" s="228" t="s">
        <v>140</v>
      </c>
      <c r="E375" s="229" t="s">
        <v>2146</v>
      </c>
      <c r="F375" s="230" t="s">
        <v>2147</v>
      </c>
      <c r="G375" s="231" t="s">
        <v>143</v>
      </c>
      <c r="H375" s="232">
        <v>1</v>
      </c>
      <c r="I375" s="233"/>
      <c r="J375" s="234">
        <f>ROUND(I375*H375,2)</f>
        <v>0</v>
      </c>
      <c r="K375" s="235"/>
      <c r="L375" s="45"/>
      <c r="M375" s="236" t="s">
        <v>1</v>
      </c>
      <c r="N375" s="237" t="s">
        <v>39</v>
      </c>
      <c r="O375" s="92"/>
      <c r="P375" s="238">
        <f>O375*H375</f>
        <v>0</v>
      </c>
      <c r="Q375" s="238">
        <v>0</v>
      </c>
      <c r="R375" s="238">
        <f>Q375*H375</f>
        <v>0</v>
      </c>
      <c r="S375" s="238">
        <v>0</v>
      </c>
      <c r="T375" s="239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40" t="s">
        <v>155</v>
      </c>
      <c r="AT375" s="240" t="s">
        <v>140</v>
      </c>
      <c r="AU375" s="240" t="s">
        <v>84</v>
      </c>
      <c r="AY375" s="18" t="s">
        <v>137</v>
      </c>
      <c r="BE375" s="241">
        <f>IF(N375="základní",J375,0)</f>
        <v>0</v>
      </c>
      <c r="BF375" s="241">
        <f>IF(N375="snížená",J375,0)</f>
        <v>0</v>
      </c>
      <c r="BG375" s="241">
        <f>IF(N375="zákl. přenesená",J375,0)</f>
        <v>0</v>
      </c>
      <c r="BH375" s="241">
        <f>IF(N375="sníž. přenesená",J375,0)</f>
        <v>0</v>
      </c>
      <c r="BI375" s="241">
        <f>IF(N375="nulová",J375,0)</f>
        <v>0</v>
      </c>
      <c r="BJ375" s="18" t="s">
        <v>82</v>
      </c>
      <c r="BK375" s="241">
        <f>ROUND(I375*H375,2)</f>
        <v>0</v>
      </c>
      <c r="BL375" s="18" t="s">
        <v>155</v>
      </c>
      <c r="BM375" s="240" t="s">
        <v>2148</v>
      </c>
    </row>
    <row r="376" s="2" customFormat="1" ht="24.15" customHeight="1">
      <c r="A376" s="39"/>
      <c r="B376" s="40"/>
      <c r="C376" s="228" t="s">
        <v>1169</v>
      </c>
      <c r="D376" s="228" t="s">
        <v>140</v>
      </c>
      <c r="E376" s="229" t="s">
        <v>2149</v>
      </c>
      <c r="F376" s="230" t="s">
        <v>2150</v>
      </c>
      <c r="G376" s="231" t="s">
        <v>143</v>
      </c>
      <c r="H376" s="232">
        <v>1</v>
      </c>
      <c r="I376" s="233"/>
      <c r="J376" s="234">
        <f>ROUND(I376*H376,2)</f>
        <v>0</v>
      </c>
      <c r="K376" s="235"/>
      <c r="L376" s="45"/>
      <c r="M376" s="236" t="s">
        <v>1</v>
      </c>
      <c r="N376" s="237" t="s">
        <v>39</v>
      </c>
      <c r="O376" s="92"/>
      <c r="P376" s="238">
        <f>O376*H376</f>
        <v>0</v>
      </c>
      <c r="Q376" s="238">
        <v>0</v>
      </c>
      <c r="R376" s="238">
        <f>Q376*H376</f>
        <v>0</v>
      </c>
      <c r="S376" s="238">
        <v>0</v>
      </c>
      <c r="T376" s="239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40" t="s">
        <v>155</v>
      </c>
      <c r="AT376" s="240" t="s">
        <v>140</v>
      </c>
      <c r="AU376" s="240" t="s">
        <v>84</v>
      </c>
      <c r="AY376" s="18" t="s">
        <v>137</v>
      </c>
      <c r="BE376" s="241">
        <f>IF(N376="základní",J376,0)</f>
        <v>0</v>
      </c>
      <c r="BF376" s="241">
        <f>IF(N376="snížená",J376,0)</f>
        <v>0</v>
      </c>
      <c r="BG376" s="241">
        <f>IF(N376="zákl. přenesená",J376,0)</f>
        <v>0</v>
      </c>
      <c r="BH376" s="241">
        <f>IF(N376="sníž. přenesená",J376,0)</f>
        <v>0</v>
      </c>
      <c r="BI376" s="241">
        <f>IF(N376="nulová",J376,0)</f>
        <v>0</v>
      </c>
      <c r="BJ376" s="18" t="s">
        <v>82</v>
      </c>
      <c r="BK376" s="241">
        <f>ROUND(I376*H376,2)</f>
        <v>0</v>
      </c>
      <c r="BL376" s="18" t="s">
        <v>155</v>
      </c>
      <c r="BM376" s="240" t="s">
        <v>2151</v>
      </c>
    </row>
    <row r="377" s="2" customFormat="1" ht="16.5" customHeight="1">
      <c r="A377" s="39"/>
      <c r="B377" s="40"/>
      <c r="C377" s="228" t="s">
        <v>1174</v>
      </c>
      <c r="D377" s="228" t="s">
        <v>140</v>
      </c>
      <c r="E377" s="229" t="s">
        <v>2152</v>
      </c>
      <c r="F377" s="230" t="s">
        <v>2153</v>
      </c>
      <c r="G377" s="231" t="s">
        <v>326</v>
      </c>
      <c r="H377" s="232">
        <v>1</v>
      </c>
      <c r="I377" s="233"/>
      <c r="J377" s="234">
        <f>ROUND(I377*H377,2)</f>
        <v>0</v>
      </c>
      <c r="K377" s="235"/>
      <c r="L377" s="45"/>
      <c r="M377" s="236" t="s">
        <v>1</v>
      </c>
      <c r="N377" s="237" t="s">
        <v>39</v>
      </c>
      <c r="O377" s="92"/>
      <c r="P377" s="238">
        <f>O377*H377</f>
        <v>0</v>
      </c>
      <c r="Q377" s="238">
        <v>0</v>
      </c>
      <c r="R377" s="238">
        <f>Q377*H377</f>
        <v>0</v>
      </c>
      <c r="S377" s="238">
        <v>0</v>
      </c>
      <c r="T377" s="239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40" t="s">
        <v>155</v>
      </c>
      <c r="AT377" s="240" t="s">
        <v>140</v>
      </c>
      <c r="AU377" s="240" t="s">
        <v>84</v>
      </c>
      <c r="AY377" s="18" t="s">
        <v>137</v>
      </c>
      <c r="BE377" s="241">
        <f>IF(N377="základní",J377,0)</f>
        <v>0</v>
      </c>
      <c r="BF377" s="241">
        <f>IF(N377="snížená",J377,0)</f>
        <v>0</v>
      </c>
      <c r="BG377" s="241">
        <f>IF(N377="zákl. přenesená",J377,0)</f>
        <v>0</v>
      </c>
      <c r="BH377" s="241">
        <f>IF(N377="sníž. přenesená",J377,0)</f>
        <v>0</v>
      </c>
      <c r="BI377" s="241">
        <f>IF(N377="nulová",J377,0)</f>
        <v>0</v>
      </c>
      <c r="BJ377" s="18" t="s">
        <v>82</v>
      </c>
      <c r="BK377" s="241">
        <f>ROUND(I377*H377,2)</f>
        <v>0</v>
      </c>
      <c r="BL377" s="18" t="s">
        <v>155</v>
      </c>
      <c r="BM377" s="240" t="s">
        <v>2154</v>
      </c>
    </row>
    <row r="378" s="2" customFormat="1" ht="16.5" customHeight="1">
      <c r="A378" s="39"/>
      <c r="B378" s="40"/>
      <c r="C378" s="228" t="s">
        <v>1180</v>
      </c>
      <c r="D378" s="228" t="s">
        <v>140</v>
      </c>
      <c r="E378" s="229" t="s">
        <v>2155</v>
      </c>
      <c r="F378" s="230" t="s">
        <v>2156</v>
      </c>
      <c r="G378" s="231" t="s">
        <v>143</v>
      </c>
      <c r="H378" s="232">
        <v>1</v>
      </c>
      <c r="I378" s="233"/>
      <c r="J378" s="234">
        <f>ROUND(I378*H378,2)</f>
        <v>0</v>
      </c>
      <c r="K378" s="235"/>
      <c r="L378" s="45"/>
      <c r="M378" s="236" t="s">
        <v>1</v>
      </c>
      <c r="N378" s="237" t="s">
        <v>39</v>
      </c>
      <c r="O378" s="92"/>
      <c r="P378" s="238">
        <f>O378*H378</f>
        <v>0</v>
      </c>
      <c r="Q378" s="238">
        <v>0</v>
      </c>
      <c r="R378" s="238">
        <f>Q378*H378</f>
        <v>0</v>
      </c>
      <c r="S378" s="238">
        <v>0</v>
      </c>
      <c r="T378" s="239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40" t="s">
        <v>155</v>
      </c>
      <c r="AT378" s="240" t="s">
        <v>140</v>
      </c>
      <c r="AU378" s="240" t="s">
        <v>84</v>
      </c>
      <c r="AY378" s="18" t="s">
        <v>137</v>
      </c>
      <c r="BE378" s="241">
        <f>IF(N378="základní",J378,0)</f>
        <v>0</v>
      </c>
      <c r="BF378" s="241">
        <f>IF(N378="snížená",J378,0)</f>
        <v>0</v>
      </c>
      <c r="BG378" s="241">
        <f>IF(N378="zákl. přenesená",J378,0)</f>
        <v>0</v>
      </c>
      <c r="BH378" s="241">
        <f>IF(N378="sníž. přenesená",J378,0)</f>
        <v>0</v>
      </c>
      <c r="BI378" s="241">
        <f>IF(N378="nulová",J378,0)</f>
        <v>0</v>
      </c>
      <c r="BJ378" s="18" t="s">
        <v>82</v>
      </c>
      <c r="BK378" s="241">
        <f>ROUND(I378*H378,2)</f>
        <v>0</v>
      </c>
      <c r="BL378" s="18" t="s">
        <v>155</v>
      </c>
      <c r="BM378" s="240" t="s">
        <v>2157</v>
      </c>
    </row>
    <row r="379" s="2" customFormat="1" ht="24.15" customHeight="1">
      <c r="A379" s="39"/>
      <c r="B379" s="40"/>
      <c r="C379" s="228" t="s">
        <v>1189</v>
      </c>
      <c r="D379" s="228" t="s">
        <v>140</v>
      </c>
      <c r="E379" s="229" t="s">
        <v>2158</v>
      </c>
      <c r="F379" s="230" t="s">
        <v>2159</v>
      </c>
      <c r="G379" s="231" t="s">
        <v>143</v>
      </c>
      <c r="H379" s="232">
        <v>1</v>
      </c>
      <c r="I379" s="233"/>
      <c r="J379" s="234">
        <f>ROUND(I379*H379,2)</f>
        <v>0</v>
      </c>
      <c r="K379" s="235"/>
      <c r="L379" s="45"/>
      <c r="M379" s="236" t="s">
        <v>1</v>
      </c>
      <c r="N379" s="237" t="s">
        <v>39</v>
      </c>
      <c r="O379" s="92"/>
      <c r="P379" s="238">
        <f>O379*H379</f>
        <v>0</v>
      </c>
      <c r="Q379" s="238">
        <v>0</v>
      </c>
      <c r="R379" s="238">
        <f>Q379*H379</f>
        <v>0</v>
      </c>
      <c r="S379" s="238">
        <v>0</v>
      </c>
      <c r="T379" s="239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40" t="s">
        <v>155</v>
      </c>
      <c r="AT379" s="240" t="s">
        <v>140</v>
      </c>
      <c r="AU379" s="240" t="s">
        <v>84</v>
      </c>
      <c r="AY379" s="18" t="s">
        <v>137</v>
      </c>
      <c r="BE379" s="241">
        <f>IF(N379="základní",J379,0)</f>
        <v>0</v>
      </c>
      <c r="BF379" s="241">
        <f>IF(N379="snížená",J379,0)</f>
        <v>0</v>
      </c>
      <c r="BG379" s="241">
        <f>IF(N379="zákl. přenesená",J379,0)</f>
        <v>0</v>
      </c>
      <c r="BH379" s="241">
        <f>IF(N379="sníž. přenesená",J379,0)</f>
        <v>0</v>
      </c>
      <c r="BI379" s="241">
        <f>IF(N379="nulová",J379,0)</f>
        <v>0</v>
      </c>
      <c r="BJ379" s="18" t="s">
        <v>82</v>
      </c>
      <c r="BK379" s="241">
        <f>ROUND(I379*H379,2)</f>
        <v>0</v>
      </c>
      <c r="BL379" s="18" t="s">
        <v>155</v>
      </c>
      <c r="BM379" s="240" t="s">
        <v>2160</v>
      </c>
    </row>
    <row r="380" s="2" customFormat="1" ht="16.5" customHeight="1">
      <c r="A380" s="39"/>
      <c r="B380" s="40"/>
      <c r="C380" s="228" t="s">
        <v>1194</v>
      </c>
      <c r="D380" s="228" t="s">
        <v>140</v>
      </c>
      <c r="E380" s="229" t="s">
        <v>2161</v>
      </c>
      <c r="F380" s="230" t="s">
        <v>2162</v>
      </c>
      <c r="G380" s="231" t="s">
        <v>143</v>
      </c>
      <c r="H380" s="232">
        <v>1</v>
      </c>
      <c r="I380" s="233"/>
      <c r="J380" s="234">
        <f>ROUND(I380*H380,2)</f>
        <v>0</v>
      </c>
      <c r="K380" s="235"/>
      <c r="L380" s="45"/>
      <c r="M380" s="236" t="s">
        <v>1</v>
      </c>
      <c r="N380" s="237" t="s">
        <v>39</v>
      </c>
      <c r="O380" s="92"/>
      <c r="P380" s="238">
        <f>O380*H380</f>
        <v>0</v>
      </c>
      <c r="Q380" s="238">
        <v>0</v>
      </c>
      <c r="R380" s="238">
        <f>Q380*H380</f>
        <v>0</v>
      </c>
      <c r="S380" s="238">
        <v>0</v>
      </c>
      <c r="T380" s="239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40" t="s">
        <v>155</v>
      </c>
      <c r="AT380" s="240" t="s">
        <v>140</v>
      </c>
      <c r="AU380" s="240" t="s">
        <v>84</v>
      </c>
      <c r="AY380" s="18" t="s">
        <v>137</v>
      </c>
      <c r="BE380" s="241">
        <f>IF(N380="základní",J380,0)</f>
        <v>0</v>
      </c>
      <c r="BF380" s="241">
        <f>IF(N380="snížená",J380,0)</f>
        <v>0</v>
      </c>
      <c r="BG380" s="241">
        <f>IF(N380="zákl. přenesená",J380,0)</f>
        <v>0</v>
      </c>
      <c r="BH380" s="241">
        <f>IF(N380="sníž. přenesená",J380,0)</f>
        <v>0</v>
      </c>
      <c r="BI380" s="241">
        <f>IF(N380="nulová",J380,0)</f>
        <v>0</v>
      </c>
      <c r="BJ380" s="18" t="s">
        <v>82</v>
      </c>
      <c r="BK380" s="241">
        <f>ROUND(I380*H380,2)</f>
        <v>0</v>
      </c>
      <c r="BL380" s="18" t="s">
        <v>155</v>
      </c>
      <c r="BM380" s="240" t="s">
        <v>2163</v>
      </c>
    </row>
    <row r="381" s="12" customFormat="1" ht="22.8" customHeight="1">
      <c r="A381" s="12"/>
      <c r="B381" s="212"/>
      <c r="C381" s="213"/>
      <c r="D381" s="214" t="s">
        <v>73</v>
      </c>
      <c r="E381" s="226" t="s">
        <v>2164</v>
      </c>
      <c r="F381" s="226" t="s">
        <v>2165</v>
      </c>
      <c r="G381" s="213"/>
      <c r="H381" s="213"/>
      <c r="I381" s="216"/>
      <c r="J381" s="227">
        <f>BK381</f>
        <v>0</v>
      </c>
      <c r="K381" s="213"/>
      <c r="L381" s="218"/>
      <c r="M381" s="219"/>
      <c r="N381" s="220"/>
      <c r="O381" s="220"/>
      <c r="P381" s="221">
        <f>SUM(P382:P390)</f>
        <v>0</v>
      </c>
      <c r="Q381" s="220"/>
      <c r="R381" s="221">
        <f>SUM(R382:R390)</f>
        <v>0</v>
      </c>
      <c r="S381" s="220"/>
      <c r="T381" s="222">
        <f>SUM(T382:T390)</f>
        <v>0</v>
      </c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R381" s="223" t="s">
        <v>82</v>
      </c>
      <c r="AT381" s="224" t="s">
        <v>73</v>
      </c>
      <c r="AU381" s="224" t="s">
        <v>82</v>
      </c>
      <c r="AY381" s="223" t="s">
        <v>137</v>
      </c>
      <c r="BK381" s="225">
        <f>SUM(BK382:BK390)</f>
        <v>0</v>
      </c>
    </row>
    <row r="382" s="2" customFormat="1" ht="16.5" customHeight="1">
      <c r="A382" s="39"/>
      <c r="B382" s="40"/>
      <c r="C382" s="228" t="s">
        <v>1198</v>
      </c>
      <c r="D382" s="228" t="s">
        <v>140</v>
      </c>
      <c r="E382" s="229" t="s">
        <v>2166</v>
      </c>
      <c r="F382" s="230" t="s">
        <v>2167</v>
      </c>
      <c r="G382" s="231" t="s">
        <v>199</v>
      </c>
      <c r="H382" s="232">
        <v>229.5</v>
      </c>
      <c r="I382" s="233"/>
      <c r="J382" s="234">
        <f>ROUND(I382*H382,2)</f>
        <v>0</v>
      </c>
      <c r="K382" s="235"/>
      <c r="L382" s="45"/>
      <c r="M382" s="236" t="s">
        <v>1</v>
      </c>
      <c r="N382" s="237" t="s">
        <v>39</v>
      </c>
      <c r="O382" s="92"/>
      <c r="P382" s="238">
        <f>O382*H382</f>
        <v>0</v>
      </c>
      <c r="Q382" s="238">
        <v>0</v>
      </c>
      <c r="R382" s="238">
        <f>Q382*H382</f>
        <v>0</v>
      </c>
      <c r="S382" s="238">
        <v>0</v>
      </c>
      <c r="T382" s="239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40" t="s">
        <v>155</v>
      </c>
      <c r="AT382" s="240" t="s">
        <v>140</v>
      </c>
      <c r="AU382" s="240" t="s">
        <v>84</v>
      </c>
      <c r="AY382" s="18" t="s">
        <v>137</v>
      </c>
      <c r="BE382" s="241">
        <f>IF(N382="základní",J382,0)</f>
        <v>0</v>
      </c>
      <c r="BF382" s="241">
        <f>IF(N382="snížená",J382,0)</f>
        <v>0</v>
      </c>
      <c r="BG382" s="241">
        <f>IF(N382="zákl. přenesená",J382,0)</f>
        <v>0</v>
      </c>
      <c r="BH382" s="241">
        <f>IF(N382="sníž. přenesená",J382,0)</f>
        <v>0</v>
      </c>
      <c r="BI382" s="241">
        <f>IF(N382="nulová",J382,0)</f>
        <v>0</v>
      </c>
      <c r="BJ382" s="18" t="s">
        <v>82</v>
      </c>
      <c r="BK382" s="241">
        <f>ROUND(I382*H382,2)</f>
        <v>0</v>
      </c>
      <c r="BL382" s="18" t="s">
        <v>155</v>
      </c>
      <c r="BM382" s="240" t="s">
        <v>2168</v>
      </c>
    </row>
    <row r="383" s="2" customFormat="1" ht="16.5" customHeight="1">
      <c r="A383" s="39"/>
      <c r="B383" s="40"/>
      <c r="C383" s="228" t="s">
        <v>1202</v>
      </c>
      <c r="D383" s="228" t="s">
        <v>140</v>
      </c>
      <c r="E383" s="229" t="s">
        <v>1996</v>
      </c>
      <c r="F383" s="230" t="s">
        <v>1997</v>
      </c>
      <c r="G383" s="231" t="s">
        <v>199</v>
      </c>
      <c r="H383" s="232">
        <v>137.69999999999999</v>
      </c>
      <c r="I383" s="233"/>
      <c r="J383" s="234">
        <f>ROUND(I383*H383,2)</f>
        <v>0</v>
      </c>
      <c r="K383" s="235"/>
      <c r="L383" s="45"/>
      <c r="M383" s="236" t="s">
        <v>1</v>
      </c>
      <c r="N383" s="237" t="s">
        <v>39</v>
      </c>
      <c r="O383" s="92"/>
      <c r="P383" s="238">
        <f>O383*H383</f>
        <v>0</v>
      </c>
      <c r="Q383" s="238">
        <v>0</v>
      </c>
      <c r="R383" s="238">
        <f>Q383*H383</f>
        <v>0</v>
      </c>
      <c r="S383" s="238">
        <v>0</v>
      </c>
      <c r="T383" s="239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40" t="s">
        <v>155</v>
      </c>
      <c r="AT383" s="240" t="s">
        <v>140</v>
      </c>
      <c r="AU383" s="240" t="s">
        <v>84</v>
      </c>
      <c r="AY383" s="18" t="s">
        <v>137</v>
      </c>
      <c r="BE383" s="241">
        <f>IF(N383="základní",J383,0)</f>
        <v>0</v>
      </c>
      <c r="BF383" s="241">
        <f>IF(N383="snížená",J383,0)</f>
        <v>0</v>
      </c>
      <c r="BG383" s="241">
        <f>IF(N383="zákl. přenesená",J383,0)</f>
        <v>0</v>
      </c>
      <c r="BH383" s="241">
        <f>IF(N383="sníž. přenesená",J383,0)</f>
        <v>0</v>
      </c>
      <c r="BI383" s="241">
        <f>IF(N383="nulová",J383,0)</f>
        <v>0</v>
      </c>
      <c r="BJ383" s="18" t="s">
        <v>82</v>
      </c>
      <c r="BK383" s="241">
        <f>ROUND(I383*H383,2)</f>
        <v>0</v>
      </c>
      <c r="BL383" s="18" t="s">
        <v>155</v>
      </c>
      <c r="BM383" s="240" t="s">
        <v>2169</v>
      </c>
    </row>
    <row r="384" s="2" customFormat="1" ht="16.5" customHeight="1">
      <c r="A384" s="39"/>
      <c r="B384" s="40"/>
      <c r="C384" s="228" t="s">
        <v>1206</v>
      </c>
      <c r="D384" s="228" t="s">
        <v>140</v>
      </c>
      <c r="E384" s="229" t="s">
        <v>2170</v>
      </c>
      <c r="F384" s="230" t="s">
        <v>2171</v>
      </c>
      <c r="G384" s="231" t="s">
        <v>199</v>
      </c>
      <c r="H384" s="232">
        <v>22.949999999999999</v>
      </c>
      <c r="I384" s="233"/>
      <c r="J384" s="234">
        <f>ROUND(I384*H384,2)</f>
        <v>0</v>
      </c>
      <c r="K384" s="235"/>
      <c r="L384" s="45"/>
      <c r="M384" s="236" t="s">
        <v>1</v>
      </c>
      <c r="N384" s="237" t="s">
        <v>39</v>
      </c>
      <c r="O384" s="92"/>
      <c r="P384" s="238">
        <f>O384*H384</f>
        <v>0</v>
      </c>
      <c r="Q384" s="238">
        <v>0</v>
      </c>
      <c r="R384" s="238">
        <f>Q384*H384</f>
        <v>0</v>
      </c>
      <c r="S384" s="238">
        <v>0</v>
      </c>
      <c r="T384" s="239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40" t="s">
        <v>155</v>
      </c>
      <c r="AT384" s="240" t="s">
        <v>140</v>
      </c>
      <c r="AU384" s="240" t="s">
        <v>84</v>
      </c>
      <c r="AY384" s="18" t="s">
        <v>137</v>
      </c>
      <c r="BE384" s="241">
        <f>IF(N384="základní",J384,0)</f>
        <v>0</v>
      </c>
      <c r="BF384" s="241">
        <f>IF(N384="snížená",J384,0)</f>
        <v>0</v>
      </c>
      <c r="BG384" s="241">
        <f>IF(N384="zákl. přenesená",J384,0)</f>
        <v>0</v>
      </c>
      <c r="BH384" s="241">
        <f>IF(N384="sníž. přenesená",J384,0)</f>
        <v>0</v>
      </c>
      <c r="BI384" s="241">
        <f>IF(N384="nulová",J384,0)</f>
        <v>0</v>
      </c>
      <c r="BJ384" s="18" t="s">
        <v>82</v>
      </c>
      <c r="BK384" s="241">
        <f>ROUND(I384*H384,2)</f>
        <v>0</v>
      </c>
      <c r="BL384" s="18" t="s">
        <v>155</v>
      </c>
      <c r="BM384" s="240" t="s">
        <v>2172</v>
      </c>
    </row>
    <row r="385" s="2" customFormat="1" ht="24.15" customHeight="1">
      <c r="A385" s="39"/>
      <c r="B385" s="40"/>
      <c r="C385" s="228" t="s">
        <v>1211</v>
      </c>
      <c r="D385" s="228" t="s">
        <v>140</v>
      </c>
      <c r="E385" s="229" t="s">
        <v>2002</v>
      </c>
      <c r="F385" s="230" t="s">
        <v>2003</v>
      </c>
      <c r="G385" s="231" t="s">
        <v>199</v>
      </c>
      <c r="H385" s="232">
        <v>68.849999999999994</v>
      </c>
      <c r="I385" s="233"/>
      <c r="J385" s="234">
        <f>ROUND(I385*H385,2)</f>
        <v>0</v>
      </c>
      <c r="K385" s="235"/>
      <c r="L385" s="45"/>
      <c r="M385" s="236" t="s">
        <v>1</v>
      </c>
      <c r="N385" s="237" t="s">
        <v>39</v>
      </c>
      <c r="O385" s="92"/>
      <c r="P385" s="238">
        <f>O385*H385</f>
        <v>0</v>
      </c>
      <c r="Q385" s="238">
        <v>0</v>
      </c>
      <c r="R385" s="238">
        <f>Q385*H385</f>
        <v>0</v>
      </c>
      <c r="S385" s="238">
        <v>0</v>
      </c>
      <c r="T385" s="239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40" t="s">
        <v>155</v>
      </c>
      <c r="AT385" s="240" t="s">
        <v>140</v>
      </c>
      <c r="AU385" s="240" t="s">
        <v>84</v>
      </c>
      <c r="AY385" s="18" t="s">
        <v>137</v>
      </c>
      <c r="BE385" s="241">
        <f>IF(N385="základní",J385,0)</f>
        <v>0</v>
      </c>
      <c r="BF385" s="241">
        <f>IF(N385="snížená",J385,0)</f>
        <v>0</v>
      </c>
      <c r="BG385" s="241">
        <f>IF(N385="zákl. přenesená",J385,0)</f>
        <v>0</v>
      </c>
      <c r="BH385" s="241">
        <f>IF(N385="sníž. přenesená",J385,0)</f>
        <v>0</v>
      </c>
      <c r="BI385" s="241">
        <f>IF(N385="nulová",J385,0)</f>
        <v>0</v>
      </c>
      <c r="BJ385" s="18" t="s">
        <v>82</v>
      </c>
      <c r="BK385" s="241">
        <f>ROUND(I385*H385,2)</f>
        <v>0</v>
      </c>
      <c r="BL385" s="18" t="s">
        <v>155</v>
      </c>
      <c r="BM385" s="240" t="s">
        <v>2173</v>
      </c>
    </row>
    <row r="386" s="2" customFormat="1" ht="16.5" customHeight="1">
      <c r="A386" s="39"/>
      <c r="B386" s="40"/>
      <c r="C386" s="228" t="s">
        <v>1217</v>
      </c>
      <c r="D386" s="228" t="s">
        <v>140</v>
      </c>
      <c r="E386" s="229" t="s">
        <v>2174</v>
      </c>
      <c r="F386" s="230" t="s">
        <v>2175</v>
      </c>
      <c r="G386" s="231" t="s">
        <v>199</v>
      </c>
      <c r="H386" s="232">
        <v>20</v>
      </c>
      <c r="I386" s="233"/>
      <c r="J386" s="234">
        <f>ROUND(I386*H386,2)</f>
        <v>0</v>
      </c>
      <c r="K386" s="235"/>
      <c r="L386" s="45"/>
      <c r="M386" s="236" t="s">
        <v>1</v>
      </c>
      <c r="N386" s="237" t="s">
        <v>39</v>
      </c>
      <c r="O386" s="92"/>
      <c r="P386" s="238">
        <f>O386*H386</f>
        <v>0</v>
      </c>
      <c r="Q386" s="238">
        <v>0</v>
      </c>
      <c r="R386" s="238">
        <f>Q386*H386</f>
        <v>0</v>
      </c>
      <c r="S386" s="238">
        <v>0</v>
      </c>
      <c r="T386" s="239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40" t="s">
        <v>155</v>
      </c>
      <c r="AT386" s="240" t="s">
        <v>140</v>
      </c>
      <c r="AU386" s="240" t="s">
        <v>84</v>
      </c>
      <c r="AY386" s="18" t="s">
        <v>137</v>
      </c>
      <c r="BE386" s="241">
        <f>IF(N386="základní",J386,0)</f>
        <v>0</v>
      </c>
      <c r="BF386" s="241">
        <f>IF(N386="snížená",J386,0)</f>
        <v>0</v>
      </c>
      <c r="BG386" s="241">
        <f>IF(N386="zákl. přenesená",J386,0)</f>
        <v>0</v>
      </c>
      <c r="BH386" s="241">
        <f>IF(N386="sníž. přenesená",J386,0)</f>
        <v>0</v>
      </c>
      <c r="BI386" s="241">
        <f>IF(N386="nulová",J386,0)</f>
        <v>0</v>
      </c>
      <c r="BJ386" s="18" t="s">
        <v>82</v>
      </c>
      <c r="BK386" s="241">
        <f>ROUND(I386*H386,2)</f>
        <v>0</v>
      </c>
      <c r="BL386" s="18" t="s">
        <v>155</v>
      </c>
      <c r="BM386" s="240" t="s">
        <v>2176</v>
      </c>
    </row>
    <row r="387" s="2" customFormat="1" ht="21.75" customHeight="1">
      <c r="A387" s="39"/>
      <c r="B387" s="40"/>
      <c r="C387" s="228" t="s">
        <v>1227</v>
      </c>
      <c r="D387" s="228" t="s">
        <v>140</v>
      </c>
      <c r="E387" s="229" t="s">
        <v>2177</v>
      </c>
      <c r="F387" s="230" t="s">
        <v>2178</v>
      </c>
      <c r="G387" s="231" t="s">
        <v>199</v>
      </c>
      <c r="H387" s="232">
        <v>2</v>
      </c>
      <c r="I387" s="233"/>
      <c r="J387" s="234">
        <f>ROUND(I387*H387,2)</f>
        <v>0</v>
      </c>
      <c r="K387" s="235"/>
      <c r="L387" s="45"/>
      <c r="M387" s="236" t="s">
        <v>1</v>
      </c>
      <c r="N387" s="237" t="s">
        <v>39</v>
      </c>
      <c r="O387" s="92"/>
      <c r="P387" s="238">
        <f>O387*H387</f>
        <v>0</v>
      </c>
      <c r="Q387" s="238">
        <v>0</v>
      </c>
      <c r="R387" s="238">
        <f>Q387*H387</f>
        <v>0</v>
      </c>
      <c r="S387" s="238">
        <v>0</v>
      </c>
      <c r="T387" s="239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40" t="s">
        <v>155</v>
      </c>
      <c r="AT387" s="240" t="s">
        <v>140</v>
      </c>
      <c r="AU387" s="240" t="s">
        <v>84</v>
      </c>
      <c r="AY387" s="18" t="s">
        <v>137</v>
      </c>
      <c r="BE387" s="241">
        <f>IF(N387="základní",J387,0)</f>
        <v>0</v>
      </c>
      <c r="BF387" s="241">
        <f>IF(N387="snížená",J387,0)</f>
        <v>0</v>
      </c>
      <c r="BG387" s="241">
        <f>IF(N387="zákl. přenesená",J387,0)</f>
        <v>0</v>
      </c>
      <c r="BH387" s="241">
        <f>IF(N387="sníž. přenesená",J387,0)</f>
        <v>0</v>
      </c>
      <c r="BI387" s="241">
        <f>IF(N387="nulová",J387,0)</f>
        <v>0</v>
      </c>
      <c r="BJ387" s="18" t="s">
        <v>82</v>
      </c>
      <c r="BK387" s="241">
        <f>ROUND(I387*H387,2)</f>
        <v>0</v>
      </c>
      <c r="BL387" s="18" t="s">
        <v>155</v>
      </c>
      <c r="BM387" s="240" t="s">
        <v>2179</v>
      </c>
    </row>
    <row r="388" s="2" customFormat="1" ht="24.15" customHeight="1">
      <c r="A388" s="39"/>
      <c r="B388" s="40"/>
      <c r="C388" s="228" t="s">
        <v>1231</v>
      </c>
      <c r="D388" s="228" t="s">
        <v>140</v>
      </c>
      <c r="E388" s="229" t="s">
        <v>2180</v>
      </c>
      <c r="F388" s="230" t="s">
        <v>2181</v>
      </c>
      <c r="G388" s="231" t="s">
        <v>199</v>
      </c>
      <c r="H388" s="232">
        <v>14.74</v>
      </c>
      <c r="I388" s="233"/>
      <c r="J388" s="234">
        <f>ROUND(I388*H388,2)</f>
        <v>0</v>
      </c>
      <c r="K388" s="235"/>
      <c r="L388" s="45"/>
      <c r="M388" s="236" t="s">
        <v>1</v>
      </c>
      <c r="N388" s="237" t="s">
        <v>39</v>
      </c>
      <c r="O388" s="92"/>
      <c r="P388" s="238">
        <f>O388*H388</f>
        <v>0</v>
      </c>
      <c r="Q388" s="238">
        <v>0</v>
      </c>
      <c r="R388" s="238">
        <f>Q388*H388</f>
        <v>0</v>
      </c>
      <c r="S388" s="238">
        <v>0</v>
      </c>
      <c r="T388" s="239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40" t="s">
        <v>155</v>
      </c>
      <c r="AT388" s="240" t="s">
        <v>140</v>
      </c>
      <c r="AU388" s="240" t="s">
        <v>84</v>
      </c>
      <c r="AY388" s="18" t="s">
        <v>137</v>
      </c>
      <c r="BE388" s="241">
        <f>IF(N388="základní",J388,0)</f>
        <v>0</v>
      </c>
      <c r="BF388" s="241">
        <f>IF(N388="snížená",J388,0)</f>
        <v>0</v>
      </c>
      <c r="BG388" s="241">
        <f>IF(N388="zákl. přenesená",J388,0)</f>
        <v>0</v>
      </c>
      <c r="BH388" s="241">
        <f>IF(N388="sníž. přenesená",J388,0)</f>
        <v>0</v>
      </c>
      <c r="BI388" s="241">
        <f>IF(N388="nulová",J388,0)</f>
        <v>0</v>
      </c>
      <c r="BJ388" s="18" t="s">
        <v>82</v>
      </c>
      <c r="BK388" s="241">
        <f>ROUND(I388*H388,2)</f>
        <v>0</v>
      </c>
      <c r="BL388" s="18" t="s">
        <v>155</v>
      </c>
      <c r="BM388" s="240" t="s">
        <v>2182</v>
      </c>
    </row>
    <row r="389" s="2" customFormat="1" ht="24.15" customHeight="1">
      <c r="A389" s="39"/>
      <c r="B389" s="40"/>
      <c r="C389" s="228" t="s">
        <v>1237</v>
      </c>
      <c r="D389" s="228" t="s">
        <v>140</v>
      </c>
      <c r="E389" s="229" t="s">
        <v>2183</v>
      </c>
      <c r="F389" s="230" t="s">
        <v>2184</v>
      </c>
      <c r="G389" s="231" t="s">
        <v>199</v>
      </c>
      <c r="H389" s="232">
        <v>0.98999999999999999</v>
      </c>
      <c r="I389" s="233"/>
      <c r="J389" s="234">
        <f>ROUND(I389*H389,2)</f>
        <v>0</v>
      </c>
      <c r="K389" s="235"/>
      <c r="L389" s="45"/>
      <c r="M389" s="236" t="s">
        <v>1</v>
      </c>
      <c r="N389" s="237" t="s">
        <v>39</v>
      </c>
      <c r="O389" s="92"/>
      <c r="P389" s="238">
        <f>O389*H389</f>
        <v>0</v>
      </c>
      <c r="Q389" s="238">
        <v>0</v>
      </c>
      <c r="R389" s="238">
        <f>Q389*H389</f>
        <v>0</v>
      </c>
      <c r="S389" s="238">
        <v>0</v>
      </c>
      <c r="T389" s="239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40" t="s">
        <v>155</v>
      </c>
      <c r="AT389" s="240" t="s">
        <v>140</v>
      </c>
      <c r="AU389" s="240" t="s">
        <v>84</v>
      </c>
      <c r="AY389" s="18" t="s">
        <v>137</v>
      </c>
      <c r="BE389" s="241">
        <f>IF(N389="základní",J389,0)</f>
        <v>0</v>
      </c>
      <c r="BF389" s="241">
        <f>IF(N389="snížená",J389,0)</f>
        <v>0</v>
      </c>
      <c r="BG389" s="241">
        <f>IF(N389="zákl. přenesená",J389,0)</f>
        <v>0</v>
      </c>
      <c r="BH389" s="241">
        <f>IF(N389="sníž. přenesená",J389,0)</f>
        <v>0</v>
      </c>
      <c r="BI389" s="241">
        <f>IF(N389="nulová",J389,0)</f>
        <v>0</v>
      </c>
      <c r="BJ389" s="18" t="s">
        <v>82</v>
      </c>
      <c r="BK389" s="241">
        <f>ROUND(I389*H389,2)</f>
        <v>0</v>
      </c>
      <c r="BL389" s="18" t="s">
        <v>155</v>
      </c>
      <c r="BM389" s="240" t="s">
        <v>2185</v>
      </c>
    </row>
    <row r="390" s="2" customFormat="1" ht="16.5" customHeight="1">
      <c r="A390" s="39"/>
      <c r="B390" s="40"/>
      <c r="C390" s="228" t="s">
        <v>1243</v>
      </c>
      <c r="D390" s="228" t="s">
        <v>140</v>
      </c>
      <c r="E390" s="229" t="s">
        <v>2005</v>
      </c>
      <c r="F390" s="230" t="s">
        <v>2006</v>
      </c>
      <c r="G390" s="231" t="s">
        <v>199</v>
      </c>
      <c r="H390" s="232">
        <v>107.53</v>
      </c>
      <c r="I390" s="233"/>
      <c r="J390" s="234">
        <f>ROUND(I390*H390,2)</f>
        <v>0</v>
      </c>
      <c r="K390" s="235"/>
      <c r="L390" s="45"/>
      <c r="M390" s="236" t="s">
        <v>1</v>
      </c>
      <c r="N390" s="237" t="s">
        <v>39</v>
      </c>
      <c r="O390" s="92"/>
      <c r="P390" s="238">
        <f>O390*H390</f>
        <v>0</v>
      </c>
      <c r="Q390" s="238">
        <v>0</v>
      </c>
      <c r="R390" s="238">
        <f>Q390*H390</f>
        <v>0</v>
      </c>
      <c r="S390" s="238">
        <v>0</v>
      </c>
      <c r="T390" s="239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40" t="s">
        <v>155</v>
      </c>
      <c r="AT390" s="240" t="s">
        <v>140</v>
      </c>
      <c r="AU390" s="240" t="s">
        <v>84</v>
      </c>
      <c r="AY390" s="18" t="s">
        <v>137</v>
      </c>
      <c r="BE390" s="241">
        <f>IF(N390="základní",J390,0)</f>
        <v>0</v>
      </c>
      <c r="BF390" s="241">
        <f>IF(N390="snížená",J390,0)</f>
        <v>0</v>
      </c>
      <c r="BG390" s="241">
        <f>IF(N390="zákl. přenesená",J390,0)</f>
        <v>0</v>
      </c>
      <c r="BH390" s="241">
        <f>IF(N390="sníž. přenesená",J390,0)</f>
        <v>0</v>
      </c>
      <c r="BI390" s="241">
        <f>IF(N390="nulová",J390,0)</f>
        <v>0</v>
      </c>
      <c r="BJ390" s="18" t="s">
        <v>82</v>
      </c>
      <c r="BK390" s="241">
        <f>ROUND(I390*H390,2)</f>
        <v>0</v>
      </c>
      <c r="BL390" s="18" t="s">
        <v>155</v>
      </c>
      <c r="BM390" s="240" t="s">
        <v>2186</v>
      </c>
    </row>
    <row r="391" s="12" customFormat="1" ht="22.8" customHeight="1">
      <c r="A391" s="12"/>
      <c r="B391" s="212"/>
      <c r="C391" s="213"/>
      <c r="D391" s="214" t="s">
        <v>73</v>
      </c>
      <c r="E391" s="226" t="s">
        <v>2008</v>
      </c>
      <c r="F391" s="226" t="s">
        <v>2009</v>
      </c>
      <c r="G391" s="213"/>
      <c r="H391" s="213"/>
      <c r="I391" s="216"/>
      <c r="J391" s="227">
        <f>BK391</f>
        <v>0</v>
      </c>
      <c r="K391" s="213"/>
      <c r="L391" s="218"/>
      <c r="M391" s="219"/>
      <c r="N391" s="220"/>
      <c r="O391" s="220"/>
      <c r="P391" s="221">
        <f>P392</f>
        <v>0</v>
      </c>
      <c r="Q391" s="220"/>
      <c r="R391" s="221">
        <f>R392</f>
        <v>0</v>
      </c>
      <c r="S391" s="220"/>
      <c r="T391" s="222">
        <f>T392</f>
        <v>0</v>
      </c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R391" s="223" t="s">
        <v>82</v>
      </c>
      <c r="AT391" s="224" t="s">
        <v>73</v>
      </c>
      <c r="AU391" s="224" t="s">
        <v>82</v>
      </c>
      <c r="AY391" s="223" t="s">
        <v>137</v>
      </c>
      <c r="BK391" s="225">
        <f>BK392</f>
        <v>0</v>
      </c>
    </row>
    <row r="392" s="2" customFormat="1" ht="16.5" customHeight="1">
      <c r="A392" s="39"/>
      <c r="B392" s="40"/>
      <c r="C392" s="228" t="s">
        <v>1247</v>
      </c>
      <c r="D392" s="228" t="s">
        <v>140</v>
      </c>
      <c r="E392" s="229" t="s">
        <v>2187</v>
      </c>
      <c r="F392" s="230" t="s">
        <v>2188</v>
      </c>
      <c r="G392" s="231" t="s">
        <v>326</v>
      </c>
      <c r="H392" s="232">
        <v>1</v>
      </c>
      <c r="I392" s="233"/>
      <c r="J392" s="234">
        <f>ROUND(I392*H392,2)</f>
        <v>0</v>
      </c>
      <c r="K392" s="235"/>
      <c r="L392" s="45"/>
      <c r="M392" s="236" t="s">
        <v>1</v>
      </c>
      <c r="N392" s="237" t="s">
        <v>39</v>
      </c>
      <c r="O392" s="92"/>
      <c r="P392" s="238">
        <f>O392*H392</f>
        <v>0</v>
      </c>
      <c r="Q392" s="238">
        <v>0</v>
      </c>
      <c r="R392" s="238">
        <f>Q392*H392</f>
        <v>0</v>
      </c>
      <c r="S392" s="238">
        <v>0</v>
      </c>
      <c r="T392" s="239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40" t="s">
        <v>155</v>
      </c>
      <c r="AT392" s="240" t="s">
        <v>140</v>
      </c>
      <c r="AU392" s="240" t="s">
        <v>84</v>
      </c>
      <c r="AY392" s="18" t="s">
        <v>137</v>
      </c>
      <c r="BE392" s="241">
        <f>IF(N392="základní",J392,0)</f>
        <v>0</v>
      </c>
      <c r="BF392" s="241">
        <f>IF(N392="snížená",J392,0)</f>
        <v>0</v>
      </c>
      <c r="BG392" s="241">
        <f>IF(N392="zákl. přenesená",J392,0)</f>
        <v>0</v>
      </c>
      <c r="BH392" s="241">
        <f>IF(N392="sníž. přenesená",J392,0)</f>
        <v>0</v>
      </c>
      <c r="BI392" s="241">
        <f>IF(N392="nulová",J392,0)</f>
        <v>0</v>
      </c>
      <c r="BJ392" s="18" t="s">
        <v>82</v>
      </c>
      <c r="BK392" s="241">
        <f>ROUND(I392*H392,2)</f>
        <v>0</v>
      </c>
      <c r="BL392" s="18" t="s">
        <v>155</v>
      </c>
      <c r="BM392" s="240" t="s">
        <v>2189</v>
      </c>
    </row>
    <row r="393" s="12" customFormat="1" ht="22.8" customHeight="1">
      <c r="A393" s="12"/>
      <c r="B393" s="212"/>
      <c r="C393" s="213"/>
      <c r="D393" s="214" t="s">
        <v>73</v>
      </c>
      <c r="E393" s="226" t="s">
        <v>2190</v>
      </c>
      <c r="F393" s="226" t="s">
        <v>2191</v>
      </c>
      <c r="G393" s="213"/>
      <c r="H393" s="213"/>
      <c r="I393" s="216"/>
      <c r="J393" s="227">
        <f>BK393</f>
        <v>0</v>
      </c>
      <c r="K393" s="213"/>
      <c r="L393" s="218"/>
      <c r="M393" s="219"/>
      <c r="N393" s="220"/>
      <c r="O393" s="220"/>
      <c r="P393" s="221">
        <f>P394</f>
        <v>0</v>
      </c>
      <c r="Q393" s="220"/>
      <c r="R393" s="221">
        <f>R394</f>
        <v>0</v>
      </c>
      <c r="S393" s="220"/>
      <c r="T393" s="222">
        <f>T394</f>
        <v>0</v>
      </c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R393" s="223" t="s">
        <v>82</v>
      </c>
      <c r="AT393" s="224" t="s">
        <v>73</v>
      </c>
      <c r="AU393" s="224" t="s">
        <v>82</v>
      </c>
      <c r="AY393" s="223" t="s">
        <v>137</v>
      </c>
      <c r="BK393" s="225">
        <f>BK394</f>
        <v>0</v>
      </c>
    </row>
    <row r="394" s="2" customFormat="1" ht="24.15" customHeight="1">
      <c r="A394" s="39"/>
      <c r="B394" s="40"/>
      <c r="C394" s="228" t="s">
        <v>1252</v>
      </c>
      <c r="D394" s="228" t="s">
        <v>140</v>
      </c>
      <c r="E394" s="229" t="s">
        <v>2192</v>
      </c>
      <c r="F394" s="230" t="s">
        <v>2193</v>
      </c>
      <c r="G394" s="231" t="s">
        <v>326</v>
      </c>
      <c r="H394" s="232">
        <v>1</v>
      </c>
      <c r="I394" s="233"/>
      <c r="J394" s="234">
        <f>ROUND(I394*H394,2)</f>
        <v>0</v>
      </c>
      <c r="K394" s="235"/>
      <c r="L394" s="45"/>
      <c r="M394" s="236" t="s">
        <v>1</v>
      </c>
      <c r="N394" s="237" t="s">
        <v>39</v>
      </c>
      <c r="O394" s="92"/>
      <c r="P394" s="238">
        <f>O394*H394</f>
        <v>0</v>
      </c>
      <c r="Q394" s="238">
        <v>0</v>
      </c>
      <c r="R394" s="238">
        <f>Q394*H394</f>
        <v>0</v>
      </c>
      <c r="S394" s="238">
        <v>0</v>
      </c>
      <c r="T394" s="239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40" t="s">
        <v>155</v>
      </c>
      <c r="AT394" s="240" t="s">
        <v>140</v>
      </c>
      <c r="AU394" s="240" t="s">
        <v>84</v>
      </c>
      <c r="AY394" s="18" t="s">
        <v>137</v>
      </c>
      <c r="BE394" s="241">
        <f>IF(N394="základní",J394,0)</f>
        <v>0</v>
      </c>
      <c r="BF394" s="241">
        <f>IF(N394="snížená",J394,0)</f>
        <v>0</v>
      </c>
      <c r="BG394" s="241">
        <f>IF(N394="zákl. přenesená",J394,0)</f>
        <v>0</v>
      </c>
      <c r="BH394" s="241">
        <f>IF(N394="sníž. přenesená",J394,0)</f>
        <v>0</v>
      </c>
      <c r="BI394" s="241">
        <f>IF(N394="nulová",J394,0)</f>
        <v>0</v>
      </c>
      <c r="BJ394" s="18" t="s">
        <v>82</v>
      </c>
      <c r="BK394" s="241">
        <f>ROUND(I394*H394,2)</f>
        <v>0</v>
      </c>
      <c r="BL394" s="18" t="s">
        <v>155</v>
      </c>
      <c r="BM394" s="240" t="s">
        <v>2194</v>
      </c>
    </row>
    <row r="395" s="12" customFormat="1" ht="25.92" customHeight="1">
      <c r="A395" s="12"/>
      <c r="B395" s="212"/>
      <c r="C395" s="213"/>
      <c r="D395" s="214" t="s">
        <v>73</v>
      </c>
      <c r="E395" s="215" t="s">
        <v>760</v>
      </c>
      <c r="F395" s="215" t="s">
        <v>761</v>
      </c>
      <c r="G395" s="213"/>
      <c r="H395" s="213"/>
      <c r="I395" s="216"/>
      <c r="J395" s="217">
        <f>BK395</f>
        <v>0</v>
      </c>
      <c r="K395" s="213"/>
      <c r="L395" s="218"/>
      <c r="M395" s="219"/>
      <c r="N395" s="220"/>
      <c r="O395" s="220"/>
      <c r="P395" s="221">
        <f>P396</f>
        <v>0</v>
      </c>
      <c r="Q395" s="220"/>
      <c r="R395" s="221">
        <f>R396</f>
        <v>0</v>
      </c>
      <c r="S395" s="220"/>
      <c r="T395" s="222">
        <f>T396</f>
        <v>0</v>
      </c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R395" s="223" t="s">
        <v>84</v>
      </c>
      <c r="AT395" s="224" t="s">
        <v>73</v>
      </c>
      <c r="AU395" s="224" t="s">
        <v>74</v>
      </c>
      <c r="AY395" s="223" t="s">
        <v>137</v>
      </c>
      <c r="BK395" s="225">
        <f>BK396</f>
        <v>0</v>
      </c>
    </row>
    <row r="396" s="12" customFormat="1" ht="22.8" customHeight="1">
      <c r="A396" s="12"/>
      <c r="B396" s="212"/>
      <c r="C396" s="213"/>
      <c r="D396" s="214" t="s">
        <v>73</v>
      </c>
      <c r="E396" s="226" t="s">
        <v>2195</v>
      </c>
      <c r="F396" s="226" t="s">
        <v>2196</v>
      </c>
      <c r="G396" s="213"/>
      <c r="H396" s="213"/>
      <c r="I396" s="216"/>
      <c r="J396" s="227">
        <f>BK396</f>
        <v>0</v>
      </c>
      <c r="K396" s="213"/>
      <c r="L396" s="218"/>
      <c r="M396" s="219"/>
      <c r="N396" s="220"/>
      <c r="O396" s="220"/>
      <c r="P396" s="221">
        <f>P397</f>
        <v>0</v>
      </c>
      <c r="Q396" s="220"/>
      <c r="R396" s="221">
        <f>R397</f>
        <v>0</v>
      </c>
      <c r="S396" s="220"/>
      <c r="T396" s="222">
        <f>T397</f>
        <v>0</v>
      </c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R396" s="223" t="s">
        <v>84</v>
      </c>
      <c r="AT396" s="224" t="s">
        <v>73</v>
      </c>
      <c r="AU396" s="224" t="s">
        <v>82</v>
      </c>
      <c r="AY396" s="223" t="s">
        <v>137</v>
      </c>
      <c r="BK396" s="225">
        <f>BK397</f>
        <v>0</v>
      </c>
    </row>
    <row r="397" s="2" customFormat="1" ht="24.15" customHeight="1">
      <c r="A397" s="39"/>
      <c r="B397" s="40"/>
      <c r="C397" s="228" t="s">
        <v>1257</v>
      </c>
      <c r="D397" s="228" t="s">
        <v>140</v>
      </c>
      <c r="E397" s="229" t="s">
        <v>2197</v>
      </c>
      <c r="F397" s="230" t="s">
        <v>2198</v>
      </c>
      <c r="G397" s="231" t="s">
        <v>2199</v>
      </c>
      <c r="H397" s="309"/>
      <c r="I397" s="233"/>
      <c r="J397" s="234">
        <f>ROUND(I397*H397,2)</f>
        <v>0</v>
      </c>
      <c r="K397" s="235"/>
      <c r="L397" s="45"/>
      <c r="M397" s="242" t="s">
        <v>1</v>
      </c>
      <c r="N397" s="243" t="s">
        <v>39</v>
      </c>
      <c r="O397" s="244"/>
      <c r="P397" s="245">
        <f>O397*H397</f>
        <v>0</v>
      </c>
      <c r="Q397" s="245">
        <v>0</v>
      </c>
      <c r="R397" s="245">
        <f>Q397*H397</f>
        <v>0</v>
      </c>
      <c r="S397" s="245">
        <v>0</v>
      </c>
      <c r="T397" s="246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40" t="s">
        <v>266</v>
      </c>
      <c r="AT397" s="240" t="s">
        <v>140</v>
      </c>
      <c r="AU397" s="240" t="s">
        <v>84</v>
      </c>
      <c r="AY397" s="18" t="s">
        <v>137</v>
      </c>
      <c r="BE397" s="241">
        <f>IF(N397="základní",J397,0)</f>
        <v>0</v>
      </c>
      <c r="BF397" s="241">
        <f>IF(N397="snížená",J397,0)</f>
        <v>0</v>
      </c>
      <c r="BG397" s="241">
        <f>IF(N397="zákl. přenesená",J397,0)</f>
        <v>0</v>
      </c>
      <c r="BH397" s="241">
        <f>IF(N397="sníž. přenesená",J397,0)</f>
        <v>0</v>
      </c>
      <c r="BI397" s="241">
        <f>IF(N397="nulová",J397,0)</f>
        <v>0</v>
      </c>
      <c r="BJ397" s="18" t="s">
        <v>82</v>
      </c>
      <c r="BK397" s="241">
        <f>ROUND(I397*H397,2)</f>
        <v>0</v>
      </c>
      <c r="BL397" s="18" t="s">
        <v>266</v>
      </c>
      <c r="BM397" s="240" t="s">
        <v>2200</v>
      </c>
    </row>
    <row r="398" s="2" customFormat="1" ht="6.96" customHeight="1">
      <c r="A398" s="39"/>
      <c r="B398" s="67"/>
      <c r="C398" s="68"/>
      <c r="D398" s="68"/>
      <c r="E398" s="68"/>
      <c r="F398" s="68"/>
      <c r="G398" s="68"/>
      <c r="H398" s="68"/>
      <c r="I398" s="68"/>
      <c r="J398" s="68"/>
      <c r="K398" s="68"/>
      <c r="L398" s="45"/>
      <c r="M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</row>
  </sheetData>
  <sheetProtection sheet="1" autoFilter="0" formatColumns="0" formatRows="0" objects="1" scenarios="1" spinCount="100000" saltValue="M3rGKeLVx0QR26qORZRG7w6WJY3ctm/AEobLd06y7X7d0JNXf/fhvrtjIh4NMrdW3KbguAUKYtcBpiY6SPhUEA==" hashValue="l7HmnTDXKP2Per99r8nnagqC6CgCIsdULXoinFwpDYFmu+LVPzrgx4GApvwc+MRAgU9tdaWrWkeXPVm6IjT24g==" algorithmName="SHA-512" password="CC35"/>
  <autoFilter ref="C158:K39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47:H147"/>
    <mergeCell ref="E149:H149"/>
    <mergeCell ref="E151:H15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97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84</v>
      </c>
    </row>
    <row r="4" s="1" customFormat="1" ht="24.96" customHeight="1">
      <c r="B4" s="21"/>
      <c r="D4" s="149" t="s">
        <v>110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26.25" customHeight="1">
      <c r="B7" s="21"/>
      <c r="E7" s="152" t="str">
        <f>'Rekapitulace stavby'!K6</f>
        <v>R1-REKONSTRUKCE OBJEKTU BENEŠOVO NÁMĚSTÍ č.840, TEPLICE - TURISTICKÉ INFORMAČNÍ CENTRUM</v>
      </c>
      <c r="F7" s="151"/>
      <c r="G7" s="151"/>
      <c r="H7" s="151"/>
      <c r="L7" s="21"/>
    </row>
    <row r="8" s="1" customFormat="1" ht="12" customHeight="1">
      <c r="B8" s="21"/>
      <c r="D8" s="151" t="s">
        <v>111</v>
      </c>
      <c r="L8" s="21"/>
    </row>
    <row r="9" s="2" customFormat="1" ht="16.5" customHeight="1">
      <c r="A9" s="39"/>
      <c r="B9" s="45"/>
      <c r="C9" s="39"/>
      <c r="D9" s="39"/>
      <c r="E9" s="152" t="s">
        <v>1759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1760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2201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28. 8. 2023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 xml:space="preserve"> </v>
      </c>
      <c r="F17" s="39"/>
      <c r="G17" s="39"/>
      <c r="H17" s="39"/>
      <c r="I17" s="151" t="s">
        <v>26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27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26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29</v>
      </c>
      <c r="E22" s="39"/>
      <c r="F22" s="39"/>
      <c r="G22" s="39"/>
      <c r="H22" s="39"/>
      <c r="I22" s="151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 xml:space="preserve"> </v>
      </c>
      <c r="F23" s="39"/>
      <c r="G23" s="39"/>
      <c r="H23" s="39"/>
      <c r="I23" s="151" t="s">
        <v>26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31</v>
      </c>
      <c r="E25" s="39"/>
      <c r="F25" s="39"/>
      <c r="G25" s="39"/>
      <c r="H25" s="39"/>
      <c r="I25" s="151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1" t="s">
        <v>26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32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34</v>
      </c>
      <c r="E32" s="39"/>
      <c r="F32" s="39"/>
      <c r="G32" s="39"/>
      <c r="H32" s="39"/>
      <c r="I32" s="39"/>
      <c r="J32" s="161">
        <f>ROUND(J128,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36</v>
      </c>
      <c r="G34" s="39"/>
      <c r="H34" s="39"/>
      <c r="I34" s="162" t="s">
        <v>35</v>
      </c>
      <c r="J34" s="162" t="s">
        <v>37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38</v>
      </c>
      <c r="E35" s="151" t="s">
        <v>39</v>
      </c>
      <c r="F35" s="164">
        <f>ROUND((SUM(BE128:BE172)),  2)</f>
        <v>0</v>
      </c>
      <c r="G35" s="39"/>
      <c r="H35" s="39"/>
      <c r="I35" s="165">
        <v>0.20999999999999999</v>
      </c>
      <c r="J35" s="164">
        <f>ROUND(((SUM(BE128:BE172))*I35),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40</v>
      </c>
      <c r="F36" s="164">
        <f>ROUND((SUM(BF128:BF172)),  2)</f>
        <v>0</v>
      </c>
      <c r="G36" s="39"/>
      <c r="H36" s="39"/>
      <c r="I36" s="165">
        <v>0.14999999999999999</v>
      </c>
      <c r="J36" s="164">
        <f>ROUND(((SUM(BF128:BF172))*I36),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41</v>
      </c>
      <c r="F37" s="164">
        <f>ROUND((SUM(BG128:BG172)),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42</v>
      </c>
      <c r="F38" s="164">
        <f>ROUND((SUM(BH128:BH172)),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43</v>
      </c>
      <c r="F39" s="164">
        <f>ROUND((SUM(BI128:BI172)),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44</v>
      </c>
      <c r="E41" s="168"/>
      <c r="F41" s="168"/>
      <c r="G41" s="169" t="s">
        <v>45</v>
      </c>
      <c r="H41" s="170" t="s">
        <v>46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47</v>
      </c>
      <c r="E50" s="174"/>
      <c r="F50" s="174"/>
      <c r="G50" s="173" t="s">
        <v>48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49</v>
      </c>
      <c r="E61" s="176"/>
      <c r="F61" s="177" t="s">
        <v>50</v>
      </c>
      <c r="G61" s="175" t="s">
        <v>49</v>
      </c>
      <c r="H61" s="176"/>
      <c r="I61" s="176"/>
      <c r="J61" s="178" t="s">
        <v>50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51</v>
      </c>
      <c r="E65" s="179"/>
      <c r="F65" s="179"/>
      <c r="G65" s="173" t="s">
        <v>52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49</v>
      </c>
      <c r="E76" s="176"/>
      <c r="F76" s="177" t="s">
        <v>50</v>
      </c>
      <c r="G76" s="175" t="s">
        <v>49</v>
      </c>
      <c r="H76" s="176"/>
      <c r="I76" s="176"/>
      <c r="J76" s="178" t="s">
        <v>50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4" t="str">
        <f>E7</f>
        <v>R1-REKONSTRUKCE OBJEKTU BENEŠOVO NÁMĚSTÍ č.840, TEPLICE - TURISTICKÉ INFORMAČNÍ CENTRUM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111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1759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1760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D.1.4.a.2 - Plyn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28. 8. 2023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 xml:space="preserve"> </v>
      </c>
      <c r="G93" s="41"/>
      <c r="H93" s="41"/>
      <c r="I93" s="33" t="s">
        <v>29</v>
      </c>
      <c r="J93" s="37" t="str">
        <f>E23</f>
        <v xml:space="preserve">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27</v>
      </c>
      <c r="D94" s="41"/>
      <c r="E94" s="41"/>
      <c r="F94" s="28" t="str">
        <f>IF(E20="","",E20)</f>
        <v>Vyplň údaj</v>
      </c>
      <c r="G94" s="41"/>
      <c r="H94" s="41"/>
      <c r="I94" s="33" t="s">
        <v>31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114</v>
      </c>
      <c r="D96" s="186"/>
      <c r="E96" s="186"/>
      <c r="F96" s="186"/>
      <c r="G96" s="186"/>
      <c r="H96" s="186"/>
      <c r="I96" s="186"/>
      <c r="J96" s="187" t="s">
        <v>115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116</v>
      </c>
      <c r="D98" s="41"/>
      <c r="E98" s="41"/>
      <c r="F98" s="41"/>
      <c r="G98" s="41"/>
      <c r="H98" s="41"/>
      <c r="I98" s="41"/>
      <c r="J98" s="111">
        <f>J128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117</v>
      </c>
    </row>
    <row r="99" s="9" customFormat="1" ht="24.96" customHeight="1">
      <c r="A99" s="9"/>
      <c r="B99" s="189"/>
      <c r="C99" s="190"/>
      <c r="D99" s="191" t="s">
        <v>2202</v>
      </c>
      <c r="E99" s="192"/>
      <c r="F99" s="192"/>
      <c r="G99" s="192"/>
      <c r="H99" s="192"/>
      <c r="I99" s="192"/>
      <c r="J99" s="193">
        <f>J129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89"/>
      <c r="C100" s="190"/>
      <c r="D100" s="191" t="s">
        <v>2203</v>
      </c>
      <c r="E100" s="192"/>
      <c r="F100" s="192"/>
      <c r="G100" s="192"/>
      <c r="H100" s="192"/>
      <c r="I100" s="192"/>
      <c r="J100" s="193">
        <f>J130</f>
        <v>0</v>
      </c>
      <c r="K100" s="190"/>
      <c r="L100" s="194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95"/>
      <c r="C101" s="134"/>
      <c r="D101" s="196" t="s">
        <v>2204</v>
      </c>
      <c r="E101" s="197"/>
      <c r="F101" s="197"/>
      <c r="G101" s="197"/>
      <c r="H101" s="197"/>
      <c r="I101" s="197"/>
      <c r="J101" s="198">
        <f>J131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4"/>
      <c r="D102" s="196" t="s">
        <v>2205</v>
      </c>
      <c r="E102" s="197"/>
      <c r="F102" s="197"/>
      <c r="G102" s="197"/>
      <c r="H102" s="197"/>
      <c r="I102" s="197"/>
      <c r="J102" s="198">
        <f>J134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4"/>
      <c r="D103" s="196" t="s">
        <v>2206</v>
      </c>
      <c r="E103" s="197"/>
      <c r="F103" s="197"/>
      <c r="G103" s="197"/>
      <c r="H103" s="197"/>
      <c r="I103" s="197"/>
      <c r="J103" s="198">
        <f>J139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4"/>
      <c r="D104" s="196" t="s">
        <v>2207</v>
      </c>
      <c r="E104" s="197"/>
      <c r="F104" s="197"/>
      <c r="G104" s="197"/>
      <c r="H104" s="197"/>
      <c r="I104" s="197"/>
      <c r="J104" s="198">
        <f>J151</f>
        <v>0</v>
      </c>
      <c r="K104" s="134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89"/>
      <c r="C105" s="190"/>
      <c r="D105" s="191" t="s">
        <v>169</v>
      </c>
      <c r="E105" s="192"/>
      <c r="F105" s="192"/>
      <c r="G105" s="192"/>
      <c r="H105" s="192"/>
      <c r="I105" s="192"/>
      <c r="J105" s="193">
        <f>J169</f>
        <v>0</v>
      </c>
      <c r="K105" s="190"/>
      <c r="L105" s="194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5"/>
      <c r="C106" s="134"/>
      <c r="D106" s="196" t="s">
        <v>2208</v>
      </c>
      <c r="E106" s="197"/>
      <c r="F106" s="197"/>
      <c r="G106" s="197"/>
      <c r="H106" s="197"/>
      <c r="I106" s="197"/>
      <c r="J106" s="198">
        <f>J170</f>
        <v>0</v>
      </c>
      <c r="K106" s="134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12" s="2" customFormat="1" ht="6.96" customHeight="1">
      <c r="A112" s="39"/>
      <c r="B112" s="69"/>
      <c r="C112" s="70"/>
      <c r="D112" s="70"/>
      <c r="E112" s="70"/>
      <c r="F112" s="70"/>
      <c r="G112" s="70"/>
      <c r="H112" s="70"/>
      <c r="I112" s="70"/>
      <c r="J112" s="70"/>
      <c r="K112" s="70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4.96" customHeight="1">
      <c r="A113" s="39"/>
      <c r="B113" s="40"/>
      <c r="C113" s="24" t="s">
        <v>121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16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6.25" customHeight="1">
      <c r="A116" s="39"/>
      <c r="B116" s="40"/>
      <c r="C116" s="41"/>
      <c r="D116" s="41"/>
      <c r="E116" s="184" t="str">
        <f>E7</f>
        <v>R1-REKONSTRUKCE OBJEKTU BENEŠOVO NÁMĚSTÍ č.840, TEPLICE - TURISTICKÉ INFORMAČNÍ CENTRUM</v>
      </c>
      <c r="F116" s="33"/>
      <c r="G116" s="33"/>
      <c r="H116" s="33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1" customFormat="1" ht="12" customHeight="1">
      <c r="B117" s="22"/>
      <c r="C117" s="33" t="s">
        <v>111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="2" customFormat="1" ht="16.5" customHeight="1">
      <c r="A118" s="39"/>
      <c r="B118" s="40"/>
      <c r="C118" s="41"/>
      <c r="D118" s="41"/>
      <c r="E118" s="184" t="s">
        <v>1759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1760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77" t="str">
        <f>E11</f>
        <v>D.1.4.a.2 - Plyn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20</v>
      </c>
      <c r="D122" s="41"/>
      <c r="E122" s="41"/>
      <c r="F122" s="28" t="str">
        <f>F14</f>
        <v xml:space="preserve"> </v>
      </c>
      <c r="G122" s="41"/>
      <c r="H122" s="41"/>
      <c r="I122" s="33" t="s">
        <v>22</v>
      </c>
      <c r="J122" s="80" t="str">
        <f>IF(J14="","",J14)</f>
        <v>28. 8. 2023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24</v>
      </c>
      <c r="D124" s="41"/>
      <c r="E124" s="41"/>
      <c r="F124" s="28" t="str">
        <f>E17</f>
        <v xml:space="preserve"> </v>
      </c>
      <c r="G124" s="41"/>
      <c r="H124" s="41"/>
      <c r="I124" s="33" t="s">
        <v>29</v>
      </c>
      <c r="J124" s="37" t="str">
        <f>E23</f>
        <v xml:space="preserve"> 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27</v>
      </c>
      <c r="D125" s="41"/>
      <c r="E125" s="41"/>
      <c r="F125" s="28" t="str">
        <f>IF(E20="","",E20)</f>
        <v>Vyplň údaj</v>
      </c>
      <c r="G125" s="41"/>
      <c r="H125" s="41"/>
      <c r="I125" s="33" t="s">
        <v>31</v>
      </c>
      <c r="J125" s="37" t="str">
        <f>E26</f>
        <v xml:space="preserve"> 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0.32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1" customFormat="1" ht="29.28" customHeight="1">
      <c r="A127" s="200"/>
      <c r="B127" s="201"/>
      <c r="C127" s="202" t="s">
        <v>122</v>
      </c>
      <c r="D127" s="203" t="s">
        <v>59</v>
      </c>
      <c r="E127" s="203" t="s">
        <v>55</v>
      </c>
      <c r="F127" s="203" t="s">
        <v>56</v>
      </c>
      <c r="G127" s="203" t="s">
        <v>123</v>
      </c>
      <c r="H127" s="203" t="s">
        <v>124</v>
      </c>
      <c r="I127" s="203" t="s">
        <v>125</v>
      </c>
      <c r="J127" s="204" t="s">
        <v>115</v>
      </c>
      <c r="K127" s="205" t="s">
        <v>126</v>
      </c>
      <c r="L127" s="206"/>
      <c r="M127" s="101" t="s">
        <v>1</v>
      </c>
      <c r="N127" s="102" t="s">
        <v>38</v>
      </c>
      <c r="O127" s="102" t="s">
        <v>127</v>
      </c>
      <c r="P127" s="102" t="s">
        <v>128</v>
      </c>
      <c r="Q127" s="102" t="s">
        <v>129</v>
      </c>
      <c r="R127" s="102" t="s">
        <v>130</v>
      </c>
      <c r="S127" s="102" t="s">
        <v>131</v>
      </c>
      <c r="T127" s="103" t="s">
        <v>132</v>
      </c>
      <c r="U127" s="200"/>
      <c r="V127" s="200"/>
      <c r="W127" s="200"/>
      <c r="X127" s="200"/>
      <c r="Y127" s="200"/>
      <c r="Z127" s="200"/>
      <c r="AA127" s="200"/>
      <c r="AB127" s="200"/>
      <c r="AC127" s="200"/>
      <c r="AD127" s="200"/>
      <c r="AE127" s="200"/>
    </row>
    <row r="128" s="2" customFormat="1" ht="22.8" customHeight="1">
      <c r="A128" s="39"/>
      <c r="B128" s="40"/>
      <c r="C128" s="108" t="s">
        <v>133</v>
      </c>
      <c r="D128" s="41"/>
      <c r="E128" s="41"/>
      <c r="F128" s="41"/>
      <c r="G128" s="41"/>
      <c r="H128" s="41"/>
      <c r="I128" s="41"/>
      <c r="J128" s="207">
        <f>BK128</f>
        <v>0</v>
      </c>
      <c r="K128" s="41"/>
      <c r="L128" s="45"/>
      <c r="M128" s="104"/>
      <c r="N128" s="208"/>
      <c r="O128" s="105"/>
      <c r="P128" s="209">
        <f>P129+P130+P169</f>
        <v>0</v>
      </c>
      <c r="Q128" s="105"/>
      <c r="R128" s="209">
        <f>R129+R130+R169</f>
        <v>0.011555000000000001</v>
      </c>
      <c r="S128" s="105"/>
      <c r="T128" s="210">
        <f>T129+T130+T169</f>
        <v>0.073130000000000001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73</v>
      </c>
      <c r="AU128" s="18" t="s">
        <v>117</v>
      </c>
      <c r="BK128" s="211">
        <f>BK129+BK130+BK169</f>
        <v>0</v>
      </c>
    </row>
    <row r="129" s="12" customFormat="1" ht="25.92" customHeight="1">
      <c r="A129" s="12"/>
      <c r="B129" s="212"/>
      <c r="C129" s="213"/>
      <c r="D129" s="214" t="s">
        <v>73</v>
      </c>
      <c r="E129" s="215" t="s">
        <v>1795</v>
      </c>
      <c r="F129" s="215" t="s">
        <v>2209</v>
      </c>
      <c r="G129" s="213"/>
      <c r="H129" s="213"/>
      <c r="I129" s="216"/>
      <c r="J129" s="217">
        <f>BK129</f>
        <v>0</v>
      </c>
      <c r="K129" s="213"/>
      <c r="L129" s="218"/>
      <c r="M129" s="219"/>
      <c r="N129" s="220"/>
      <c r="O129" s="220"/>
      <c r="P129" s="221">
        <v>0</v>
      </c>
      <c r="Q129" s="220"/>
      <c r="R129" s="221">
        <v>0</v>
      </c>
      <c r="S129" s="220"/>
      <c r="T129" s="222"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3" t="s">
        <v>82</v>
      </c>
      <c r="AT129" s="224" t="s">
        <v>73</v>
      </c>
      <c r="AU129" s="224" t="s">
        <v>74</v>
      </c>
      <c r="AY129" s="223" t="s">
        <v>137</v>
      </c>
      <c r="BK129" s="225">
        <v>0</v>
      </c>
    </row>
    <row r="130" s="12" customFormat="1" ht="25.92" customHeight="1">
      <c r="A130" s="12"/>
      <c r="B130" s="212"/>
      <c r="C130" s="213"/>
      <c r="D130" s="214" t="s">
        <v>73</v>
      </c>
      <c r="E130" s="215" t="s">
        <v>1797</v>
      </c>
      <c r="F130" s="215" t="s">
        <v>1</v>
      </c>
      <c r="G130" s="213"/>
      <c r="H130" s="213"/>
      <c r="I130" s="216"/>
      <c r="J130" s="217">
        <f>BK130</f>
        <v>0</v>
      </c>
      <c r="K130" s="213"/>
      <c r="L130" s="218"/>
      <c r="M130" s="219"/>
      <c r="N130" s="220"/>
      <c r="O130" s="220"/>
      <c r="P130" s="221">
        <f>P131+P134+P139+P151</f>
        <v>0</v>
      </c>
      <c r="Q130" s="220"/>
      <c r="R130" s="221">
        <f>R131+R134+R139+R151</f>
        <v>0</v>
      </c>
      <c r="S130" s="220"/>
      <c r="T130" s="222">
        <f>T131+T134+T139+T151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3" t="s">
        <v>82</v>
      </c>
      <c r="AT130" s="224" t="s">
        <v>73</v>
      </c>
      <c r="AU130" s="224" t="s">
        <v>74</v>
      </c>
      <c r="AY130" s="223" t="s">
        <v>137</v>
      </c>
      <c r="BK130" s="225">
        <f>BK131+BK134+BK139+BK151</f>
        <v>0</v>
      </c>
    </row>
    <row r="131" s="12" customFormat="1" ht="22.8" customHeight="1">
      <c r="A131" s="12"/>
      <c r="B131" s="212"/>
      <c r="C131" s="213"/>
      <c r="D131" s="214" t="s">
        <v>73</v>
      </c>
      <c r="E131" s="226" t="s">
        <v>1799</v>
      </c>
      <c r="F131" s="226" t="s">
        <v>2210</v>
      </c>
      <c r="G131" s="213"/>
      <c r="H131" s="213"/>
      <c r="I131" s="216"/>
      <c r="J131" s="227">
        <f>BK131</f>
        <v>0</v>
      </c>
      <c r="K131" s="213"/>
      <c r="L131" s="218"/>
      <c r="M131" s="219"/>
      <c r="N131" s="220"/>
      <c r="O131" s="220"/>
      <c r="P131" s="221">
        <f>SUM(P132:P133)</f>
        <v>0</v>
      </c>
      <c r="Q131" s="220"/>
      <c r="R131" s="221">
        <f>SUM(R132:R133)</f>
        <v>0</v>
      </c>
      <c r="S131" s="220"/>
      <c r="T131" s="222">
        <f>SUM(T132:T133)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3" t="s">
        <v>82</v>
      </c>
      <c r="AT131" s="224" t="s">
        <v>73</v>
      </c>
      <c r="AU131" s="224" t="s">
        <v>82</v>
      </c>
      <c r="AY131" s="223" t="s">
        <v>137</v>
      </c>
      <c r="BK131" s="225">
        <f>SUM(BK132:BK133)</f>
        <v>0</v>
      </c>
    </row>
    <row r="132" s="2" customFormat="1" ht="16.5" customHeight="1">
      <c r="A132" s="39"/>
      <c r="B132" s="40"/>
      <c r="C132" s="228" t="s">
        <v>82</v>
      </c>
      <c r="D132" s="228" t="s">
        <v>140</v>
      </c>
      <c r="E132" s="229" t="s">
        <v>2211</v>
      </c>
      <c r="F132" s="230" t="s">
        <v>2212</v>
      </c>
      <c r="G132" s="231" t="s">
        <v>2213</v>
      </c>
      <c r="H132" s="232">
        <v>2</v>
      </c>
      <c r="I132" s="233"/>
      <c r="J132" s="234">
        <f>ROUND(I132*H132,2)</f>
        <v>0</v>
      </c>
      <c r="K132" s="235"/>
      <c r="L132" s="45"/>
      <c r="M132" s="236" t="s">
        <v>1</v>
      </c>
      <c r="N132" s="237" t="s">
        <v>39</v>
      </c>
      <c r="O132" s="92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0" t="s">
        <v>155</v>
      </c>
      <c r="AT132" s="240" t="s">
        <v>140</v>
      </c>
      <c r="AU132" s="240" t="s">
        <v>84</v>
      </c>
      <c r="AY132" s="18" t="s">
        <v>137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82</v>
      </c>
      <c r="BK132" s="241">
        <f>ROUND(I132*H132,2)</f>
        <v>0</v>
      </c>
      <c r="BL132" s="18" t="s">
        <v>155</v>
      </c>
      <c r="BM132" s="240" t="s">
        <v>84</v>
      </c>
    </row>
    <row r="133" s="2" customFormat="1" ht="16.5" customHeight="1">
      <c r="A133" s="39"/>
      <c r="B133" s="40"/>
      <c r="C133" s="228" t="s">
        <v>84</v>
      </c>
      <c r="D133" s="228" t="s">
        <v>140</v>
      </c>
      <c r="E133" s="229" t="s">
        <v>2214</v>
      </c>
      <c r="F133" s="230" t="s">
        <v>2215</v>
      </c>
      <c r="G133" s="231" t="s">
        <v>2213</v>
      </c>
      <c r="H133" s="232">
        <v>17.5</v>
      </c>
      <c r="I133" s="233"/>
      <c r="J133" s="234">
        <f>ROUND(I133*H133,2)</f>
        <v>0</v>
      </c>
      <c r="K133" s="235"/>
      <c r="L133" s="45"/>
      <c r="M133" s="236" t="s">
        <v>1</v>
      </c>
      <c r="N133" s="237" t="s">
        <v>39</v>
      </c>
      <c r="O133" s="92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0" t="s">
        <v>155</v>
      </c>
      <c r="AT133" s="240" t="s">
        <v>140</v>
      </c>
      <c r="AU133" s="240" t="s">
        <v>84</v>
      </c>
      <c r="AY133" s="18" t="s">
        <v>137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82</v>
      </c>
      <c r="BK133" s="241">
        <f>ROUND(I133*H133,2)</f>
        <v>0</v>
      </c>
      <c r="BL133" s="18" t="s">
        <v>155</v>
      </c>
      <c r="BM133" s="240" t="s">
        <v>155</v>
      </c>
    </row>
    <row r="134" s="12" customFormat="1" ht="22.8" customHeight="1">
      <c r="A134" s="12"/>
      <c r="B134" s="212"/>
      <c r="C134" s="213"/>
      <c r="D134" s="214" t="s">
        <v>73</v>
      </c>
      <c r="E134" s="226" t="s">
        <v>1856</v>
      </c>
      <c r="F134" s="226" t="s">
        <v>2216</v>
      </c>
      <c r="G134" s="213"/>
      <c r="H134" s="213"/>
      <c r="I134" s="216"/>
      <c r="J134" s="227">
        <f>BK134</f>
        <v>0</v>
      </c>
      <c r="K134" s="213"/>
      <c r="L134" s="218"/>
      <c r="M134" s="219"/>
      <c r="N134" s="220"/>
      <c r="O134" s="220"/>
      <c r="P134" s="221">
        <f>SUM(P135:P138)</f>
        <v>0</v>
      </c>
      <c r="Q134" s="220"/>
      <c r="R134" s="221">
        <f>SUM(R135:R138)</f>
        <v>0</v>
      </c>
      <c r="S134" s="220"/>
      <c r="T134" s="222">
        <f>SUM(T135:T138)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3" t="s">
        <v>82</v>
      </c>
      <c r="AT134" s="224" t="s">
        <v>73</v>
      </c>
      <c r="AU134" s="224" t="s">
        <v>82</v>
      </c>
      <c r="AY134" s="223" t="s">
        <v>137</v>
      </c>
      <c r="BK134" s="225">
        <f>SUM(BK135:BK138)</f>
        <v>0</v>
      </c>
    </row>
    <row r="135" s="2" customFormat="1" ht="16.5" customHeight="1">
      <c r="A135" s="39"/>
      <c r="B135" s="40"/>
      <c r="C135" s="228" t="s">
        <v>149</v>
      </c>
      <c r="D135" s="228" t="s">
        <v>140</v>
      </c>
      <c r="E135" s="229" t="s">
        <v>2217</v>
      </c>
      <c r="F135" s="230" t="s">
        <v>2218</v>
      </c>
      <c r="G135" s="231" t="s">
        <v>143</v>
      </c>
      <c r="H135" s="232">
        <v>1</v>
      </c>
      <c r="I135" s="233"/>
      <c r="J135" s="234">
        <f>ROUND(I135*H135,2)</f>
        <v>0</v>
      </c>
      <c r="K135" s="235"/>
      <c r="L135" s="45"/>
      <c r="M135" s="236" t="s">
        <v>1</v>
      </c>
      <c r="N135" s="237" t="s">
        <v>39</v>
      </c>
      <c r="O135" s="92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0" t="s">
        <v>155</v>
      </c>
      <c r="AT135" s="240" t="s">
        <v>140</v>
      </c>
      <c r="AU135" s="240" t="s">
        <v>84</v>
      </c>
      <c r="AY135" s="18" t="s">
        <v>137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82</v>
      </c>
      <c r="BK135" s="241">
        <f>ROUND(I135*H135,2)</f>
        <v>0</v>
      </c>
      <c r="BL135" s="18" t="s">
        <v>155</v>
      </c>
      <c r="BM135" s="240" t="s">
        <v>213</v>
      </c>
    </row>
    <row r="136" s="2" customFormat="1" ht="16.5" customHeight="1">
      <c r="A136" s="39"/>
      <c r="B136" s="40"/>
      <c r="C136" s="228" t="s">
        <v>155</v>
      </c>
      <c r="D136" s="228" t="s">
        <v>140</v>
      </c>
      <c r="E136" s="229" t="s">
        <v>2219</v>
      </c>
      <c r="F136" s="230" t="s">
        <v>2220</v>
      </c>
      <c r="G136" s="231" t="s">
        <v>143</v>
      </c>
      <c r="H136" s="232">
        <v>1</v>
      </c>
      <c r="I136" s="233"/>
      <c r="J136" s="234">
        <f>ROUND(I136*H136,2)</f>
        <v>0</v>
      </c>
      <c r="K136" s="235"/>
      <c r="L136" s="45"/>
      <c r="M136" s="236" t="s">
        <v>1</v>
      </c>
      <c r="N136" s="237" t="s">
        <v>39</v>
      </c>
      <c r="O136" s="92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0" t="s">
        <v>155</v>
      </c>
      <c r="AT136" s="240" t="s">
        <v>140</v>
      </c>
      <c r="AU136" s="240" t="s">
        <v>84</v>
      </c>
      <c r="AY136" s="18" t="s">
        <v>137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82</v>
      </c>
      <c r="BK136" s="241">
        <f>ROUND(I136*H136,2)</f>
        <v>0</v>
      </c>
      <c r="BL136" s="18" t="s">
        <v>155</v>
      </c>
      <c r="BM136" s="240" t="s">
        <v>224</v>
      </c>
    </row>
    <row r="137" s="2" customFormat="1" ht="16.5" customHeight="1">
      <c r="A137" s="39"/>
      <c r="B137" s="40"/>
      <c r="C137" s="228" t="s">
        <v>136</v>
      </c>
      <c r="D137" s="228" t="s">
        <v>140</v>
      </c>
      <c r="E137" s="229" t="s">
        <v>2221</v>
      </c>
      <c r="F137" s="230" t="s">
        <v>2222</v>
      </c>
      <c r="G137" s="231" t="s">
        <v>143</v>
      </c>
      <c r="H137" s="232">
        <v>1</v>
      </c>
      <c r="I137" s="233"/>
      <c r="J137" s="234">
        <f>ROUND(I137*H137,2)</f>
        <v>0</v>
      </c>
      <c r="K137" s="235"/>
      <c r="L137" s="45"/>
      <c r="M137" s="236" t="s">
        <v>1</v>
      </c>
      <c r="N137" s="237" t="s">
        <v>39</v>
      </c>
      <c r="O137" s="92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0" t="s">
        <v>155</v>
      </c>
      <c r="AT137" s="240" t="s">
        <v>140</v>
      </c>
      <c r="AU137" s="240" t="s">
        <v>84</v>
      </c>
      <c r="AY137" s="18" t="s">
        <v>137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82</v>
      </c>
      <c r="BK137" s="241">
        <f>ROUND(I137*H137,2)</f>
        <v>0</v>
      </c>
      <c r="BL137" s="18" t="s">
        <v>155</v>
      </c>
      <c r="BM137" s="240" t="s">
        <v>235</v>
      </c>
    </row>
    <row r="138" s="2" customFormat="1" ht="16.5" customHeight="1">
      <c r="A138" s="39"/>
      <c r="B138" s="40"/>
      <c r="C138" s="228" t="s">
        <v>213</v>
      </c>
      <c r="D138" s="228" t="s">
        <v>140</v>
      </c>
      <c r="E138" s="229" t="s">
        <v>2223</v>
      </c>
      <c r="F138" s="230" t="s">
        <v>2224</v>
      </c>
      <c r="G138" s="231" t="s">
        <v>143</v>
      </c>
      <c r="H138" s="232">
        <v>1</v>
      </c>
      <c r="I138" s="233"/>
      <c r="J138" s="234">
        <f>ROUND(I138*H138,2)</f>
        <v>0</v>
      </c>
      <c r="K138" s="235"/>
      <c r="L138" s="45"/>
      <c r="M138" s="236" t="s">
        <v>1</v>
      </c>
      <c r="N138" s="237" t="s">
        <v>39</v>
      </c>
      <c r="O138" s="92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0" t="s">
        <v>155</v>
      </c>
      <c r="AT138" s="240" t="s">
        <v>140</v>
      </c>
      <c r="AU138" s="240" t="s">
        <v>84</v>
      </c>
      <c r="AY138" s="18" t="s">
        <v>137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82</v>
      </c>
      <c r="BK138" s="241">
        <f>ROUND(I138*H138,2)</f>
        <v>0</v>
      </c>
      <c r="BL138" s="18" t="s">
        <v>155</v>
      </c>
      <c r="BM138" s="240" t="s">
        <v>247</v>
      </c>
    </row>
    <row r="139" s="12" customFormat="1" ht="22.8" customHeight="1">
      <c r="A139" s="12"/>
      <c r="B139" s="212"/>
      <c r="C139" s="213"/>
      <c r="D139" s="214" t="s">
        <v>73</v>
      </c>
      <c r="E139" s="226" t="s">
        <v>1858</v>
      </c>
      <c r="F139" s="226" t="s">
        <v>2225</v>
      </c>
      <c r="G139" s="213"/>
      <c r="H139" s="213"/>
      <c r="I139" s="216"/>
      <c r="J139" s="227">
        <f>BK139</f>
        <v>0</v>
      </c>
      <c r="K139" s="213"/>
      <c r="L139" s="218"/>
      <c r="M139" s="219"/>
      <c r="N139" s="220"/>
      <c r="O139" s="220"/>
      <c r="P139" s="221">
        <f>SUM(P140:P150)</f>
        <v>0</v>
      </c>
      <c r="Q139" s="220"/>
      <c r="R139" s="221">
        <f>SUM(R140:R150)</f>
        <v>0</v>
      </c>
      <c r="S139" s="220"/>
      <c r="T139" s="222">
        <f>SUM(T140:T150)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3" t="s">
        <v>82</v>
      </c>
      <c r="AT139" s="224" t="s">
        <v>73</v>
      </c>
      <c r="AU139" s="224" t="s">
        <v>82</v>
      </c>
      <c r="AY139" s="223" t="s">
        <v>137</v>
      </c>
      <c r="BK139" s="225">
        <f>SUM(BK140:BK150)</f>
        <v>0</v>
      </c>
    </row>
    <row r="140" s="2" customFormat="1" ht="21.75" customHeight="1">
      <c r="A140" s="39"/>
      <c r="B140" s="40"/>
      <c r="C140" s="228" t="s">
        <v>220</v>
      </c>
      <c r="D140" s="228" t="s">
        <v>140</v>
      </c>
      <c r="E140" s="229" t="s">
        <v>2226</v>
      </c>
      <c r="F140" s="230" t="s">
        <v>2227</v>
      </c>
      <c r="G140" s="231" t="s">
        <v>326</v>
      </c>
      <c r="H140" s="232">
        <v>1</v>
      </c>
      <c r="I140" s="233"/>
      <c r="J140" s="234">
        <f>ROUND(I140*H140,2)</f>
        <v>0</v>
      </c>
      <c r="K140" s="235"/>
      <c r="L140" s="45"/>
      <c r="M140" s="236" t="s">
        <v>1</v>
      </c>
      <c r="N140" s="237" t="s">
        <v>39</v>
      </c>
      <c r="O140" s="92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0" t="s">
        <v>155</v>
      </c>
      <c r="AT140" s="240" t="s">
        <v>140</v>
      </c>
      <c r="AU140" s="240" t="s">
        <v>84</v>
      </c>
      <c r="AY140" s="18" t="s">
        <v>137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82</v>
      </c>
      <c r="BK140" s="241">
        <f>ROUND(I140*H140,2)</f>
        <v>0</v>
      </c>
      <c r="BL140" s="18" t="s">
        <v>155</v>
      </c>
      <c r="BM140" s="240" t="s">
        <v>257</v>
      </c>
    </row>
    <row r="141" s="2" customFormat="1" ht="16.5" customHeight="1">
      <c r="A141" s="39"/>
      <c r="B141" s="40"/>
      <c r="C141" s="228" t="s">
        <v>224</v>
      </c>
      <c r="D141" s="228" t="s">
        <v>140</v>
      </c>
      <c r="E141" s="229" t="s">
        <v>2228</v>
      </c>
      <c r="F141" s="230" t="s">
        <v>2229</v>
      </c>
      <c r="G141" s="231" t="s">
        <v>143</v>
      </c>
      <c r="H141" s="232">
        <v>1</v>
      </c>
      <c r="I141" s="233"/>
      <c r="J141" s="234">
        <f>ROUND(I141*H141,2)</f>
        <v>0</v>
      </c>
      <c r="K141" s="235"/>
      <c r="L141" s="45"/>
      <c r="M141" s="236" t="s">
        <v>1</v>
      </c>
      <c r="N141" s="237" t="s">
        <v>39</v>
      </c>
      <c r="O141" s="92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0" t="s">
        <v>155</v>
      </c>
      <c r="AT141" s="240" t="s">
        <v>140</v>
      </c>
      <c r="AU141" s="240" t="s">
        <v>84</v>
      </c>
      <c r="AY141" s="18" t="s">
        <v>137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82</v>
      </c>
      <c r="BK141" s="241">
        <f>ROUND(I141*H141,2)</f>
        <v>0</v>
      </c>
      <c r="BL141" s="18" t="s">
        <v>155</v>
      </c>
      <c r="BM141" s="240" t="s">
        <v>266</v>
      </c>
    </row>
    <row r="142" s="2" customFormat="1" ht="16.5" customHeight="1">
      <c r="A142" s="39"/>
      <c r="B142" s="40"/>
      <c r="C142" s="228" t="s">
        <v>231</v>
      </c>
      <c r="D142" s="228" t="s">
        <v>140</v>
      </c>
      <c r="E142" s="229" t="s">
        <v>2230</v>
      </c>
      <c r="F142" s="230" t="s">
        <v>2231</v>
      </c>
      <c r="G142" s="231" t="s">
        <v>143</v>
      </c>
      <c r="H142" s="232">
        <v>1</v>
      </c>
      <c r="I142" s="233"/>
      <c r="J142" s="234">
        <f>ROUND(I142*H142,2)</f>
        <v>0</v>
      </c>
      <c r="K142" s="235"/>
      <c r="L142" s="45"/>
      <c r="M142" s="236" t="s">
        <v>1</v>
      </c>
      <c r="N142" s="237" t="s">
        <v>39</v>
      </c>
      <c r="O142" s="92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0" t="s">
        <v>155</v>
      </c>
      <c r="AT142" s="240" t="s">
        <v>140</v>
      </c>
      <c r="AU142" s="240" t="s">
        <v>84</v>
      </c>
      <c r="AY142" s="18" t="s">
        <v>137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82</v>
      </c>
      <c r="BK142" s="241">
        <f>ROUND(I142*H142,2)</f>
        <v>0</v>
      </c>
      <c r="BL142" s="18" t="s">
        <v>155</v>
      </c>
      <c r="BM142" s="240" t="s">
        <v>276</v>
      </c>
    </row>
    <row r="143" s="2" customFormat="1" ht="16.5" customHeight="1">
      <c r="A143" s="39"/>
      <c r="B143" s="40"/>
      <c r="C143" s="228" t="s">
        <v>235</v>
      </c>
      <c r="D143" s="228" t="s">
        <v>140</v>
      </c>
      <c r="E143" s="229" t="s">
        <v>2232</v>
      </c>
      <c r="F143" s="230" t="s">
        <v>2233</v>
      </c>
      <c r="G143" s="231" t="s">
        <v>143</v>
      </c>
      <c r="H143" s="232">
        <v>1</v>
      </c>
      <c r="I143" s="233"/>
      <c r="J143" s="234">
        <f>ROUND(I143*H143,2)</f>
        <v>0</v>
      </c>
      <c r="K143" s="235"/>
      <c r="L143" s="45"/>
      <c r="M143" s="236" t="s">
        <v>1</v>
      </c>
      <c r="N143" s="237" t="s">
        <v>39</v>
      </c>
      <c r="O143" s="92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0" t="s">
        <v>155</v>
      </c>
      <c r="AT143" s="240" t="s">
        <v>140</v>
      </c>
      <c r="AU143" s="240" t="s">
        <v>84</v>
      </c>
      <c r="AY143" s="18" t="s">
        <v>137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82</v>
      </c>
      <c r="BK143" s="241">
        <f>ROUND(I143*H143,2)</f>
        <v>0</v>
      </c>
      <c r="BL143" s="18" t="s">
        <v>155</v>
      </c>
      <c r="BM143" s="240" t="s">
        <v>299</v>
      </c>
    </row>
    <row r="144" s="2" customFormat="1" ht="24.15" customHeight="1">
      <c r="A144" s="39"/>
      <c r="B144" s="40"/>
      <c r="C144" s="228" t="s">
        <v>242</v>
      </c>
      <c r="D144" s="228" t="s">
        <v>140</v>
      </c>
      <c r="E144" s="229" t="s">
        <v>2234</v>
      </c>
      <c r="F144" s="230" t="s">
        <v>2235</v>
      </c>
      <c r="G144" s="231" t="s">
        <v>143</v>
      </c>
      <c r="H144" s="232">
        <v>1</v>
      </c>
      <c r="I144" s="233"/>
      <c r="J144" s="234">
        <f>ROUND(I144*H144,2)</f>
        <v>0</v>
      </c>
      <c r="K144" s="235"/>
      <c r="L144" s="45"/>
      <c r="M144" s="236" t="s">
        <v>1</v>
      </c>
      <c r="N144" s="237" t="s">
        <v>39</v>
      </c>
      <c r="O144" s="92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0" t="s">
        <v>155</v>
      </c>
      <c r="AT144" s="240" t="s">
        <v>140</v>
      </c>
      <c r="AU144" s="240" t="s">
        <v>84</v>
      </c>
      <c r="AY144" s="18" t="s">
        <v>137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82</v>
      </c>
      <c r="BK144" s="241">
        <f>ROUND(I144*H144,2)</f>
        <v>0</v>
      </c>
      <c r="BL144" s="18" t="s">
        <v>155</v>
      </c>
      <c r="BM144" s="240" t="s">
        <v>307</v>
      </c>
    </row>
    <row r="145" s="2" customFormat="1" ht="16.5" customHeight="1">
      <c r="A145" s="39"/>
      <c r="B145" s="40"/>
      <c r="C145" s="228" t="s">
        <v>247</v>
      </c>
      <c r="D145" s="228" t="s">
        <v>140</v>
      </c>
      <c r="E145" s="229" t="s">
        <v>2236</v>
      </c>
      <c r="F145" s="230" t="s">
        <v>2237</v>
      </c>
      <c r="G145" s="231" t="s">
        <v>143</v>
      </c>
      <c r="H145" s="232">
        <v>1</v>
      </c>
      <c r="I145" s="233"/>
      <c r="J145" s="234">
        <f>ROUND(I145*H145,2)</f>
        <v>0</v>
      </c>
      <c r="K145" s="235"/>
      <c r="L145" s="45"/>
      <c r="M145" s="236" t="s">
        <v>1</v>
      </c>
      <c r="N145" s="237" t="s">
        <v>39</v>
      </c>
      <c r="O145" s="92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0" t="s">
        <v>155</v>
      </c>
      <c r="AT145" s="240" t="s">
        <v>140</v>
      </c>
      <c r="AU145" s="240" t="s">
        <v>84</v>
      </c>
      <c r="AY145" s="18" t="s">
        <v>137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82</v>
      </c>
      <c r="BK145" s="241">
        <f>ROUND(I145*H145,2)</f>
        <v>0</v>
      </c>
      <c r="BL145" s="18" t="s">
        <v>155</v>
      </c>
      <c r="BM145" s="240" t="s">
        <v>315</v>
      </c>
    </row>
    <row r="146" s="2" customFormat="1" ht="16.5" customHeight="1">
      <c r="A146" s="39"/>
      <c r="B146" s="40"/>
      <c r="C146" s="228" t="s">
        <v>252</v>
      </c>
      <c r="D146" s="228" t="s">
        <v>140</v>
      </c>
      <c r="E146" s="229" t="s">
        <v>2238</v>
      </c>
      <c r="F146" s="230" t="s">
        <v>2239</v>
      </c>
      <c r="G146" s="231" t="s">
        <v>143</v>
      </c>
      <c r="H146" s="232">
        <v>1</v>
      </c>
      <c r="I146" s="233"/>
      <c r="J146" s="234">
        <f>ROUND(I146*H146,2)</f>
        <v>0</v>
      </c>
      <c r="K146" s="235"/>
      <c r="L146" s="45"/>
      <c r="M146" s="236" t="s">
        <v>1</v>
      </c>
      <c r="N146" s="237" t="s">
        <v>39</v>
      </c>
      <c r="O146" s="92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0" t="s">
        <v>155</v>
      </c>
      <c r="AT146" s="240" t="s">
        <v>140</v>
      </c>
      <c r="AU146" s="240" t="s">
        <v>84</v>
      </c>
      <c r="AY146" s="18" t="s">
        <v>137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82</v>
      </c>
      <c r="BK146" s="241">
        <f>ROUND(I146*H146,2)</f>
        <v>0</v>
      </c>
      <c r="BL146" s="18" t="s">
        <v>155</v>
      </c>
      <c r="BM146" s="240" t="s">
        <v>323</v>
      </c>
    </row>
    <row r="147" s="2" customFormat="1" ht="16.5" customHeight="1">
      <c r="A147" s="39"/>
      <c r="B147" s="40"/>
      <c r="C147" s="228" t="s">
        <v>257</v>
      </c>
      <c r="D147" s="228" t="s">
        <v>140</v>
      </c>
      <c r="E147" s="229" t="s">
        <v>2240</v>
      </c>
      <c r="F147" s="230" t="s">
        <v>2241</v>
      </c>
      <c r="G147" s="231" t="s">
        <v>2213</v>
      </c>
      <c r="H147" s="232">
        <v>0.59999999999999998</v>
      </c>
      <c r="I147" s="233"/>
      <c r="J147" s="234">
        <f>ROUND(I147*H147,2)</f>
        <v>0</v>
      </c>
      <c r="K147" s="235"/>
      <c r="L147" s="45"/>
      <c r="M147" s="236" t="s">
        <v>1</v>
      </c>
      <c r="N147" s="237" t="s">
        <v>39</v>
      </c>
      <c r="O147" s="92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0" t="s">
        <v>155</v>
      </c>
      <c r="AT147" s="240" t="s">
        <v>140</v>
      </c>
      <c r="AU147" s="240" t="s">
        <v>84</v>
      </c>
      <c r="AY147" s="18" t="s">
        <v>137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82</v>
      </c>
      <c r="BK147" s="241">
        <f>ROUND(I147*H147,2)</f>
        <v>0</v>
      </c>
      <c r="BL147" s="18" t="s">
        <v>155</v>
      </c>
      <c r="BM147" s="240" t="s">
        <v>334</v>
      </c>
    </row>
    <row r="148" s="2" customFormat="1" ht="16.5" customHeight="1">
      <c r="A148" s="39"/>
      <c r="B148" s="40"/>
      <c r="C148" s="228" t="s">
        <v>8</v>
      </c>
      <c r="D148" s="228" t="s">
        <v>140</v>
      </c>
      <c r="E148" s="229" t="s">
        <v>2242</v>
      </c>
      <c r="F148" s="230" t="s">
        <v>2243</v>
      </c>
      <c r="G148" s="231" t="s">
        <v>2213</v>
      </c>
      <c r="H148" s="232">
        <v>0.59999999999999998</v>
      </c>
      <c r="I148" s="233"/>
      <c r="J148" s="234">
        <f>ROUND(I148*H148,2)</f>
        <v>0</v>
      </c>
      <c r="K148" s="235"/>
      <c r="L148" s="45"/>
      <c r="M148" s="236" t="s">
        <v>1</v>
      </c>
      <c r="N148" s="237" t="s">
        <v>39</v>
      </c>
      <c r="O148" s="92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0" t="s">
        <v>155</v>
      </c>
      <c r="AT148" s="240" t="s">
        <v>140</v>
      </c>
      <c r="AU148" s="240" t="s">
        <v>84</v>
      </c>
      <c r="AY148" s="18" t="s">
        <v>137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82</v>
      </c>
      <c r="BK148" s="241">
        <f>ROUND(I148*H148,2)</f>
        <v>0</v>
      </c>
      <c r="BL148" s="18" t="s">
        <v>155</v>
      </c>
      <c r="BM148" s="240" t="s">
        <v>343</v>
      </c>
    </row>
    <row r="149" s="2" customFormat="1" ht="16.5" customHeight="1">
      <c r="A149" s="39"/>
      <c r="B149" s="40"/>
      <c r="C149" s="228" t="s">
        <v>266</v>
      </c>
      <c r="D149" s="228" t="s">
        <v>140</v>
      </c>
      <c r="E149" s="229" t="s">
        <v>2244</v>
      </c>
      <c r="F149" s="230" t="s">
        <v>2245</v>
      </c>
      <c r="G149" s="231" t="s">
        <v>2213</v>
      </c>
      <c r="H149" s="232">
        <v>1</v>
      </c>
      <c r="I149" s="233"/>
      <c r="J149" s="234">
        <f>ROUND(I149*H149,2)</f>
        <v>0</v>
      </c>
      <c r="K149" s="235"/>
      <c r="L149" s="45"/>
      <c r="M149" s="236" t="s">
        <v>1</v>
      </c>
      <c r="N149" s="237" t="s">
        <v>39</v>
      </c>
      <c r="O149" s="92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0" t="s">
        <v>155</v>
      </c>
      <c r="AT149" s="240" t="s">
        <v>140</v>
      </c>
      <c r="AU149" s="240" t="s">
        <v>84</v>
      </c>
      <c r="AY149" s="18" t="s">
        <v>137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82</v>
      </c>
      <c r="BK149" s="241">
        <f>ROUND(I149*H149,2)</f>
        <v>0</v>
      </c>
      <c r="BL149" s="18" t="s">
        <v>155</v>
      </c>
      <c r="BM149" s="240" t="s">
        <v>356</v>
      </c>
    </row>
    <row r="150" s="2" customFormat="1" ht="16.5" customHeight="1">
      <c r="A150" s="39"/>
      <c r="B150" s="40"/>
      <c r="C150" s="228" t="s">
        <v>271</v>
      </c>
      <c r="D150" s="228" t="s">
        <v>140</v>
      </c>
      <c r="E150" s="229" t="s">
        <v>2246</v>
      </c>
      <c r="F150" s="230" t="s">
        <v>2247</v>
      </c>
      <c r="G150" s="231" t="s">
        <v>2213</v>
      </c>
      <c r="H150" s="232">
        <v>2</v>
      </c>
      <c r="I150" s="233"/>
      <c r="J150" s="234">
        <f>ROUND(I150*H150,2)</f>
        <v>0</v>
      </c>
      <c r="K150" s="235"/>
      <c r="L150" s="45"/>
      <c r="M150" s="236" t="s">
        <v>1</v>
      </c>
      <c r="N150" s="237" t="s">
        <v>39</v>
      </c>
      <c r="O150" s="92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0" t="s">
        <v>155</v>
      </c>
      <c r="AT150" s="240" t="s">
        <v>140</v>
      </c>
      <c r="AU150" s="240" t="s">
        <v>84</v>
      </c>
      <c r="AY150" s="18" t="s">
        <v>137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82</v>
      </c>
      <c r="BK150" s="241">
        <f>ROUND(I150*H150,2)</f>
        <v>0</v>
      </c>
      <c r="BL150" s="18" t="s">
        <v>155</v>
      </c>
      <c r="BM150" s="240" t="s">
        <v>371</v>
      </c>
    </row>
    <row r="151" s="12" customFormat="1" ht="22.8" customHeight="1">
      <c r="A151" s="12"/>
      <c r="B151" s="212"/>
      <c r="C151" s="213"/>
      <c r="D151" s="214" t="s">
        <v>73</v>
      </c>
      <c r="E151" s="226" t="s">
        <v>1860</v>
      </c>
      <c r="F151" s="226" t="s">
        <v>2248</v>
      </c>
      <c r="G151" s="213"/>
      <c r="H151" s="213"/>
      <c r="I151" s="216"/>
      <c r="J151" s="227">
        <f>BK151</f>
        <v>0</v>
      </c>
      <c r="K151" s="213"/>
      <c r="L151" s="218"/>
      <c r="M151" s="219"/>
      <c r="N151" s="220"/>
      <c r="O151" s="220"/>
      <c r="P151" s="221">
        <f>SUM(P152:P168)</f>
        <v>0</v>
      </c>
      <c r="Q151" s="220"/>
      <c r="R151" s="221">
        <f>SUM(R152:R168)</f>
        <v>0</v>
      </c>
      <c r="S151" s="220"/>
      <c r="T151" s="222">
        <f>SUM(T152:T168)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3" t="s">
        <v>82</v>
      </c>
      <c r="AT151" s="224" t="s">
        <v>73</v>
      </c>
      <c r="AU151" s="224" t="s">
        <v>82</v>
      </c>
      <c r="AY151" s="223" t="s">
        <v>137</v>
      </c>
      <c r="BK151" s="225">
        <f>SUM(BK152:BK168)</f>
        <v>0</v>
      </c>
    </row>
    <row r="152" s="2" customFormat="1" ht="24.15" customHeight="1">
      <c r="A152" s="39"/>
      <c r="B152" s="40"/>
      <c r="C152" s="228" t="s">
        <v>276</v>
      </c>
      <c r="D152" s="228" t="s">
        <v>140</v>
      </c>
      <c r="E152" s="229" t="s">
        <v>2249</v>
      </c>
      <c r="F152" s="230" t="s">
        <v>2250</v>
      </c>
      <c r="G152" s="231" t="s">
        <v>326</v>
      </c>
      <c r="H152" s="232">
        <v>1</v>
      </c>
      <c r="I152" s="233"/>
      <c r="J152" s="234">
        <f>ROUND(I152*H152,2)</f>
        <v>0</v>
      </c>
      <c r="K152" s="235"/>
      <c r="L152" s="45"/>
      <c r="M152" s="236" t="s">
        <v>1</v>
      </c>
      <c r="N152" s="237" t="s">
        <v>39</v>
      </c>
      <c r="O152" s="92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0" t="s">
        <v>155</v>
      </c>
      <c r="AT152" s="240" t="s">
        <v>140</v>
      </c>
      <c r="AU152" s="240" t="s">
        <v>84</v>
      </c>
      <c r="AY152" s="18" t="s">
        <v>137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82</v>
      </c>
      <c r="BK152" s="241">
        <f>ROUND(I152*H152,2)</f>
        <v>0</v>
      </c>
      <c r="BL152" s="18" t="s">
        <v>155</v>
      </c>
      <c r="BM152" s="240" t="s">
        <v>385</v>
      </c>
    </row>
    <row r="153" s="2" customFormat="1" ht="16.5" customHeight="1">
      <c r="A153" s="39"/>
      <c r="B153" s="40"/>
      <c r="C153" s="228" t="s">
        <v>282</v>
      </c>
      <c r="D153" s="228" t="s">
        <v>140</v>
      </c>
      <c r="E153" s="229" t="s">
        <v>2251</v>
      </c>
      <c r="F153" s="230" t="s">
        <v>2252</v>
      </c>
      <c r="G153" s="231" t="s">
        <v>143</v>
      </c>
      <c r="H153" s="232">
        <v>1</v>
      </c>
      <c r="I153" s="233"/>
      <c r="J153" s="234">
        <f>ROUND(I153*H153,2)</f>
        <v>0</v>
      </c>
      <c r="K153" s="235"/>
      <c r="L153" s="45"/>
      <c r="M153" s="236" t="s">
        <v>1</v>
      </c>
      <c r="N153" s="237" t="s">
        <v>39</v>
      </c>
      <c r="O153" s="92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0" t="s">
        <v>155</v>
      </c>
      <c r="AT153" s="240" t="s">
        <v>140</v>
      </c>
      <c r="AU153" s="240" t="s">
        <v>84</v>
      </c>
      <c r="AY153" s="18" t="s">
        <v>137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82</v>
      </c>
      <c r="BK153" s="241">
        <f>ROUND(I153*H153,2)</f>
        <v>0</v>
      </c>
      <c r="BL153" s="18" t="s">
        <v>155</v>
      </c>
      <c r="BM153" s="240" t="s">
        <v>395</v>
      </c>
    </row>
    <row r="154" s="2" customFormat="1" ht="16.5" customHeight="1">
      <c r="A154" s="39"/>
      <c r="B154" s="40"/>
      <c r="C154" s="228" t="s">
        <v>299</v>
      </c>
      <c r="D154" s="228" t="s">
        <v>140</v>
      </c>
      <c r="E154" s="229" t="s">
        <v>2253</v>
      </c>
      <c r="F154" s="230" t="s">
        <v>2254</v>
      </c>
      <c r="G154" s="231" t="s">
        <v>143</v>
      </c>
      <c r="H154" s="232">
        <v>1</v>
      </c>
      <c r="I154" s="233"/>
      <c r="J154" s="234">
        <f>ROUND(I154*H154,2)</f>
        <v>0</v>
      </c>
      <c r="K154" s="235"/>
      <c r="L154" s="45"/>
      <c r="M154" s="236" t="s">
        <v>1</v>
      </c>
      <c r="N154" s="237" t="s">
        <v>39</v>
      </c>
      <c r="O154" s="92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0" t="s">
        <v>155</v>
      </c>
      <c r="AT154" s="240" t="s">
        <v>140</v>
      </c>
      <c r="AU154" s="240" t="s">
        <v>84</v>
      </c>
      <c r="AY154" s="18" t="s">
        <v>137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82</v>
      </c>
      <c r="BK154" s="241">
        <f>ROUND(I154*H154,2)</f>
        <v>0</v>
      </c>
      <c r="BL154" s="18" t="s">
        <v>155</v>
      </c>
      <c r="BM154" s="240" t="s">
        <v>408</v>
      </c>
    </row>
    <row r="155" s="2" customFormat="1" ht="16.5" customHeight="1">
      <c r="A155" s="39"/>
      <c r="B155" s="40"/>
      <c r="C155" s="228" t="s">
        <v>7</v>
      </c>
      <c r="D155" s="228" t="s">
        <v>140</v>
      </c>
      <c r="E155" s="229" t="s">
        <v>2255</v>
      </c>
      <c r="F155" s="230" t="s">
        <v>2256</v>
      </c>
      <c r="G155" s="231" t="s">
        <v>143</v>
      </c>
      <c r="H155" s="232">
        <v>2</v>
      </c>
      <c r="I155" s="233"/>
      <c r="J155" s="234">
        <f>ROUND(I155*H155,2)</f>
        <v>0</v>
      </c>
      <c r="K155" s="235"/>
      <c r="L155" s="45"/>
      <c r="M155" s="236" t="s">
        <v>1</v>
      </c>
      <c r="N155" s="237" t="s">
        <v>39</v>
      </c>
      <c r="O155" s="92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0" t="s">
        <v>155</v>
      </c>
      <c r="AT155" s="240" t="s">
        <v>140</v>
      </c>
      <c r="AU155" s="240" t="s">
        <v>84</v>
      </c>
      <c r="AY155" s="18" t="s">
        <v>137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82</v>
      </c>
      <c r="BK155" s="241">
        <f>ROUND(I155*H155,2)</f>
        <v>0</v>
      </c>
      <c r="BL155" s="18" t="s">
        <v>155</v>
      </c>
      <c r="BM155" s="240" t="s">
        <v>419</v>
      </c>
    </row>
    <row r="156" s="2" customFormat="1" ht="16.5" customHeight="1">
      <c r="A156" s="39"/>
      <c r="B156" s="40"/>
      <c r="C156" s="228" t="s">
        <v>307</v>
      </c>
      <c r="D156" s="228" t="s">
        <v>140</v>
      </c>
      <c r="E156" s="229" t="s">
        <v>2257</v>
      </c>
      <c r="F156" s="230" t="s">
        <v>2258</v>
      </c>
      <c r="G156" s="231" t="s">
        <v>326</v>
      </c>
      <c r="H156" s="232">
        <v>1</v>
      </c>
      <c r="I156" s="233"/>
      <c r="J156" s="234">
        <f>ROUND(I156*H156,2)</f>
        <v>0</v>
      </c>
      <c r="K156" s="235"/>
      <c r="L156" s="45"/>
      <c r="M156" s="236" t="s">
        <v>1</v>
      </c>
      <c r="N156" s="237" t="s">
        <v>39</v>
      </c>
      <c r="O156" s="92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0" t="s">
        <v>155</v>
      </c>
      <c r="AT156" s="240" t="s">
        <v>140</v>
      </c>
      <c r="AU156" s="240" t="s">
        <v>84</v>
      </c>
      <c r="AY156" s="18" t="s">
        <v>137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82</v>
      </c>
      <c r="BK156" s="241">
        <f>ROUND(I156*H156,2)</f>
        <v>0</v>
      </c>
      <c r="BL156" s="18" t="s">
        <v>155</v>
      </c>
      <c r="BM156" s="240" t="s">
        <v>431</v>
      </c>
    </row>
    <row r="157" s="2" customFormat="1" ht="33" customHeight="1">
      <c r="A157" s="39"/>
      <c r="B157" s="40"/>
      <c r="C157" s="228" t="s">
        <v>311</v>
      </c>
      <c r="D157" s="228" t="s">
        <v>140</v>
      </c>
      <c r="E157" s="229" t="s">
        <v>2259</v>
      </c>
      <c r="F157" s="230" t="s">
        <v>2260</v>
      </c>
      <c r="G157" s="231" t="s">
        <v>326</v>
      </c>
      <c r="H157" s="232">
        <v>1</v>
      </c>
      <c r="I157" s="233"/>
      <c r="J157" s="234">
        <f>ROUND(I157*H157,2)</f>
        <v>0</v>
      </c>
      <c r="K157" s="235"/>
      <c r="L157" s="45"/>
      <c r="M157" s="236" t="s">
        <v>1</v>
      </c>
      <c r="N157" s="237" t="s">
        <v>39</v>
      </c>
      <c r="O157" s="92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0" t="s">
        <v>155</v>
      </c>
      <c r="AT157" s="240" t="s">
        <v>140</v>
      </c>
      <c r="AU157" s="240" t="s">
        <v>84</v>
      </c>
      <c r="AY157" s="18" t="s">
        <v>137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82</v>
      </c>
      <c r="BK157" s="241">
        <f>ROUND(I157*H157,2)</f>
        <v>0</v>
      </c>
      <c r="BL157" s="18" t="s">
        <v>155</v>
      </c>
      <c r="BM157" s="240" t="s">
        <v>441</v>
      </c>
    </row>
    <row r="158" s="2" customFormat="1" ht="16.5" customHeight="1">
      <c r="A158" s="39"/>
      <c r="B158" s="40"/>
      <c r="C158" s="228" t="s">
        <v>315</v>
      </c>
      <c r="D158" s="228" t="s">
        <v>140</v>
      </c>
      <c r="E158" s="229" t="s">
        <v>2261</v>
      </c>
      <c r="F158" s="230" t="s">
        <v>2262</v>
      </c>
      <c r="G158" s="231" t="s">
        <v>326</v>
      </c>
      <c r="H158" s="232">
        <v>1</v>
      </c>
      <c r="I158" s="233"/>
      <c r="J158" s="234">
        <f>ROUND(I158*H158,2)</f>
        <v>0</v>
      </c>
      <c r="K158" s="235"/>
      <c r="L158" s="45"/>
      <c r="M158" s="236" t="s">
        <v>1</v>
      </c>
      <c r="N158" s="237" t="s">
        <v>39</v>
      </c>
      <c r="O158" s="92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0" t="s">
        <v>155</v>
      </c>
      <c r="AT158" s="240" t="s">
        <v>140</v>
      </c>
      <c r="AU158" s="240" t="s">
        <v>84</v>
      </c>
      <c r="AY158" s="18" t="s">
        <v>137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82</v>
      </c>
      <c r="BK158" s="241">
        <f>ROUND(I158*H158,2)</f>
        <v>0</v>
      </c>
      <c r="BL158" s="18" t="s">
        <v>155</v>
      </c>
      <c r="BM158" s="240" t="s">
        <v>466</v>
      </c>
    </row>
    <row r="159" s="2" customFormat="1" ht="16.5" customHeight="1">
      <c r="A159" s="39"/>
      <c r="B159" s="40"/>
      <c r="C159" s="228" t="s">
        <v>319</v>
      </c>
      <c r="D159" s="228" t="s">
        <v>140</v>
      </c>
      <c r="E159" s="229" t="s">
        <v>2263</v>
      </c>
      <c r="F159" s="230" t="s">
        <v>2264</v>
      </c>
      <c r="G159" s="231" t="s">
        <v>326</v>
      </c>
      <c r="H159" s="232">
        <v>1</v>
      </c>
      <c r="I159" s="233"/>
      <c r="J159" s="234">
        <f>ROUND(I159*H159,2)</f>
        <v>0</v>
      </c>
      <c r="K159" s="235"/>
      <c r="L159" s="45"/>
      <c r="M159" s="236" t="s">
        <v>1</v>
      </c>
      <c r="N159" s="237" t="s">
        <v>39</v>
      </c>
      <c r="O159" s="92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0" t="s">
        <v>155</v>
      </c>
      <c r="AT159" s="240" t="s">
        <v>140</v>
      </c>
      <c r="AU159" s="240" t="s">
        <v>84</v>
      </c>
      <c r="AY159" s="18" t="s">
        <v>137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82</v>
      </c>
      <c r="BK159" s="241">
        <f>ROUND(I159*H159,2)</f>
        <v>0</v>
      </c>
      <c r="BL159" s="18" t="s">
        <v>155</v>
      </c>
      <c r="BM159" s="240" t="s">
        <v>488</v>
      </c>
    </row>
    <row r="160" s="2" customFormat="1" ht="16.5" customHeight="1">
      <c r="A160" s="39"/>
      <c r="B160" s="40"/>
      <c r="C160" s="228" t="s">
        <v>323</v>
      </c>
      <c r="D160" s="228" t="s">
        <v>140</v>
      </c>
      <c r="E160" s="229" t="s">
        <v>2265</v>
      </c>
      <c r="F160" s="230" t="s">
        <v>2266</v>
      </c>
      <c r="G160" s="231" t="s">
        <v>326</v>
      </c>
      <c r="H160" s="232">
        <v>1</v>
      </c>
      <c r="I160" s="233"/>
      <c r="J160" s="234">
        <f>ROUND(I160*H160,2)</f>
        <v>0</v>
      </c>
      <c r="K160" s="235"/>
      <c r="L160" s="45"/>
      <c r="M160" s="236" t="s">
        <v>1</v>
      </c>
      <c r="N160" s="237" t="s">
        <v>39</v>
      </c>
      <c r="O160" s="92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0" t="s">
        <v>155</v>
      </c>
      <c r="AT160" s="240" t="s">
        <v>140</v>
      </c>
      <c r="AU160" s="240" t="s">
        <v>84</v>
      </c>
      <c r="AY160" s="18" t="s">
        <v>137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82</v>
      </c>
      <c r="BK160" s="241">
        <f>ROUND(I160*H160,2)</f>
        <v>0</v>
      </c>
      <c r="BL160" s="18" t="s">
        <v>155</v>
      </c>
      <c r="BM160" s="240" t="s">
        <v>497</v>
      </c>
    </row>
    <row r="161" s="2" customFormat="1" ht="16.5" customHeight="1">
      <c r="A161" s="39"/>
      <c r="B161" s="40"/>
      <c r="C161" s="228" t="s">
        <v>329</v>
      </c>
      <c r="D161" s="228" t="s">
        <v>140</v>
      </c>
      <c r="E161" s="229" t="s">
        <v>2267</v>
      </c>
      <c r="F161" s="230" t="s">
        <v>2268</v>
      </c>
      <c r="G161" s="231" t="s">
        <v>326</v>
      </c>
      <c r="H161" s="232">
        <v>1</v>
      </c>
      <c r="I161" s="233"/>
      <c r="J161" s="234">
        <f>ROUND(I161*H161,2)</f>
        <v>0</v>
      </c>
      <c r="K161" s="235"/>
      <c r="L161" s="45"/>
      <c r="M161" s="236" t="s">
        <v>1</v>
      </c>
      <c r="N161" s="237" t="s">
        <v>39</v>
      </c>
      <c r="O161" s="92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0" t="s">
        <v>155</v>
      </c>
      <c r="AT161" s="240" t="s">
        <v>140</v>
      </c>
      <c r="AU161" s="240" t="s">
        <v>84</v>
      </c>
      <c r="AY161" s="18" t="s">
        <v>137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82</v>
      </c>
      <c r="BK161" s="241">
        <f>ROUND(I161*H161,2)</f>
        <v>0</v>
      </c>
      <c r="BL161" s="18" t="s">
        <v>155</v>
      </c>
      <c r="BM161" s="240" t="s">
        <v>506</v>
      </c>
    </row>
    <row r="162" s="2" customFormat="1" ht="16.5" customHeight="1">
      <c r="A162" s="39"/>
      <c r="B162" s="40"/>
      <c r="C162" s="228" t="s">
        <v>334</v>
      </c>
      <c r="D162" s="228" t="s">
        <v>140</v>
      </c>
      <c r="E162" s="229" t="s">
        <v>2269</v>
      </c>
      <c r="F162" s="230" t="s">
        <v>2270</v>
      </c>
      <c r="G162" s="231" t="s">
        <v>326</v>
      </c>
      <c r="H162" s="232">
        <v>1</v>
      </c>
      <c r="I162" s="233"/>
      <c r="J162" s="234">
        <f>ROUND(I162*H162,2)</f>
        <v>0</v>
      </c>
      <c r="K162" s="235"/>
      <c r="L162" s="45"/>
      <c r="M162" s="236" t="s">
        <v>1</v>
      </c>
      <c r="N162" s="237" t="s">
        <v>39</v>
      </c>
      <c r="O162" s="92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0" t="s">
        <v>155</v>
      </c>
      <c r="AT162" s="240" t="s">
        <v>140</v>
      </c>
      <c r="AU162" s="240" t="s">
        <v>84</v>
      </c>
      <c r="AY162" s="18" t="s">
        <v>137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82</v>
      </c>
      <c r="BK162" s="241">
        <f>ROUND(I162*H162,2)</f>
        <v>0</v>
      </c>
      <c r="BL162" s="18" t="s">
        <v>155</v>
      </c>
      <c r="BM162" s="240" t="s">
        <v>518</v>
      </c>
    </row>
    <row r="163" s="2" customFormat="1" ht="16.5" customHeight="1">
      <c r="A163" s="39"/>
      <c r="B163" s="40"/>
      <c r="C163" s="228" t="s">
        <v>339</v>
      </c>
      <c r="D163" s="228" t="s">
        <v>140</v>
      </c>
      <c r="E163" s="229" t="s">
        <v>2271</v>
      </c>
      <c r="F163" s="230" t="s">
        <v>2272</v>
      </c>
      <c r="G163" s="231" t="s">
        <v>326</v>
      </c>
      <c r="H163" s="232">
        <v>1</v>
      </c>
      <c r="I163" s="233"/>
      <c r="J163" s="234">
        <f>ROUND(I163*H163,2)</f>
        <v>0</v>
      </c>
      <c r="K163" s="235"/>
      <c r="L163" s="45"/>
      <c r="M163" s="236" t="s">
        <v>1</v>
      </c>
      <c r="N163" s="237" t="s">
        <v>39</v>
      </c>
      <c r="O163" s="92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0" t="s">
        <v>155</v>
      </c>
      <c r="AT163" s="240" t="s">
        <v>140</v>
      </c>
      <c r="AU163" s="240" t="s">
        <v>84</v>
      </c>
      <c r="AY163" s="18" t="s">
        <v>137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82</v>
      </c>
      <c r="BK163" s="241">
        <f>ROUND(I163*H163,2)</f>
        <v>0</v>
      </c>
      <c r="BL163" s="18" t="s">
        <v>155</v>
      </c>
      <c r="BM163" s="240" t="s">
        <v>526</v>
      </c>
    </row>
    <row r="164" s="2" customFormat="1" ht="24.15" customHeight="1">
      <c r="A164" s="39"/>
      <c r="B164" s="40"/>
      <c r="C164" s="228" t="s">
        <v>343</v>
      </c>
      <c r="D164" s="228" t="s">
        <v>140</v>
      </c>
      <c r="E164" s="229" t="s">
        <v>2273</v>
      </c>
      <c r="F164" s="230" t="s">
        <v>2274</v>
      </c>
      <c r="G164" s="231" t="s">
        <v>326</v>
      </c>
      <c r="H164" s="232">
        <v>1</v>
      </c>
      <c r="I164" s="233"/>
      <c r="J164" s="234">
        <f>ROUND(I164*H164,2)</f>
        <v>0</v>
      </c>
      <c r="K164" s="235"/>
      <c r="L164" s="45"/>
      <c r="M164" s="236" t="s">
        <v>1</v>
      </c>
      <c r="N164" s="237" t="s">
        <v>39</v>
      </c>
      <c r="O164" s="92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0" t="s">
        <v>155</v>
      </c>
      <c r="AT164" s="240" t="s">
        <v>140</v>
      </c>
      <c r="AU164" s="240" t="s">
        <v>84</v>
      </c>
      <c r="AY164" s="18" t="s">
        <v>137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82</v>
      </c>
      <c r="BK164" s="241">
        <f>ROUND(I164*H164,2)</f>
        <v>0</v>
      </c>
      <c r="BL164" s="18" t="s">
        <v>155</v>
      </c>
      <c r="BM164" s="240" t="s">
        <v>536</v>
      </c>
    </row>
    <row r="165" s="2" customFormat="1" ht="16.5" customHeight="1">
      <c r="A165" s="39"/>
      <c r="B165" s="40"/>
      <c r="C165" s="228" t="s">
        <v>350</v>
      </c>
      <c r="D165" s="228" t="s">
        <v>140</v>
      </c>
      <c r="E165" s="229" t="s">
        <v>2275</v>
      </c>
      <c r="F165" s="230" t="s">
        <v>2276</v>
      </c>
      <c r="G165" s="231" t="s">
        <v>326</v>
      </c>
      <c r="H165" s="232">
        <v>1</v>
      </c>
      <c r="I165" s="233"/>
      <c r="J165" s="234">
        <f>ROUND(I165*H165,2)</f>
        <v>0</v>
      </c>
      <c r="K165" s="235"/>
      <c r="L165" s="45"/>
      <c r="M165" s="236" t="s">
        <v>1</v>
      </c>
      <c r="N165" s="237" t="s">
        <v>39</v>
      </c>
      <c r="O165" s="92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0" t="s">
        <v>155</v>
      </c>
      <c r="AT165" s="240" t="s">
        <v>140</v>
      </c>
      <c r="AU165" s="240" t="s">
        <v>84</v>
      </c>
      <c r="AY165" s="18" t="s">
        <v>137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82</v>
      </c>
      <c r="BK165" s="241">
        <f>ROUND(I165*H165,2)</f>
        <v>0</v>
      </c>
      <c r="BL165" s="18" t="s">
        <v>155</v>
      </c>
      <c r="BM165" s="240" t="s">
        <v>545</v>
      </c>
    </row>
    <row r="166" s="2" customFormat="1" ht="16.5" customHeight="1">
      <c r="A166" s="39"/>
      <c r="B166" s="40"/>
      <c r="C166" s="228" t="s">
        <v>356</v>
      </c>
      <c r="D166" s="228" t="s">
        <v>140</v>
      </c>
      <c r="E166" s="229" t="s">
        <v>2277</v>
      </c>
      <c r="F166" s="230" t="s">
        <v>2278</v>
      </c>
      <c r="G166" s="231" t="s">
        <v>326</v>
      </c>
      <c r="H166" s="232">
        <v>1</v>
      </c>
      <c r="I166" s="233"/>
      <c r="J166" s="234">
        <f>ROUND(I166*H166,2)</f>
        <v>0</v>
      </c>
      <c r="K166" s="235"/>
      <c r="L166" s="45"/>
      <c r="M166" s="236" t="s">
        <v>1</v>
      </c>
      <c r="N166" s="237" t="s">
        <v>39</v>
      </c>
      <c r="O166" s="92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0" t="s">
        <v>155</v>
      </c>
      <c r="AT166" s="240" t="s">
        <v>140</v>
      </c>
      <c r="AU166" s="240" t="s">
        <v>84</v>
      </c>
      <c r="AY166" s="18" t="s">
        <v>137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82</v>
      </c>
      <c r="BK166" s="241">
        <f>ROUND(I166*H166,2)</f>
        <v>0</v>
      </c>
      <c r="BL166" s="18" t="s">
        <v>155</v>
      </c>
      <c r="BM166" s="240" t="s">
        <v>556</v>
      </c>
    </row>
    <row r="167" s="2" customFormat="1" ht="16.5" customHeight="1">
      <c r="A167" s="39"/>
      <c r="B167" s="40"/>
      <c r="C167" s="228" t="s">
        <v>362</v>
      </c>
      <c r="D167" s="228" t="s">
        <v>140</v>
      </c>
      <c r="E167" s="229" t="s">
        <v>2279</v>
      </c>
      <c r="F167" s="230" t="s">
        <v>2280</v>
      </c>
      <c r="G167" s="231" t="s">
        <v>326</v>
      </c>
      <c r="H167" s="232">
        <v>1</v>
      </c>
      <c r="I167" s="233"/>
      <c r="J167" s="234">
        <f>ROUND(I167*H167,2)</f>
        <v>0</v>
      </c>
      <c r="K167" s="235"/>
      <c r="L167" s="45"/>
      <c r="M167" s="236" t="s">
        <v>1</v>
      </c>
      <c r="N167" s="237" t="s">
        <v>39</v>
      </c>
      <c r="O167" s="92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0" t="s">
        <v>155</v>
      </c>
      <c r="AT167" s="240" t="s">
        <v>140</v>
      </c>
      <c r="AU167" s="240" t="s">
        <v>84</v>
      </c>
      <c r="AY167" s="18" t="s">
        <v>137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82</v>
      </c>
      <c r="BK167" s="241">
        <f>ROUND(I167*H167,2)</f>
        <v>0</v>
      </c>
      <c r="BL167" s="18" t="s">
        <v>155</v>
      </c>
      <c r="BM167" s="240" t="s">
        <v>566</v>
      </c>
    </row>
    <row r="168" s="2" customFormat="1" ht="16.5" customHeight="1">
      <c r="A168" s="39"/>
      <c r="B168" s="40"/>
      <c r="C168" s="228" t="s">
        <v>371</v>
      </c>
      <c r="D168" s="228" t="s">
        <v>140</v>
      </c>
      <c r="E168" s="229" t="s">
        <v>2281</v>
      </c>
      <c r="F168" s="230" t="s">
        <v>2282</v>
      </c>
      <c r="G168" s="231" t="s">
        <v>326</v>
      </c>
      <c r="H168" s="232">
        <v>1</v>
      </c>
      <c r="I168" s="233"/>
      <c r="J168" s="234">
        <f>ROUND(I168*H168,2)</f>
        <v>0</v>
      </c>
      <c r="K168" s="235"/>
      <c r="L168" s="45"/>
      <c r="M168" s="236" t="s">
        <v>1</v>
      </c>
      <c r="N168" s="237" t="s">
        <v>39</v>
      </c>
      <c r="O168" s="92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0" t="s">
        <v>155</v>
      </c>
      <c r="AT168" s="240" t="s">
        <v>140</v>
      </c>
      <c r="AU168" s="240" t="s">
        <v>84</v>
      </c>
      <c r="AY168" s="18" t="s">
        <v>137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82</v>
      </c>
      <c r="BK168" s="241">
        <f>ROUND(I168*H168,2)</f>
        <v>0</v>
      </c>
      <c r="BL168" s="18" t="s">
        <v>155</v>
      </c>
      <c r="BM168" s="240" t="s">
        <v>576</v>
      </c>
    </row>
    <row r="169" s="12" customFormat="1" ht="25.92" customHeight="1">
      <c r="A169" s="12"/>
      <c r="B169" s="212"/>
      <c r="C169" s="213"/>
      <c r="D169" s="214" t="s">
        <v>73</v>
      </c>
      <c r="E169" s="215" t="s">
        <v>760</v>
      </c>
      <c r="F169" s="215" t="s">
        <v>761</v>
      </c>
      <c r="G169" s="213"/>
      <c r="H169" s="213"/>
      <c r="I169" s="216"/>
      <c r="J169" s="217">
        <f>BK169</f>
        <v>0</v>
      </c>
      <c r="K169" s="213"/>
      <c r="L169" s="218"/>
      <c r="M169" s="219"/>
      <c r="N169" s="220"/>
      <c r="O169" s="220"/>
      <c r="P169" s="221">
        <f>P170</f>
        <v>0</v>
      </c>
      <c r="Q169" s="220"/>
      <c r="R169" s="221">
        <f>R170</f>
        <v>0.011555000000000001</v>
      </c>
      <c r="S169" s="220"/>
      <c r="T169" s="222">
        <f>T170</f>
        <v>0.073130000000000001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23" t="s">
        <v>84</v>
      </c>
      <c r="AT169" s="224" t="s">
        <v>73</v>
      </c>
      <c r="AU169" s="224" t="s">
        <v>74</v>
      </c>
      <c r="AY169" s="223" t="s">
        <v>137</v>
      </c>
      <c r="BK169" s="225">
        <f>BK170</f>
        <v>0</v>
      </c>
    </row>
    <row r="170" s="12" customFormat="1" ht="22.8" customHeight="1">
      <c r="A170" s="12"/>
      <c r="B170" s="212"/>
      <c r="C170" s="213"/>
      <c r="D170" s="214" t="s">
        <v>73</v>
      </c>
      <c r="E170" s="226" t="s">
        <v>2283</v>
      </c>
      <c r="F170" s="226" t="s">
        <v>2284</v>
      </c>
      <c r="G170" s="213"/>
      <c r="H170" s="213"/>
      <c r="I170" s="216"/>
      <c r="J170" s="227">
        <f>BK170</f>
        <v>0</v>
      </c>
      <c r="K170" s="213"/>
      <c r="L170" s="218"/>
      <c r="M170" s="219"/>
      <c r="N170" s="220"/>
      <c r="O170" s="220"/>
      <c r="P170" s="221">
        <f>SUM(P171:P172)</f>
        <v>0</v>
      </c>
      <c r="Q170" s="220"/>
      <c r="R170" s="221">
        <f>SUM(R171:R172)</f>
        <v>0.011555000000000001</v>
      </c>
      <c r="S170" s="220"/>
      <c r="T170" s="222">
        <f>SUM(T171:T172)</f>
        <v>0.073130000000000001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23" t="s">
        <v>84</v>
      </c>
      <c r="AT170" s="224" t="s">
        <v>73</v>
      </c>
      <c r="AU170" s="224" t="s">
        <v>82</v>
      </c>
      <c r="AY170" s="223" t="s">
        <v>137</v>
      </c>
      <c r="BK170" s="225">
        <f>SUM(BK171:BK172)</f>
        <v>0</v>
      </c>
    </row>
    <row r="171" s="2" customFormat="1" ht="24.15" customHeight="1">
      <c r="A171" s="39"/>
      <c r="B171" s="40"/>
      <c r="C171" s="228" t="s">
        <v>379</v>
      </c>
      <c r="D171" s="228" t="s">
        <v>140</v>
      </c>
      <c r="E171" s="229" t="s">
        <v>2285</v>
      </c>
      <c r="F171" s="230" t="s">
        <v>2286</v>
      </c>
      <c r="G171" s="231" t="s">
        <v>553</v>
      </c>
      <c r="H171" s="232">
        <v>1.5</v>
      </c>
      <c r="I171" s="233"/>
      <c r="J171" s="234">
        <f>ROUND(I171*H171,2)</f>
        <v>0</v>
      </c>
      <c r="K171" s="235"/>
      <c r="L171" s="45"/>
      <c r="M171" s="236" t="s">
        <v>1</v>
      </c>
      <c r="N171" s="237" t="s">
        <v>39</v>
      </c>
      <c r="O171" s="92"/>
      <c r="P171" s="238">
        <f>O171*H171</f>
        <v>0</v>
      </c>
      <c r="Q171" s="238">
        <v>0.00038999999999999999</v>
      </c>
      <c r="R171" s="238">
        <f>Q171*H171</f>
        <v>0.00058500000000000002</v>
      </c>
      <c r="S171" s="238">
        <v>0.0034199999999999999</v>
      </c>
      <c r="T171" s="239">
        <f>S171*H171</f>
        <v>0.00513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0" t="s">
        <v>266</v>
      </c>
      <c r="AT171" s="240" t="s">
        <v>140</v>
      </c>
      <c r="AU171" s="240" t="s">
        <v>84</v>
      </c>
      <c r="AY171" s="18" t="s">
        <v>137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8" t="s">
        <v>82</v>
      </c>
      <c r="BK171" s="241">
        <f>ROUND(I171*H171,2)</f>
        <v>0</v>
      </c>
      <c r="BL171" s="18" t="s">
        <v>266</v>
      </c>
      <c r="BM171" s="240" t="s">
        <v>2287</v>
      </c>
    </row>
    <row r="172" s="2" customFormat="1" ht="16.5" customHeight="1">
      <c r="A172" s="39"/>
      <c r="B172" s="40"/>
      <c r="C172" s="228" t="s">
        <v>385</v>
      </c>
      <c r="D172" s="228" t="s">
        <v>140</v>
      </c>
      <c r="E172" s="229" t="s">
        <v>2288</v>
      </c>
      <c r="F172" s="230" t="s">
        <v>2289</v>
      </c>
      <c r="G172" s="231" t="s">
        <v>302</v>
      </c>
      <c r="H172" s="232">
        <v>1</v>
      </c>
      <c r="I172" s="233"/>
      <c r="J172" s="234">
        <f>ROUND(I172*H172,2)</f>
        <v>0</v>
      </c>
      <c r="K172" s="235"/>
      <c r="L172" s="45"/>
      <c r="M172" s="242" t="s">
        <v>1</v>
      </c>
      <c r="N172" s="243" t="s">
        <v>39</v>
      </c>
      <c r="O172" s="244"/>
      <c r="P172" s="245">
        <f>O172*H172</f>
        <v>0</v>
      </c>
      <c r="Q172" s="245">
        <v>0.010970000000000001</v>
      </c>
      <c r="R172" s="245">
        <f>Q172*H172</f>
        <v>0.010970000000000001</v>
      </c>
      <c r="S172" s="245">
        <v>0.068000000000000005</v>
      </c>
      <c r="T172" s="246">
        <f>S172*H172</f>
        <v>0.068000000000000005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0" t="s">
        <v>266</v>
      </c>
      <c r="AT172" s="240" t="s">
        <v>140</v>
      </c>
      <c r="AU172" s="240" t="s">
        <v>84</v>
      </c>
      <c r="AY172" s="18" t="s">
        <v>137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82</v>
      </c>
      <c r="BK172" s="241">
        <f>ROUND(I172*H172,2)</f>
        <v>0</v>
      </c>
      <c r="BL172" s="18" t="s">
        <v>266</v>
      </c>
      <c r="BM172" s="240" t="s">
        <v>2290</v>
      </c>
    </row>
    <row r="173" s="2" customFormat="1" ht="6.96" customHeight="1">
      <c r="A173" s="39"/>
      <c r="B173" s="67"/>
      <c r="C173" s="68"/>
      <c r="D173" s="68"/>
      <c r="E173" s="68"/>
      <c r="F173" s="68"/>
      <c r="G173" s="68"/>
      <c r="H173" s="68"/>
      <c r="I173" s="68"/>
      <c r="J173" s="68"/>
      <c r="K173" s="68"/>
      <c r="L173" s="45"/>
      <c r="M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</row>
  </sheetData>
  <sheetProtection sheet="1" autoFilter="0" formatColumns="0" formatRows="0" objects="1" scenarios="1" spinCount="100000" saltValue="V9GFwYEZGLzp54l1KdTATktF/uX14MP0h5JrJN8PtHrJlDwu4OJJumMb70HVGHJXu6nY/UAFnfnlfD4u1TQ88g==" hashValue="airZLe6hXEELMz8cM+Zc64dtf1f9aUPb425KqPrwDzJ6g4rJK+9/eS1n+ynBNMXkIyy6i8FAJfXEZeQd+EQNBg==" algorithmName="SHA-512" password="CC35"/>
  <autoFilter ref="C127:K17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6:H116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100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84</v>
      </c>
    </row>
    <row r="4" s="1" customFormat="1" ht="24.96" customHeight="1">
      <c r="B4" s="21"/>
      <c r="D4" s="149" t="s">
        <v>110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26.25" customHeight="1">
      <c r="B7" s="21"/>
      <c r="E7" s="152" t="str">
        <f>'Rekapitulace stavby'!K6</f>
        <v>R1-REKONSTRUKCE OBJEKTU BENEŠOVO NÁMĚSTÍ č.840, TEPLICE - TURISTICKÉ INFORMAČNÍ CENTRUM</v>
      </c>
      <c r="F7" s="151"/>
      <c r="G7" s="151"/>
      <c r="H7" s="151"/>
      <c r="L7" s="21"/>
    </row>
    <row r="8" s="1" customFormat="1" ht="12" customHeight="1">
      <c r="B8" s="21"/>
      <c r="D8" s="151" t="s">
        <v>111</v>
      </c>
      <c r="L8" s="21"/>
    </row>
    <row r="9" s="2" customFormat="1" ht="16.5" customHeight="1">
      <c r="A9" s="39"/>
      <c r="B9" s="45"/>
      <c r="C9" s="39"/>
      <c r="D9" s="39"/>
      <c r="E9" s="152" t="s">
        <v>1759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1760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2291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28. 8. 2023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 xml:space="preserve"> </v>
      </c>
      <c r="F17" s="39"/>
      <c r="G17" s="39"/>
      <c r="H17" s="39"/>
      <c r="I17" s="151" t="s">
        <v>26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27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26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29</v>
      </c>
      <c r="E22" s="39"/>
      <c r="F22" s="39"/>
      <c r="G22" s="39"/>
      <c r="H22" s="39"/>
      <c r="I22" s="151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 xml:space="preserve"> </v>
      </c>
      <c r="F23" s="39"/>
      <c r="G23" s="39"/>
      <c r="H23" s="39"/>
      <c r="I23" s="151" t="s">
        <v>26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31</v>
      </c>
      <c r="E25" s="39"/>
      <c r="F25" s="39"/>
      <c r="G25" s="39"/>
      <c r="H25" s="39"/>
      <c r="I25" s="151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1" t="s">
        <v>26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32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34</v>
      </c>
      <c r="E32" s="39"/>
      <c r="F32" s="39"/>
      <c r="G32" s="39"/>
      <c r="H32" s="39"/>
      <c r="I32" s="39"/>
      <c r="J32" s="161">
        <f>ROUND(J123,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36</v>
      </c>
      <c r="G34" s="39"/>
      <c r="H34" s="39"/>
      <c r="I34" s="162" t="s">
        <v>35</v>
      </c>
      <c r="J34" s="162" t="s">
        <v>37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38</v>
      </c>
      <c r="E35" s="151" t="s">
        <v>39</v>
      </c>
      <c r="F35" s="164">
        <f>ROUND((SUM(BE123:BE159)),  2)</f>
        <v>0</v>
      </c>
      <c r="G35" s="39"/>
      <c r="H35" s="39"/>
      <c r="I35" s="165">
        <v>0.20999999999999999</v>
      </c>
      <c r="J35" s="164">
        <f>ROUND(((SUM(BE123:BE159))*I35),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40</v>
      </c>
      <c r="F36" s="164">
        <f>ROUND((SUM(BF123:BF159)),  2)</f>
        <v>0</v>
      </c>
      <c r="G36" s="39"/>
      <c r="H36" s="39"/>
      <c r="I36" s="165">
        <v>0.14999999999999999</v>
      </c>
      <c r="J36" s="164">
        <f>ROUND(((SUM(BF123:BF159))*I36),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41</v>
      </c>
      <c r="F37" s="164">
        <f>ROUND((SUM(BG123:BG159)),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42</v>
      </c>
      <c r="F38" s="164">
        <f>ROUND((SUM(BH123:BH159)),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43</v>
      </c>
      <c r="F39" s="164">
        <f>ROUND((SUM(BI123:BI159)),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44</v>
      </c>
      <c r="E41" s="168"/>
      <c r="F41" s="168"/>
      <c r="G41" s="169" t="s">
        <v>45</v>
      </c>
      <c r="H41" s="170" t="s">
        <v>46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47</v>
      </c>
      <c r="E50" s="174"/>
      <c r="F50" s="174"/>
      <c r="G50" s="173" t="s">
        <v>48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49</v>
      </c>
      <c r="E61" s="176"/>
      <c r="F61" s="177" t="s">
        <v>50</v>
      </c>
      <c r="G61" s="175" t="s">
        <v>49</v>
      </c>
      <c r="H61" s="176"/>
      <c r="I61" s="176"/>
      <c r="J61" s="178" t="s">
        <v>50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51</v>
      </c>
      <c r="E65" s="179"/>
      <c r="F65" s="179"/>
      <c r="G65" s="173" t="s">
        <v>52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49</v>
      </c>
      <c r="E76" s="176"/>
      <c r="F76" s="177" t="s">
        <v>50</v>
      </c>
      <c r="G76" s="175" t="s">
        <v>49</v>
      </c>
      <c r="H76" s="176"/>
      <c r="I76" s="176"/>
      <c r="J76" s="178" t="s">
        <v>50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4" t="str">
        <f>E7</f>
        <v>R1-REKONSTRUKCE OBJEKTU BENEŠOVO NÁMĚSTÍ č.840, TEPLICE - TURISTICKÉ INFORMAČNÍ CENTRUM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111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1759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1760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D.1.4.b - Vzduchotechnika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28. 8. 2023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 xml:space="preserve"> </v>
      </c>
      <c r="G93" s="41"/>
      <c r="H93" s="41"/>
      <c r="I93" s="33" t="s">
        <v>29</v>
      </c>
      <c r="J93" s="37" t="str">
        <f>E23</f>
        <v xml:space="preserve">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27</v>
      </c>
      <c r="D94" s="41"/>
      <c r="E94" s="41"/>
      <c r="F94" s="28" t="str">
        <f>IF(E20="","",E20)</f>
        <v>Vyplň údaj</v>
      </c>
      <c r="G94" s="41"/>
      <c r="H94" s="41"/>
      <c r="I94" s="33" t="s">
        <v>31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114</v>
      </c>
      <c r="D96" s="186"/>
      <c r="E96" s="186"/>
      <c r="F96" s="186"/>
      <c r="G96" s="186"/>
      <c r="H96" s="186"/>
      <c r="I96" s="186"/>
      <c r="J96" s="187" t="s">
        <v>115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116</v>
      </c>
      <c r="D98" s="41"/>
      <c r="E98" s="41"/>
      <c r="F98" s="41"/>
      <c r="G98" s="41"/>
      <c r="H98" s="41"/>
      <c r="I98" s="41"/>
      <c r="J98" s="111">
        <f>J123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117</v>
      </c>
    </row>
    <row r="99" s="9" customFormat="1" ht="24.96" customHeight="1">
      <c r="A99" s="9"/>
      <c r="B99" s="189"/>
      <c r="C99" s="190"/>
      <c r="D99" s="191" t="s">
        <v>2292</v>
      </c>
      <c r="E99" s="192"/>
      <c r="F99" s="192"/>
      <c r="G99" s="192"/>
      <c r="H99" s="192"/>
      <c r="I99" s="192"/>
      <c r="J99" s="193">
        <f>J124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89"/>
      <c r="C100" s="190"/>
      <c r="D100" s="191" t="s">
        <v>169</v>
      </c>
      <c r="E100" s="192"/>
      <c r="F100" s="192"/>
      <c r="G100" s="192"/>
      <c r="H100" s="192"/>
      <c r="I100" s="192"/>
      <c r="J100" s="193">
        <f>J157</f>
        <v>0</v>
      </c>
      <c r="K100" s="190"/>
      <c r="L100" s="194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95"/>
      <c r="C101" s="134"/>
      <c r="D101" s="196" t="s">
        <v>2293</v>
      </c>
      <c r="E101" s="197"/>
      <c r="F101" s="197"/>
      <c r="G101" s="197"/>
      <c r="H101" s="197"/>
      <c r="I101" s="197"/>
      <c r="J101" s="198">
        <f>J158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121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6.25" customHeight="1">
      <c r="A111" s="39"/>
      <c r="B111" s="40"/>
      <c r="C111" s="41"/>
      <c r="D111" s="41"/>
      <c r="E111" s="184" t="str">
        <f>E7</f>
        <v>R1-REKONSTRUKCE OBJEKTU BENEŠOVO NÁMĚSTÍ č.840, TEPLICE - TURISTICKÉ INFORMAČNÍ CENTRUM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111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2" customFormat="1" ht="16.5" customHeight="1">
      <c r="A113" s="39"/>
      <c r="B113" s="40"/>
      <c r="C113" s="41"/>
      <c r="D113" s="41"/>
      <c r="E113" s="184" t="s">
        <v>1759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1760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77" t="str">
        <f>E11</f>
        <v>D.1.4.b - Vzduchotechnika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20</v>
      </c>
      <c r="D117" s="41"/>
      <c r="E117" s="41"/>
      <c r="F117" s="28" t="str">
        <f>F14</f>
        <v xml:space="preserve"> </v>
      </c>
      <c r="G117" s="41"/>
      <c r="H117" s="41"/>
      <c r="I117" s="33" t="s">
        <v>22</v>
      </c>
      <c r="J117" s="80" t="str">
        <f>IF(J14="","",J14)</f>
        <v>28. 8. 2023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24</v>
      </c>
      <c r="D119" s="41"/>
      <c r="E119" s="41"/>
      <c r="F119" s="28" t="str">
        <f>E17</f>
        <v xml:space="preserve"> </v>
      </c>
      <c r="G119" s="41"/>
      <c r="H119" s="41"/>
      <c r="I119" s="33" t="s">
        <v>29</v>
      </c>
      <c r="J119" s="37" t="str">
        <f>E23</f>
        <v xml:space="preserve"> 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27</v>
      </c>
      <c r="D120" s="41"/>
      <c r="E120" s="41"/>
      <c r="F120" s="28" t="str">
        <f>IF(E20="","",E20)</f>
        <v>Vyplň údaj</v>
      </c>
      <c r="G120" s="41"/>
      <c r="H120" s="41"/>
      <c r="I120" s="33" t="s">
        <v>31</v>
      </c>
      <c r="J120" s="37" t="str">
        <f>E26</f>
        <v xml:space="preserve"> 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0.32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1" customFormat="1" ht="29.28" customHeight="1">
      <c r="A122" s="200"/>
      <c r="B122" s="201"/>
      <c r="C122" s="202" t="s">
        <v>122</v>
      </c>
      <c r="D122" s="203" t="s">
        <v>59</v>
      </c>
      <c r="E122" s="203" t="s">
        <v>55</v>
      </c>
      <c r="F122" s="203" t="s">
        <v>56</v>
      </c>
      <c r="G122" s="203" t="s">
        <v>123</v>
      </c>
      <c r="H122" s="203" t="s">
        <v>124</v>
      </c>
      <c r="I122" s="203" t="s">
        <v>125</v>
      </c>
      <c r="J122" s="204" t="s">
        <v>115</v>
      </c>
      <c r="K122" s="205" t="s">
        <v>126</v>
      </c>
      <c r="L122" s="206"/>
      <c r="M122" s="101" t="s">
        <v>1</v>
      </c>
      <c r="N122" s="102" t="s">
        <v>38</v>
      </c>
      <c r="O122" s="102" t="s">
        <v>127</v>
      </c>
      <c r="P122" s="102" t="s">
        <v>128</v>
      </c>
      <c r="Q122" s="102" t="s">
        <v>129</v>
      </c>
      <c r="R122" s="102" t="s">
        <v>130</v>
      </c>
      <c r="S122" s="102" t="s">
        <v>131</v>
      </c>
      <c r="T122" s="103" t="s">
        <v>132</v>
      </c>
      <c r="U122" s="200"/>
      <c r="V122" s="200"/>
      <c r="W122" s="200"/>
      <c r="X122" s="200"/>
      <c r="Y122" s="200"/>
      <c r="Z122" s="200"/>
      <c r="AA122" s="200"/>
      <c r="AB122" s="200"/>
      <c r="AC122" s="200"/>
      <c r="AD122" s="200"/>
      <c r="AE122" s="200"/>
    </row>
    <row r="123" s="2" customFormat="1" ht="22.8" customHeight="1">
      <c r="A123" s="39"/>
      <c r="B123" s="40"/>
      <c r="C123" s="108" t="s">
        <v>133</v>
      </c>
      <c r="D123" s="41"/>
      <c r="E123" s="41"/>
      <c r="F123" s="41"/>
      <c r="G123" s="41"/>
      <c r="H123" s="41"/>
      <c r="I123" s="41"/>
      <c r="J123" s="207">
        <f>BK123</f>
        <v>0</v>
      </c>
      <c r="K123" s="41"/>
      <c r="L123" s="45"/>
      <c r="M123" s="104"/>
      <c r="N123" s="208"/>
      <c r="O123" s="105"/>
      <c r="P123" s="209">
        <f>P124+P157</f>
        <v>0</v>
      </c>
      <c r="Q123" s="105"/>
      <c r="R123" s="209">
        <f>R124+R157</f>
        <v>0</v>
      </c>
      <c r="S123" s="105"/>
      <c r="T123" s="210">
        <f>T124+T157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73</v>
      </c>
      <c r="AU123" s="18" t="s">
        <v>117</v>
      </c>
      <c r="BK123" s="211">
        <f>BK124+BK157</f>
        <v>0</v>
      </c>
    </row>
    <row r="124" s="12" customFormat="1" ht="25.92" customHeight="1">
      <c r="A124" s="12"/>
      <c r="B124" s="212"/>
      <c r="C124" s="213"/>
      <c r="D124" s="214" t="s">
        <v>73</v>
      </c>
      <c r="E124" s="215" t="s">
        <v>1795</v>
      </c>
      <c r="F124" s="215" t="s">
        <v>2294</v>
      </c>
      <c r="G124" s="213"/>
      <c r="H124" s="213"/>
      <c r="I124" s="216"/>
      <c r="J124" s="217">
        <f>BK124</f>
        <v>0</v>
      </c>
      <c r="K124" s="213"/>
      <c r="L124" s="218"/>
      <c r="M124" s="219"/>
      <c r="N124" s="220"/>
      <c r="O124" s="220"/>
      <c r="P124" s="221">
        <f>SUM(P125:P156)</f>
        <v>0</v>
      </c>
      <c r="Q124" s="220"/>
      <c r="R124" s="221">
        <f>SUM(R125:R156)</f>
        <v>0</v>
      </c>
      <c r="S124" s="220"/>
      <c r="T124" s="222">
        <f>SUM(T125:T156)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3" t="s">
        <v>82</v>
      </c>
      <c r="AT124" s="224" t="s">
        <v>73</v>
      </c>
      <c r="AU124" s="224" t="s">
        <v>74</v>
      </c>
      <c r="AY124" s="223" t="s">
        <v>137</v>
      </c>
      <c r="BK124" s="225">
        <f>SUM(BK125:BK156)</f>
        <v>0</v>
      </c>
    </row>
    <row r="125" s="2" customFormat="1" ht="24.15" customHeight="1">
      <c r="A125" s="39"/>
      <c r="B125" s="40"/>
      <c r="C125" s="228" t="s">
        <v>82</v>
      </c>
      <c r="D125" s="228" t="s">
        <v>140</v>
      </c>
      <c r="E125" s="229" t="s">
        <v>2295</v>
      </c>
      <c r="F125" s="230" t="s">
        <v>2296</v>
      </c>
      <c r="G125" s="231" t="s">
        <v>143</v>
      </c>
      <c r="H125" s="232">
        <v>1</v>
      </c>
      <c r="I125" s="233"/>
      <c r="J125" s="234">
        <f>ROUND(I125*H125,2)</f>
        <v>0</v>
      </c>
      <c r="K125" s="235"/>
      <c r="L125" s="45"/>
      <c r="M125" s="236" t="s">
        <v>1</v>
      </c>
      <c r="N125" s="237" t="s">
        <v>39</v>
      </c>
      <c r="O125" s="92"/>
      <c r="P125" s="238">
        <f>O125*H125</f>
        <v>0</v>
      </c>
      <c r="Q125" s="238">
        <v>0</v>
      </c>
      <c r="R125" s="238">
        <f>Q125*H125</f>
        <v>0</v>
      </c>
      <c r="S125" s="238">
        <v>0</v>
      </c>
      <c r="T125" s="239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0" t="s">
        <v>155</v>
      </c>
      <c r="AT125" s="240" t="s">
        <v>140</v>
      </c>
      <c r="AU125" s="240" t="s">
        <v>82</v>
      </c>
      <c r="AY125" s="18" t="s">
        <v>137</v>
      </c>
      <c r="BE125" s="241">
        <f>IF(N125="základní",J125,0)</f>
        <v>0</v>
      </c>
      <c r="BF125" s="241">
        <f>IF(N125="snížená",J125,0)</f>
        <v>0</v>
      </c>
      <c r="BG125" s="241">
        <f>IF(N125="zákl. přenesená",J125,0)</f>
        <v>0</v>
      </c>
      <c r="BH125" s="241">
        <f>IF(N125="sníž. přenesená",J125,0)</f>
        <v>0</v>
      </c>
      <c r="BI125" s="241">
        <f>IF(N125="nulová",J125,0)</f>
        <v>0</v>
      </c>
      <c r="BJ125" s="18" t="s">
        <v>82</v>
      </c>
      <c r="BK125" s="241">
        <f>ROUND(I125*H125,2)</f>
        <v>0</v>
      </c>
      <c r="BL125" s="18" t="s">
        <v>155</v>
      </c>
      <c r="BM125" s="240" t="s">
        <v>84</v>
      </c>
    </row>
    <row r="126" s="2" customFormat="1">
      <c r="A126" s="39"/>
      <c r="B126" s="40"/>
      <c r="C126" s="41"/>
      <c r="D126" s="249" t="s">
        <v>217</v>
      </c>
      <c r="E126" s="41"/>
      <c r="F126" s="280" t="s">
        <v>2297</v>
      </c>
      <c r="G126" s="41"/>
      <c r="H126" s="41"/>
      <c r="I126" s="281"/>
      <c r="J126" s="41"/>
      <c r="K126" s="41"/>
      <c r="L126" s="45"/>
      <c r="M126" s="282"/>
      <c r="N126" s="283"/>
      <c r="O126" s="92"/>
      <c r="P126" s="92"/>
      <c r="Q126" s="92"/>
      <c r="R126" s="92"/>
      <c r="S126" s="92"/>
      <c r="T126" s="93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217</v>
      </c>
      <c r="AU126" s="18" t="s">
        <v>82</v>
      </c>
    </row>
    <row r="127" s="2" customFormat="1" ht="16.5" customHeight="1">
      <c r="A127" s="39"/>
      <c r="B127" s="40"/>
      <c r="C127" s="228" t="s">
        <v>84</v>
      </c>
      <c r="D127" s="228" t="s">
        <v>140</v>
      </c>
      <c r="E127" s="229" t="s">
        <v>2298</v>
      </c>
      <c r="F127" s="230" t="s">
        <v>2299</v>
      </c>
      <c r="G127" s="231" t="s">
        <v>143</v>
      </c>
      <c r="H127" s="232">
        <v>1</v>
      </c>
      <c r="I127" s="233"/>
      <c r="J127" s="234">
        <f>ROUND(I127*H127,2)</f>
        <v>0</v>
      </c>
      <c r="K127" s="235"/>
      <c r="L127" s="45"/>
      <c r="M127" s="236" t="s">
        <v>1</v>
      </c>
      <c r="N127" s="237" t="s">
        <v>39</v>
      </c>
      <c r="O127" s="92"/>
      <c r="P127" s="238">
        <f>O127*H127</f>
        <v>0</v>
      </c>
      <c r="Q127" s="238">
        <v>0</v>
      </c>
      <c r="R127" s="238">
        <f>Q127*H127</f>
        <v>0</v>
      </c>
      <c r="S127" s="238">
        <v>0</v>
      </c>
      <c r="T127" s="23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0" t="s">
        <v>155</v>
      </c>
      <c r="AT127" s="240" t="s">
        <v>140</v>
      </c>
      <c r="AU127" s="240" t="s">
        <v>82</v>
      </c>
      <c r="AY127" s="18" t="s">
        <v>137</v>
      </c>
      <c r="BE127" s="241">
        <f>IF(N127="základní",J127,0)</f>
        <v>0</v>
      </c>
      <c r="BF127" s="241">
        <f>IF(N127="snížená",J127,0)</f>
        <v>0</v>
      </c>
      <c r="BG127" s="241">
        <f>IF(N127="zákl. přenesená",J127,0)</f>
        <v>0</v>
      </c>
      <c r="BH127" s="241">
        <f>IF(N127="sníž. přenesená",J127,0)</f>
        <v>0</v>
      </c>
      <c r="BI127" s="241">
        <f>IF(N127="nulová",J127,0)</f>
        <v>0</v>
      </c>
      <c r="BJ127" s="18" t="s">
        <v>82</v>
      </c>
      <c r="BK127" s="241">
        <f>ROUND(I127*H127,2)</f>
        <v>0</v>
      </c>
      <c r="BL127" s="18" t="s">
        <v>155</v>
      </c>
      <c r="BM127" s="240" t="s">
        <v>155</v>
      </c>
    </row>
    <row r="128" s="2" customFormat="1">
      <c r="A128" s="39"/>
      <c r="B128" s="40"/>
      <c r="C128" s="41"/>
      <c r="D128" s="249" t="s">
        <v>217</v>
      </c>
      <c r="E128" s="41"/>
      <c r="F128" s="280" t="s">
        <v>2300</v>
      </c>
      <c r="G128" s="41"/>
      <c r="H128" s="41"/>
      <c r="I128" s="281"/>
      <c r="J128" s="41"/>
      <c r="K128" s="41"/>
      <c r="L128" s="45"/>
      <c r="M128" s="282"/>
      <c r="N128" s="283"/>
      <c r="O128" s="92"/>
      <c r="P128" s="92"/>
      <c r="Q128" s="92"/>
      <c r="R128" s="92"/>
      <c r="S128" s="92"/>
      <c r="T128" s="93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217</v>
      </c>
      <c r="AU128" s="18" t="s">
        <v>82</v>
      </c>
    </row>
    <row r="129" s="2" customFormat="1" ht="16.5" customHeight="1">
      <c r="A129" s="39"/>
      <c r="B129" s="40"/>
      <c r="C129" s="228" t="s">
        <v>149</v>
      </c>
      <c r="D129" s="228" t="s">
        <v>140</v>
      </c>
      <c r="E129" s="229" t="s">
        <v>2301</v>
      </c>
      <c r="F129" s="230" t="s">
        <v>2302</v>
      </c>
      <c r="G129" s="231" t="s">
        <v>143</v>
      </c>
      <c r="H129" s="232">
        <v>21</v>
      </c>
      <c r="I129" s="233"/>
      <c r="J129" s="234">
        <f>ROUND(I129*H129,2)</f>
        <v>0</v>
      </c>
      <c r="K129" s="235"/>
      <c r="L129" s="45"/>
      <c r="M129" s="236" t="s">
        <v>1</v>
      </c>
      <c r="N129" s="237" t="s">
        <v>39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155</v>
      </c>
      <c r="AT129" s="240" t="s">
        <v>140</v>
      </c>
      <c r="AU129" s="240" t="s">
        <v>82</v>
      </c>
      <c r="AY129" s="18" t="s">
        <v>137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82</v>
      </c>
      <c r="BK129" s="241">
        <f>ROUND(I129*H129,2)</f>
        <v>0</v>
      </c>
      <c r="BL129" s="18" t="s">
        <v>155</v>
      </c>
      <c r="BM129" s="240" t="s">
        <v>213</v>
      </c>
    </row>
    <row r="130" s="2" customFormat="1">
      <c r="A130" s="39"/>
      <c r="B130" s="40"/>
      <c r="C130" s="41"/>
      <c r="D130" s="249" t="s">
        <v>217</v>
      </c>
      <c r="E130" s="41"/>
      <c r="F130" s="280" t="s">
        <v>2303</v>
      </c>
      <c r="G130" s="41"/>
      <c r="H130" s="41"/>
      <c r="I130" s="281"/>
      <c r="J130" s="41"/>
      <c r="K130" s="41"/>
      <c r="L130" s="45"/>
      <c r="M130" s="282"/>
      <c r="N130" s="283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217</v>
      </c>
      <c r="AU130" s="18" t="s">
        <v>82</v>
      </c>
    </row>
    <row r="131" s="2" customFormat="1" ht="16.5" customHeight="1">
      <c r="A131" s="39"/>
      <c r="B131" s="40"/>
      <c r="C131" s="228" t="s">
        <v>155</v>
      </c>
      <c r="D131" s="228" t="s">
        <v>140</v>
      </c>
      <c r="E131" s="229" t="s">
        <v>2304</v>
      </c>
      <c r="F131" s="230" t="s">
        <v>2305</v>
      </c>
      <c r="G131" s="231" t="s">
        <v>143</v>
      </c>
      <c r="H131" s="232">
        <v>5</v>
      </c>
      <c r="I131" s="233"/>
      <c r="J131" s="234">
        <f>ROUND(I131*H131,2)</f>
        <v>0</v>
      </c>
      <c r="K131" s="235"/>
      <c r="L131" s="45"/>
      <c r="M131" s="236" t="s">
        <v>1</v>
      </c>
      <c r="N131" s="237" t="s">
        <v>39</v>
      </c>
      <c r="O131" s="92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0" t="s">
        <v>155</v>
      </c>
      <c r="AT131" s="240" t="s">
        <v>140</v>
      </c>
      <c r="AU131" s="240" t="s">
        <v>82</v>
      </c>
      <c r="AY131" s="18" t="s">
        <v>137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82</v>
      </c>
      <c r="BK131" s="241">
        <f>ROUND(I131*H131,2)</f>
        <v>0</v>
      </c>
      <c r="BL131" s="18" t="s">
        <v>155</v>
      </c>
      <c r="BM131" s="240" t="s">
        <v>224</v>
      </c>
    </row>
    <row r="132" s="2" customFormat="1">
      <c r="A132" s="39"/>
      <c r="B132" s="40"/>
      <c r="C132" s="41"/>
      <c r="D132" s="249" t="s">
        <v>217</v>
      </c>
      <c r="E132" s="41"/>
      <c r="F132" s="280" t="s">
        <v>2306</v>
      </c>
      <c r="G132" s="41"/>
      <c r="H132" s="41"/>
      <c r="I132" s="281"/>
      <c r="J132" s="41"/>
      <c r="K132" s="41"/>
      <c r="L132" s="45"/>
      <c r="M132" s="282"/>
      <c r="N132" s="283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217</v>
      </c>
      <c r="AU132" s="18" t="s">
        <v>82</v>
      </c>
    </row>
    <row r="133" s="2" customFormat="1" ht="16.5" customHeight="1">
      <c r="A133" s="39"/>
      <c r="B133" s="40"/>
      <c r="C133" s="228" t="s">
        <v>136</v>
      </c>
      <c r="D133" s="228" t="s">
        <v>140</v>
      </c>
      <c r="E133" s="229" t="s">
        <v>2307</v>
      </c>
      <c r="F133" s="230" t="s">
        <v>2308</v>
      </c>
      <c r="G133" s="231" t="s">
        <v>143</v>
      </c>
      <c r="H133" s="232">
        <v>8</v>
      </c>
      <c r="I133" s="233"/>
      <c r="J133" s="234">
        <f>ROUND(I133*H133,2)</f>
        <v>0</v>
      </c>
      <c r="K133" s="235"/>
      <c r="L133" s="45"/>
      <c r="M133" s="236" t="s">
        <v>1</v>
      </c>
      <c r="N133" s="237" t="s">
        <v>39</v>
      </c>
      <c r="O133" s="92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0" t="s">
        <v>155</v>
      </c>
      <c r="AT133" s="240" t="s">
        <v>140</v>
      </c>
      <c r="AU133" s="240" t="s">
        <v>82</v>
      </c>
      <c r="AY133" s="18" t="s">
        <v>137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82</v>
      </c>
      <c r="BK133" s="241">
        <f>ROUND(I133*H133,2)</f>
        <v>0</v>
      </c>
      <c r="BL133" s="18" t="s">
        <v>155</v>
      </c>
      <c r="BM133" s="240" t="s">
        <v>235</v>
      </c>
    </row>
    <row r="134" s="2" customFormat="1">
      <c r="A134" s="39"/>
      <c r="B134" s="40"/>
      <c r="C134" s="41"/>
      <c r="D134" s="249" t="s">
        <v>217</v>
      </c>
      <c r="E134" s="41"/>
      <c r="F134" s="280" t="s">
        <v>2309</v>
      </c>
      <c r="G134" s="41"/>
      <c r="H134" s="41"/>
      <c r="I134" s="281"/>
      <c r="J134" s="41"/>
      <c r="K134" s="41"/>
      <c r="L134" s="45"/>
      <c r="M134" s="282"/>
      <c r="N134" s="283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217</v>
      </c>
      <c r="AU134" s="18" t="s">
        <v>82</v>
      </c>
    </row>
    <row r="135" s="2" customFormat="1" ht="16.5" customHeight="1">
      <c r="A135" s="39"/>
      <c r="B135" s="40"/>
      <c r="C135" s="228" t="s">
        <v>213</v>
      </c>
      <c r="D135" s="228" t="s">
        <v>140</v>
      </c>
      <c r="E135" s="229" t="s">
        <v>2310</v>
      </c>
      <c r="F135" s="230" t="s">
        <v>2311</v>
      </c>
      <c r="G135" s="231" t="s">
        <v>143</v>
      </c>
      <c r="H135" s="232">
        <v>5</v>
      </c>
      <c r="I135" s="233"/>
      <c r="J135" s="234">
        <f>ROUND(I135*H135,2)</f>
        <v>0</v>
      </c>
      <c r="K135" s="235"/>
      <c r="L135" s="45"/>
      <c r="M135" s="236" t="s">
        <v>1</v>
      </c>
      <c r="N135" s="237" t="s">
        <v>39</v>
      </c>
      <c r="O135" s="92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0" t="s">
        <v>155</v>
      </c>
      <c r="AT135" s="240" t="s">
        <v>140</v>
      </c>
      <c r="AU135" s="240" t="s">
        <v>82</v>
      </c>
      <c r="AY135" s="18" t="s">
        <v>137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82</v>
      </c>
      <c r="BK135" s="241">
        <f>ROUND(I135*H135,2)</f>
        <v>0</v>
      </c>
      <c r="BL135" s="18" t="s">
        <v>155</v>
      </c>
      <c r="BM135" s="240" t="s">
        <v>247</v>
      </c>
    </row>
    <row r="136" s="2" customFormat="1">
      <c r="A136" s="39"/>
      <c r="B136" s="40"/>
      <c r="C136" s="41"/>
      <c r="D136" s="249" t="s">
        <v>217</v>
      </c>
      <c r="E136" s="41"/>
      <c r="F136" s="280" t="s">
        <v>2309</v>
      </c>
      <c r="G136" s="41"/>
      <c r="H136" s="41"/>
      <c r="I136" s="281"/>
      <c r="J136" s="41"/>
      <c r="K136" s="41"/>
      <c r="L136" s="45"/>
      <c r="M136" s="282"/>
      <c r="N136" s="283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217</v>
      </c>
      <c r="AU136" s="18" t="s">
        <v>82</v>
      </c>
    </row>
    <row r="137" s="2" customFormat="1" ht="16.5" customHeight="1">
      <c r="A137" s="39"/>
      <c r="B137" s="40"/>
      <c r="C137" s="228" t="s">
        <v>220</v>
      </c>
      <c r="D137" s="228" t="s">
        <v>140</v>
      </c>
      <c r="E137" s="229" t="s">
        <v>2312</v>
      </c>
      <c r="F137" s="230" t="s">
        <v>2313</v>
      </c>
      <c r="G137" s="231" t="s">
        <v>143</v>
      </c>
      <c r="H137" s="232">
        <v>2</v>
      </c>
      <c r="I137" s="233"/>
      <c r="J137" s="234">
        <f>ROUND(I137*H137,2)</f>
        <v>0</v>
      </c>
      <c r="K137" s="235"/>
      <c r="L137" s="45"/>
      <c r="M137" s="236" t="s">
        <v>1</v>
      </c>
      <c r="N137" s="237" t="s">
        <v>39</v>
      </c>
      <c r="O137" s="92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0" t="s">
        <v>155</v>
      </c>
      <c r="AT137" s="240" t="s">
        <v>140</v>
      </c>
      <c r="AU137" s="240" t="s">
        <v>82</v>
      </c>
      <c r="AY137" s="18" t="s">
        <v>137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82</v>
      </c>
      <c r="BK137" s="241">
        <f>ROUND(I137*H137,2)</f>
        <v>0</v>
      </c>
      <c r="BL137" s="18" t="s">
        <v>155</v>
      </c>
      <c r="BM137" s="240" t="s">
        <v>257</v>
      </c>
    </row>
    <row r="138" s="2" customFormat="1">
      <c r="A138" s="39"/>
      <c r="B138" s="40"/>
      <c r="C138" s="41"/>
      <c r="D138" s="249" t="s">
        <v>217</v>
      </c>
      <c r="E138" s="41"/>
      <c r="F138" s="280" t="s">
        <v>2314</v>
      </c>
      <c r="G138" s="41"/>
      <c r="H138" s="41"/>
      <c r="I138" s="281"/>
      <c r="J138" s="41"/>
      <c r="K138" s="41"/>
      <c r="L138" s="45"/>
      <c r="M138" s="282"/>
      <c r="N138" s="283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217</v>
      </c>
      <c r="AU138" s="18" t="s">
        <v>82</v>
      </c>
    </row>
    <row r="139" s="2" customFormat="1" ht="16.5" customHeight="1">
      <c r="A139" s="39"/>
      <c r="B139" s="40"/>
      <c r="C139" s="228" t="s">
        <v>224</v>
      </c>
      <c r="D139" s="228" t="s">
        <v>140</v>
      </c>
      <c r="E139" s="229" t="s">
        <v>2315</v>
      </c>
      <c r="F139" s="230" t="s">
        <v>2316</v>
      </c>
      <c r="G139" s="231" t="s">
        <v>143</v>
      </c>
      <c r="H139" s="232">
        <v>4</v>
      </c>
      <c r="I139" s="233"/>
      <c r="J139" s="234">
        <f>ROUND(I139*H139,2)</f>
        <v>0</v>
      </c>
      <c r="K139" s="235"/>
      <c r="L139" s="45"/>
      <c r="M139" s="236" t="s">
        <v>1</v>
      </c>
      <c r="N139" s="237" t="s">
        <v>39</v>
      </c>
      <c r="O139" s="92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0" t="s">
        <v>155</v>
      </c>
      <c r="AT139" s="240" t="s">
        <v>140</v>
      </c>
      <c r="AU139" s="240" t="s">
        <v>82</v>
      </c>
      <c r="AY139" s="18" t="s">
        <v>137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82</v>
      </c>
      <c r="BK139" s="241">
        <f>ROUND(I139*H139,2)</f>
        <v>0</v>
      </c>
      <c r="BL139" s="18" t="s">
        <v>155</v>
      </c>
      <c r="BM139" s="240" t="s">
        <v>266</v>
      </c>
    </row>
    <row r="140" s="2" customFormat="1">
      <c r="A140" s="39"/>
      <c r="B140" s="40"/>
      <c r="C140" s="41"/>
      <c r="D140" s="249" t="s">
        <v>217</v>
      </c>
      <c r="E140" s="41"/>
      <c r="F140" s="280" t="s">
        <v>2317</v>
      </c>
      <c r="G140" s="41"/>
      <c r="H140" s="41"/>
      <c r="I140" s="281"/>
      <c r="J140" s="41"/>
      <c r="K140" s="41"/>
      <c r="L140" s="45"/>
      <c r="M140" s="282"/>
      <c r="N140" s="283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217</v>
      </c>
      <c r="AU140" s="18" t="s">
        <v>82</v>
      </c>
    </row>
    <row r="141" s="2" customFormat="1" ht="16.5" customHeight="1">
      <c r="A141" s="39"/>
      <c r="B141" s="40"/>
      <c r="C141" s="228" t="s">
        <v>231</v>
      </c>
      <c r="D141" s="228" t="s">
        <v>140</v>
      </c>
      <c r="E141" s="229" t="s">
        <v>2318</v>
      </c>
      <c r="F141" s="230" t="s">
        <v>2319</v>
      </c>
      <c r="G141" s="231" t="s">
        <v>190</v>
      </c>
      <c r="H141" s="232">
        <v>220</v>
      </c>
      <c r="I141" s="233"/>
      <c r="J141" s="234">
        <f>ROUND(I141*H141,2)</f>
        <v>0</v>
      </c>
      <c r="K141" s="235"/>
      <c r="L141" s="45"/>
      <c r="M141" s="236" t="s">
        <v>1</v>
      </c>
      <c r="N141" s="237" t="s">
        <v>39</v>
      </c>
      <c r="O141" s="92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0" t="s">
        <v>155</v>
      </c>
      <c r="AT141" s="240" t="s">
        <v>140</v>
      </c>
      <c r="AU141" s="240" t="s">
        <v>82</v>
      </c>
      <c r="AY141" s="18" t="s">
        <v>137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82</v>
      </c>
      <c r="BK141" s="241">
        <f>ROUND(I141*H141,2)</f>
        <v>0</v>
      </c>
      <c r="BL141" s="18" t="s">
        <v>155</v>
      </c>
      <c r="BM141" s="240" t="s">
        <v>299</v>
      </c>
    </row>
    <row r="142" s="2" customFormat="1" ht="21.75" customHeight="1">
      <c r="A142" s="39"/>
      <c r="B142" s="40"/>
      <c r="C142" s="228" t="s">
        <v>235</v>
      </c>
      <c r="D142" s="228" t="s">
        <v>140</v>
      </c>
      <c r="E142" s="229" t="s">
        <v>2320</v>
      </c>
      <c r="F142" s="230" t="s">
        <v>2321</v>
      </c>
      <c r="G142" s="231" t="s">
        <v>2213</v>
      </c>
      <c r="H142" s="232">
        <v>13</v>
      </c>
      <c r="I142" s="233"/>
      <c r="J142" s="234">
        <f>ROUND(I142*H142,2)</f>
        <v>0</v>
      </c>
      <c r="K142" s="235"/>
      <c r="L142" s="45"/>
      <c r="M142" s="236" t="s">
        <v>1</v>
      </c>
      <c r="N142" s="237" t="s">
        <v>39</v>
      </c>
      <c r="O142" s="92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0" t="s">
        <v>155</v>
      </c>
      <c r="AT142" s="240" t="s">
        <v>140</v>
      </c>
      <c r="AU142" s="240" t="s">
        <v>82</v>
      </c>
      <c r="AY142" s="18" t="s">
        <v>137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82</v>
      </c>
      <c r="BK142" s="241">
        <f>ROUND(I142*H142,2)</f>
        <v>0</v>
      </c>
      <c r="BL142" s="18" t="s">
        <v>155</v>
      </c>
      <c r="BM142" s="240" t="s">
        <v>307</v>
      </c>
    </row>
    <row r="143" s="2" customFormat="1">
      <c r="A143" s="39"/>
      <c r="B143" s="40"/>
      <c r="C143" s="41"/>
      <c r="D143" s="249" t="s">
        <v>217</v>
      </c>
      <c r="E143" s="41"/>
      <c r="F143" s="280" t="s">
        <v>2322</v>
      </c>
      <c r="G143" s="41"/>
      <c r="H143" s="41"/>
      <c r="I143" s="281"/>
      <c r="J143" s="41"/>
      <c r="K143" s="41"/>
      <c r="L143" s="45"/>
      <c r="M143" s="282"/>
      <c r="N143" s="283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217</v>
      </c>
      <c r="AU143" s="18" t="s">
        <v>82</v>
      </c>
    </row>
    <row r="144" s="13" customFormat="1">
      <c r="A144" s="13"/>
      <c r="B144" s="247"/>
      <c r="C144" s="248"/>
      <c r="D144" s="249" t="s">
        <v>192</v>
      </c>
      <c r="E144" s="250" t="s">
        <v>1</v>
      </c>
      <c r="F144" s="251" t="s">
        <v>252</v>
      </c>
      <c r="G144" s="248"/>
      <c r="H144" s="252">
        <v>13</v>
      </c>
      <c r="I144" s="253"/>
      <c r="J144" s="248"/>
      <c r="K144" s="248"/>
      <c r="L144" s="254"/>
      <c r="M144" s="255"/>
      <c r="N144" s="256"/>
      <c r="O144" s="256"/>
      <c r="P144" s="256"/>
      <c r="Q144" s="256"/>
      <c r="R144" s="256"/>
      <c r="S144" s="256"/>
      <c r="T144" s="25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8" t="s">
        <v>192</v>
      </c>
      <c r="AU144" s="258" t="s">
        <v>82</v>
      </c>
      <c r="AV144" s="13" t="s">
        <v>84</v>
      </c>
      <c r="AW144" s="13" t="s">
        <v>30</v>
      </c>
      <c r="AX144" s="13" t="s">
        <v>82</v>
      </c>
      <c r="AY144" s="258" t="s">
        <v>137</v>
      </c>
    </row>
    <row r="145" s="2" customFormat="1" ht="21.75" customHeight="1">
      <c r="A145" s="39"/>
      <c r="B145" s="40"/>
      <c r="C145" s="228" t="s">
        <v>242</v>
      </c>
      <c r="D145" s="228" t="s">
        <v>140</v>
      </c>
      <c r="E145" s="229" t="s">
        <v>2323</v>
      </c>
      <c r="F145" s="230" t="s">
        <v>2321</v>
      </c>
      <c r="G145" s="231" t="s">
        <v>2213</v>
      </c>
      <c r="H145" s="232">
        <v>20</v>
      </c>
      <c r="I145" s="233"/>
      <c r="J145" s="234">
        <f>ROUND(I145*H145,2)</f>
        <v>0</v>
      </c>
      <c r="K145" s="235"/>
      <c r="L145" s="45"/>
      <c r="M145" s="236" t="s">
        <v>1</v>
      </c>
      <c r="N145" s="237" t="s">
        <v>39</v>
      </c>
      <c r="O145" s="92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0" t="s">
        <v>155</v>
      </c>
      <c r="AT145" s="240" t="s">
        <v>140</v>
      </c>
      <c r="AU145" s="240" t="s">
        <v>82</v>
      </c>
      <c r="AY145" s="18" t="s">
        <v>137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82</v>
      </c>
      <c r="BK145" s="241">
        <f>ROUND(I145*H145,2)</f>
        <v>0</v>
      </c>
      <c r="BL145" s="18" t="s">
        <v>155</v>
      </c>
      <c r="BM145" s="240" t="s">
        <v>2324</v>
      </c>
    </row>
    <row r="146" s="2" customFormat="1">
      <c r="A146" s="39"/>
      <c r="B146" s="40"/>
      <c r="C146" s="41"/>
      <c r="D146" s="249" t="s">
        <v>217</v>
      </c>
      <c r="E146" s="41"/>
      <c r="F146" s="280" t="s">
        <v>2325</v>
      </c>
      <c r="G146" s="41"/>
      <c r="H146" s="41"/>
      <c r="I146" s="281"/>
      <c r="J146" s="41"/>
      <c r="K146" s="41"/>
      <c r="L146" s="45"/>
      <c r="M146" s="282"/>
      <c r="N146" s="283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217</v>
      </c>
      <c r="AU146" s="18" t="s">
        <v>82</v>
      </c>
    </row>
    <row r="147" s="13" customFormat="1">
      <c r="A147" s="13"/>
      <c r="B147" s="247"/>
      <c r="C147" s="248"/>
      <c r="D147" s="249" t="s">
        <v>192</v>
      </c>
      <c r="E147" s="250" t="s">
        <v>1</v>
      </c>
      <c r="F147" s="251" t="s">
        <v>299</v>
      </c>
      <c r="G147" s="248"/>
      <c r="H147" s="252">
        <v>20</v>
      </c>
      <c r="I147" s="253"/>
      <c r="J147" s="248"/>
      <c r="K147" s="248"/>
      <c r="L147" s="254"/>
      <c r="M147" s="255"/>
      <c r="N147" s="256"/>
      <c r="O147" s="256"/>
      <c r="P147" s="256"/>
      <c r="Q147" s="256"/>
      <c r="R147" s="256"/>
      <c r="S147" s="256"/>
      <c r="T147" s="25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8" t="s">
        <v>192</v>
      </c>
      <c r="AU147" s="258" t="s">
        <v>82</v>
      </c>
      <c r="AV147" s="13" t="s">
        <v>84</v>
      </c>
      <c r="AW147" s="13" t="s">
        <v>30</v>
      </c>
      <c r="AX147" s="13" t="s">
        <v>82</v>
      </c>
      <c r="AY147" s="258" t="s">
        <v>137</v>
      </c>
    </row>
    <row r="148" s="2" customFormat="1" ht="21.75" customHeight="1">
      <c r="A148" s="39"/>
      <c r="B148" s="40"/>
      <c r="C148" s="228" t="s">
        <v>247</v>
      </c>
      <c r="D148" s="228" t="s">
        <v>140</v>
      </c>
      <c r="E148" s="229" t="s">
        <v>2326</v>
      </c>
      <c r="F148" s="230" t="s">
        <v>2321</v>
      </c>
      <c r="G148" s="231" t="s">
        <v>2213</v>
      </c>
      <c r="H148" s="232">
        <v>40</v>
      </c>
      <c r="I148" s="233"/>
      <c r="J148" s="234">
        <f>ROUND(I148*H148,2)</f>
        <v>0</v>
      </c>
      <c r="K148" s="235"/>
      <c r="L148" s="45"/>
      <c r="M148" s="236" t="s">
        <v>1</v>
      </c>
      <c r="N148" s="237" t="s">
        <v>39</v>
      </c>
      <c r="O148" s="92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0" t="s">
        <v>155</v>
      </c>
      <c r="AT148" s="240" t="s">
        <v>140</v>
      </c>
      <c r="AU148" s="240" t="s">
        <v>82</v>
      </c>
      <c r="AY148" s="18" t="s">
        <v>137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82</v>
      </c>
      <c r="BK148" s="241">
        <f>ROUND(I148*H148,2)</f>
        <v>0</v>
      </c>
      <c r="BL148" s="18" t="s">
        <v>155</v>
      </c>
      <c r="BM148" s="240" t="s">
        <v>2327</v>
      </c>
    </row>
    <row r="149" s="2" customFormat="1">
      <c r="A149" s="39"/>
      <c r="B149" s="40"/>
      <c r="C149" s="41"/>
      <c r="D149" s="249" t="s">
        <v>217</v>
      </c>
      <c r="E149" s="41"/>
      <c r="F149" s="280" t="s">
        <v>2328</v>
      </c>
      <c r="G149" s="41"/>
      <c r="H149" s="41"/>
      <c r="I149" s="281"/>
      <c r="J149" s="41"/>
      <c r="K149" s="41"/>
      <c r="L149" s="45"/>
      <c r="M149" s="282"/>
      <c r="N149" s="283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217</v>
      </c>
      <c r="AU149" s="18" t="s">
        <v>82</v>
      </c>
    </row>
    <row r="150" s="13" customFormat="1">
      <c r="A150" s="13"/>
      <c r="B150" s="247"/>
      <c r="C150" s="248"/>
      <c r="D150" s="249" t="s">
        <v>192</v>
      </c>
      <c r="E150" s="250" t="s">
        <v>1</v>
      </c>
      <c r="F150" s="251" t="s">
        <v>408</v>
      </c>
      <c r="G150" s="248"/>
      <c r="H150" s="252">
        <v>40</v>
      </c>
      <c r="I150" s="253"/>
      <c r="J150" s="248"/>
      <c r="K150" s="248"/>
      <c r="L150" s="254"/>
      <c r="M150" s="255"/>
      <c r="N150" s="256"/>
      <c r="O150" s="256"/>
      <c r="P150" s="256"/>
      <c r="Q150" s="256"/>
      <c r="R150" s="256"/>
      <c r="S150" s="256"/>
      <c r="T150" s="25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8" t="s">
        <v>192</v>
      </c>
      <c r="AU150" s="258" t="s">
        <v>82</v>
      </c>
      <c r="AV150" s="13" t="s">
        <v>84</v>
      </c>
      <c r="AW150" s="13" t="s">
        <v>30</v>
      </c>
      <c r="AX150" s="13" t="s">
        <v>82</v>
      </c>
      <c r="AY150" s="258" t="s">
        <v>137</v>
      </c>
    </row>
    <row r="151" s="2" customFormat="1" ht="16.5" customHeight="1">
      <c r="A151" s="39"/>
      <c r="B151" s="40"/>
      <c r="C151" s="228" t="s">
        <v>252</v>
      </c>
      <c r="D151" s="228" t="s">
        <v>140</v>
      </c>
      <c r="E151" s="229" t="s">
        <v>2329</v>
      </c>
      <c r="F151" s="230" t="s">
        <v>2330</v>
      </c>
      <c r="G151" s="231" t="s">
        <v>2213</v>
      </c>
      <c r="H151" s="232">
        <v>22</v>
      </c>
      <c r="I151" s="233"/>
      <c r="J151" s="234">
        <f>ROUND(I151*H151,2)</f>
        <v>0</v>
      </c>
      <c r="K151" s="235"/>
      <c r="L151" s="45"/>
      <c r="M151" s="236" t="s">
        <v>1</v>
      </c>
      <c r="N151" s="237" t="s">
        <v>39</v>
      </c>
      <c r="O151" s="92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0" t="s">
        <v>155</v>
      </c>
      <c r="AT151" s="240" t="s">
        <v>140</v>
      </c>
      <c r="AU151" s="240" t="s">
        <v>82</v>
      </c>
      <c r="AY151" s="18" t="s">
        <v>137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82</v>
      </c>
      <c r="BK151" s="241">
        <f>ROUND(I151*H151,2)</f>
        <v>0</v>
      </c>
      <c r="BL151" s="18" t="s">
        <v>155</v>
      </c>
      <c r="BM151" s="240" t="s">
        <v>315</v>
      </c>
    </row>
    <row r="152" s="2" customFormat="1">
      <c r="A152" s="39"/>
      <c r="B152" s="40"/>
      <c r="C152" s="41"/>
      <c r="D152" s="249" t="s">
        <v>217</v>
      </c>
      <c r="E152" s="41"/>
      <c r="F152" s="280" t="s">
        <v>2331</v>
      </c>
      <c r="G152" s="41"/>
      <c r="H152" s="41"/>
      <c r="I152" s="281"/>
      <c r="J152" s="41"/>
      <c r="K152" s="41"/>
      <c r="L152" s="45"/>
      <c r="M152" s="282"/>
      <c r="N152" s="283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217</v>
      </c>
      <c r="AU152" s="18" t="s">
        <v>82</v>
      </c>
    </row>
    <row r="153" s="2" customFormat="1" ht="16.5" customHeight="1">
      <c r="A153" s="39"/>
      <c r="B153" s="40"/>
      <c r="C153" s="228" t="s">
        <v>257</v>
      </c>
      <c r="D153" s="228" t="s">
        <v>140</v>
      </c>
      <c r="E153" s="229" t="s">
        <v>2332</v>
      </c>
      <c r="F153" s="230" t="s">
        <v>2330</v>
      </c>
      <c r="G153" s="231" t="s">
        <v>2213</v>
      </c>
      <c r="H153" s="232">
        <v>13</v>
      </c>
      <c r="I153" s="233"/>
      <c r="J153" s="234">
        <f>ROUND(I153*H153,2)</f>
        <v>0</v>
      </c>
      <c r="K153" s="235"/>
      <c r="L153" s="45"/>
      <c r="M153" s="236" t="s">
        <v>1</v>
      </c>
      <c r="N153" s="237" t="s">
        <v>39</v>
      </c>
      <c r="O153" s="92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0" t="s">
        <v>155</v>
      </c>
      <c r="AT153" s="240" t="s">
        <v>140</v>
      </c>
      <c r="AU153" s="240" t="s">
        <v>82</v>
      </c>
      <c r="AY153" s="18" t="s">
        <v>137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82</v>
      </c>
      <c r="BK153" s="241">
        <f>ROUND(I153*H153,2)</f>
        <v>0</v>
      </c>
      <c r="BL153" s="18" t="s">
        <v>155</v>
      </c>
      <c r="BM153" s="240" t="s">
        <v>323</v>
      </c>
    </row>
    <row r="154" s="2" customFormat="1">
      <c r="A154" s="39"/>
      <c r="B154" s="40"/>
      <c r="C154" s="41"/>
      <c r="D154" s="249" t="s">
        <v>217</v>
      </c>
      <c r="E154" s="41"/>
      <c r="F154" s="280" t="s">
        <v>2333</v>
      </c>
      <c r="G154" s="41"/>
      <c r="H154" s="41"/>
      <c r="I154" s="281"/>
      <c r="J154" s="41"/>
      <c r="K154" s="41"/>
      <c r="L154" s="45"/>
      <c r="M154" s="282"/>
      <c r="N154" s="283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217</v>
      </c>
      <c r="AU154" s="18" t="s">
        <v>82</v>
      </c>
    </row>
    <row r="155" s="2" customFormat="1" ht="16.5" customHeight="1">
      <c r="A155" s="39"/>
      <c r="B155" s="40"/>
      <c r="C155" s="228" t="s">
        <v>8</v>
      </c>
      <c r="D155" s="228" t="s">
        <v>140</v>
      </c>
      <c r="E155" s="229" t="s">
        <v>2334</v>
      </c>
      <c r="F155" s="230" t="s">
        <v>2335</v>
      </c>
      <c r="G155" s="231" t="s">
        <v>190</v>
      </c>
      <c r="H155" s="232">
        <v>90</v>
      </c>
      <c r="I155" s="233"/>
      <c r="J155" s="234">
        <f>ROUND(I155*H155,2)</f>
        <v>0</v>
      </c>
      <c r="K155" s="235"/>
      <c r="L155" s="45"/>
      <c r="M155" s="236" t="s">
        <v>1</v>
      </c>
      <c r="N155" s="237" t="s">
        <v>39</v>
      </c>
      <c r="O155" s="92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0" t="s">
        <v>155</v>
      </c>
      <c r="AT155" s="240" t="s">
        <v>140</v>
      </c>
      <c r="AU155" s="240" t="s">
        <v>82</v>
      </c>
      <c r="AY155" s="18" t="s">
        <v>137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82</v>
      </c>
      <c r="BK155" s="241">
        <f>ROUND(I155*H155,2)</f>
        <v>0</v>
      </c>
      <c r="BL155" s="18" t="s">
        <v>155</v>
      </c>
      <c r="BM155" s="240" t="s">
        <v>334</v>
      </c>
    </row>
    <row r="156" s="2" customFormat="1">
      <c r="A156" s="39"/>
      <c r="B156" s="40"/>
      <c r="C156" s="41"/>
      <c r="D156" s="249" t="s">
        <v>217</v>
      </c>
      <c r="E156" s="41"/>
      <c r="F156" s="280" t="s">
        <v>2336</v>
      </c>
      <c r="G156" s="41"/>
      <c r="H156" s="41"/>
      <c r="I156" s="281"/>
      <c r="J156" s="41"/>
      <c r="K156" s="41"/>
      <c r="L156" s="45"/>
      <c r="M156" s="282"/>
      <c r="N156" s="283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217</v>
      </c>
      <c r="AU156" s="18" t="s">
        <v>82</v>
      </c>
    </row>
    <row r="157" s="12" customFormat="1" ht="25.92" customHeight="1">
      <c r="A157" s="12"/>
      <c r="B157" s="212"/>
      <c r="C157" s="213"/>
      <c r="D157" s="214" t="s">
        <v>73</v>
      </c>
      <c r="E157" s="215" t="s">
        <v>760</v>
      </c>
      <c r="F157" s="215" t="s">
        <v>761</v>
      </c>
      <c r="G157" s="213"/>
      <c r="H157" s="213"/>
      <c r="I157" s="216"/>
      <c r="J157" s="217">
        <f>BK157</f>
        <v>0</v>
      </c>
      <c r="K157" s="213"/>
      <c r="L157" s="218"/>
      <c r="M157" s="219"/>
      <c r="N157" s="220"/>
      <c r="O157" s="220"/>
      <c r="P157" s="221">
        <f>P158</f>
        <v>0</v>
      </c>
      <c r="Q157" s="220"/>
      <c r="R157" s="221">
        <f>R158</f>
        <v>0</v>
      </c>
      <c r="S157" s="220"/>
      <c r="T157" s="222">
        <f>T158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3" t="s">
        <v>84</v>
      </c>
      <c r="AT157" s="224" t="s">
        <v>73</v>
      </c>
      <c r="AU157" s="224" t="s">
        <v>74</v>
      </c>
      <c r="AY157" s="223" t="s">
        <v>137</v>
      </c>
      <c r="BK157" s="225">
        <f>BK158</f>
        <v>0</v>
      </c>
    </row>
    <row r="158" s="12" customFormat="1" ht="22.8" customHeight="1">
      <c r="A158" s="12"/>
      <c r="B158" s="212"/>
      <c r="C158" s="213"/>
      <c r="D158" s="214" t="s">
        <v>73</v>
      </c>
      <c r="E158" s="226" t="s">
        <v>2337</v>
      </c>
      <c r="F158" s="226" t="s">
        <v>99</v>
      </c>
      <c r="G158" s="213"/>
      <c r="H158" s="213"/>
      <c r="I158" s="216"/>
      <c r="J158" s="227">
        <f>BK158</f>
        <v>0</v>
      </c>
      <c r="K158" s="213"/>
      <c r="L158" s="218"/>
      <c r="M158" s="219"/>
      <c r="N158" s="220"/>
      <c r="O158" s="220"/>
      <c r="P158" s="221">
        <f>P159</f>
        <v>0</v>
      </c>
      <c r="Q158" s="220"/>
      <c r="R158" s="221">
        <f>R159</f>
        <v>0</v>
      </c>
      <c r="S158" s="220"/>
      <c r="T158" s="222">
        <f>T159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3" t="s">
        <v>84</v>
      </c>
      <c r="AT158" s="224" t="s">
        <v>73</v>
      </c>
      <c r="AU158" s="224" t="s">
        <v>82</v>
      </c>
      <c r="AY158" s="223" t="s">
        <v>137</v>
      </c>
      <c r="BK158" s="225">
        <f>BK159</f>
        <v>0</v>
      </c>
    </row>
    <row r="159" s="2" customFormat="1" ht="24.15" customHeight="1">
      <c r="A159" s="39"/>
      <c r="B159" s="40"/>
      <c r="C159" s="228" t="s">
        <v>266</v>
      </c>
      <c r="D159" s="228" t="s">
        <v>140</v>
      </c>
      <c r="E159" s="229" t="s">
        <v>2338</v>
      </c>
      <c r="F159" s="230" t="s">
        <v>2339</v>
      </c>
      <c r="G159" s="231" t="s">
        <v>2199</v>
      </c>
      <c r="H159" s="309"/>
      <c r="I159" s="233"/>
      <c r="J159" s="234">
        <f>ROUND(I159*H159,2)</f>
        <v>0</v>
      </c>
      <c r="K159" s="235"/>
      <c r="L159" s="45"/>
      <c r="M159" s="242" t="s">
        <v>1</v>
      </c>
      <c r="N159" s="243" t="s">
        <v>39</v>
      </c>
      <c r="O159" s="244"/>
      <c r="P159" s="245">
        <f>O159*H159</f>
        <v>0</v>
      </c>
      <c r="Q159" s="245">
        <v>0</v>
      </c>
      <c r="R159" s="245">
        <f>Q159*H159</f>
        <v>0</v>
      </c>
      <c r="S159" s="245">
        <v>0</v>
      </c>
      <c r="T159" s="246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0" t="s">
        <v>266</v>
      </c>
      <c r="AT159" s="240" t="s">
        <v>140</v>
      </c>
      <c r="AU159" s="240" t="s">
        <v>84</v>
      </c>
      <c r="AY159" s="18" t="s">
        <v>137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82</v>
      </c>
      <c r="BK159" s="241">
        <f>ROUND(I159*H159,2)</f>
        <v>0</v>
      </c>
      <c r="BL159" s="18" t="s">
        <v>266</v>
      </c>
      <c r="BM159" s="240" t="s">
        <v>2340</v>
      </c>
    </row>
    <row r="160" s="2" customFormat="1" ht="6.96" customHeight="1">
      <c r="A160" s="39"/>
      <c r="B160" s="67"/>
      <c r="C160" s="68"/>
      <c r="D160" s="68"/>
      <c r="E160" s="68"/>
      <c r="F160" s="68"/>
      <c r="G160" s="68"/>
      <c r="H160" s="68"/>
      <c r="I160" s="68"/>
      <c r="J160" s="68"/>
      <c r="K160" s="68"/>
      <c r="L160" s="45"/>
      <c r="M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</row>
  </sheetData>
  <sheetProtection sheet="1" autoFilter="0" formatColumns="0" formatRows="0" objects="1" scenarios="1" spinCount="100000" saltValue="cW+wdBHBwX1vQ3kC677/RNxvOUzk9JJQAfhJzdhZSh6NkkxGbum6PjXTYXEtkHbwsZKizMupoKbZSnKk7e3yCg==" hashValue="i/E0TyO3RFTTcA8nCg8KNtCzPoOtHLQBh7LViSM8hddpwOTq5Q2+dX6BDkV+mNji/XscaMfnvTk4wSbaQmhUnA==" algorithmName="SHA-512" password="CC35"/>
  <autoFilter ref="C122:K15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103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84</v>
      </c>
    </row>
    <row r="4" s="1" customFormat="1" ht="24.96" customHeight="1">
      <c r="B4" s="21"/>
      <c r="D4" s="149" t="s">
        <v>110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26.25" customHeight="1">
      <c r="B7" s="21"/>
      <c r="E7" s="152" t="str">
        <f>'Rekapitulace stavby'!K6</f>
        <v>R1-REKONSTRUKCE OBJEKTU BENEŠOVO NÁMĚSTÍ č.840, TEPLICE - TURISTICKÉ INFORMAČNÍ CENTRUM</v>
      </c>
      <c r="F7" s="151"/>
      <c r="G7" s="151"/>
      <c r="H7" s="151"/>
      <c r="L7" s="21"/>
    </row>
    <row r="8" s="1" customFormat="1" ht="12" customHeight="1">
      <c r="B8" s="21"/>
      <c r="D8" s="151" t="s">
        <v>111</v>
      </c>
      <c r="L8" s="21"/>
    </row>
    <row r="9" s="2" customFormat="1" ht="16.5" customHeight="1">
      <c r="A9" s="39"/>
      <c r="B9" s="45"/>
      <c r="C9" s="39"/>
      <c r="D9" s="39"/>
      <c r="E9" s="152" t="s">
        <v>1759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1760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2341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28. 8. 2023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 xml:space="preserve"> </v>
      </c>
      <c r="F17" s="39"/>
      <c r="G17" s="39"/>
      <c r="H17" s="39"/>
      <c r="I17" s="151" t="s">
        <v>26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27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26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29</v>
      </c>
      <c r="E22" s="39"/>
      <c r="F22" s="39"/>
      <c r="G22" s="39"/>
      <c r="H22" s="39"/>
      <c r="I22" s="151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 xml:space="preserve"> </v>
      </c>
      <c r="F23" s="39"/>
      <c r="G23" s="39"/>
      <c r="H23" s="39"/>
      <c r="I23" s="151" t="s">
        <v>26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31</v>
      </c>
      <c r="E25" s="39"/>
      <c r="F25" s="39"/>
      <c r="G25" s="39"/>
      <c r="H25" s="39"/>
      <c r="I25" s="151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1" t="s">
        <v>26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32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34</v>
      </c>
      <c r="E32" s="39"/>
      <c r="F32" s="39"/>
      <c r="G32" s="39"/>
      <c r="H32" s="39"/>
      <c r="I32" s="39"/>
      <c r="J32" s="161">
        <f>ROUND(J126,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36</v>
      </c>
      <c r="G34" s="39"/>
      <c r="H34" s="39"/>
      <c r="I34" s="162" t="s">
        <v>35</v>
      </c>
      <c r="J34" s="162" t="s">
        <v>37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38</v>
      </c>
      <c r="E35" s="151" t="s">
        <v>39</v>
      </c>
      <c r="F35" s="164">
        <f>ROUND((SUM(BE126:BE184)),  2)</f>
        <v>0</v>
      </c>
      <c r="G35" s="39"/>
      <c r="H35" s="39"/>
      <c r="I35" s="165">
        <v>0.20999999999999999</v>
      </c>
      <c r="J35" s="164">
        <f>ROUND(((SUM(BE126:BE184))*I35),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40</v>
      </c>
      <c r="F36" s="164">
        <f>ROUND((SUM(BF126:BF184)),  2)</f>
        <v>0</v>
      </c>
      <c r="G36" s="39"/>
      <c r="H36" s="39"/>
      <c r="I36" s="165">
        <v>0.14999999999999999</v>
      </c>
      <c r="J36" s="164">
        <f>ROUND(((SUM(BF126:BF184))*I36),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41</v>
      </c>
      <c r="F37" s="164">
        <f>ROUND((SUM(BG126:BG184)),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42</v>
      </c>
      <c r="F38" s="164">
        <f>ROUND((SUM(BH126:BH184)),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43</v>
      </c>
      <c r="F39" s="164">
        <f>ROUND((SUM(BI126:BI184)),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44</v>
      </c>
      <c r="E41" s="168"/>
      <c r="F41" s="168"/>
      <c r="G41" s="169" t="s">
        <v>45</v>
      </c>
      <c r="H41" s="170" t="s">
        <v>46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47</v>
      </c>
      <c r="E50" s="174"/>
      <c r="F50" s="174"/>
      <c r="G50" s="173" t="s">
        <v>48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49</v>
      </c>
      <c r="E61" s="176"/>
      <c r="F61" s="177" t="s">
        <v>50</v>
      </c>
      <c r="G61" s="175" t="s">
        <v>49</v>
      </c>
      <c r="H61" s="176"/>
      <c r="I61" s="176"/>
      <c r="J61" s="178" t="s">
        <v>50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51</v>
      </c>
      <c r="E65" s="179"/>
      <c r="F65" s="179"/>
      <c r="G65" s="173" t="s">
        <v>52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49</v>
      </c>
      <c r="E76" s="176"/>
      <c r="F76" s="177" t="s">
        <v>50</v>
      </c>
      <c r="G76" s="175" t="s">
        <v>49</v>
      </c>
      <c r="H76" s="176"/>
      <c r="I76" s="176"/>
      <c r="J76" s="178" t="s">
        <v>50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4" t="str">
        <f>E7</f>
        <v>R1-REKONSTRUKCE OBJEKTU BENEŠOVO NÁMĚSTÍ č.840, TEPLICE - TURISTICKÉ INFORMAČNÍ CENTRUM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111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1759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1760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D.1.4.c - Vytápění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28. 8. 2023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 xml:space="preserve"> </v>
      </c>
      <c r="G93" s="41"/>
      <c r="H93" s="41"/>
      <c r="I93" s="33" t="s">
        <v>29</v>
      </c>
      <c r="J93" s="37" t="str">
        <f>E23</f>
        <v xml:space="preserve">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27</v>
      </c>
      <c r="D94" s="41"/>
      <c r="E94" s="41"/>
      <c r="F94" s="28" t="str">
        <f>IF(E20="","",E20)</f>
        <v>Vyplň údaj</v>
      </c>
      <c r="G94" s="41"/>
      <c r="H94" s="41"/>
      <c r="I94" s="33" t="s">
        <v>31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114</v>
      </c>
      <c r="D96" s="186"/>
      <c r="E96" s="186"/>
      <c r="F96" s="186"/>
      <c r="G96" s="186"/>
      <c r="H96" s="186"/>
      <c r="I96" s="186"/>
      <c r="J96" s="187" t="s">
        <v>115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116</v>
      </c>
      <c r="D98" s="41"/>
      <c r="E98" s="41"/>
      <c r="F98" s="41"/>
      <c r="G98" s="41"/>
      <c r="H98" s="41"/>
      <c r="I98" s="41"/>
      <c r="J98" s="111">
        <f>J126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117</v>
      </c>
    </row>
    <row r="99" s="9" customFormat="1" ht="24.96" customHeight="1">
      <c r="A99" s="9"/>
      <c r="B99" s="189"/>
      <c r="C99" s="190"/>
      <c r="D99" s="191" t="s">
        <v>2342</v>
      </c>
      <c r="E99" s="192"/>
      <c r="F99" s="192"/>
      <c r="G99" s="192"/>
      <c r="H99" s="192"/>
      <c r="I99" s="192"/>
      <c r="J99" s="193">
        <f>J127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89"/>
      <c r="C100" s="190"/>
      <c r="D100" s="191" t="s">
        <v>2343</v>
      </c>
      <c r="E100" s="192"/>
      <c r="F100" s="192"/>
      <c r="G100" s="192"/>
      <c r="H100" s="192"/>
      <c r="I100" s="192"/>
      <c r="J100" s="193">
        <f>J148</f>
        <v>0</v>
      </c>
      <c r="K100" s="190"/>
      <c r="L100" s="194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89"/>
      <c r="C101" s="190"/>
      <c r="D101" s="191" t="s">
        <v>2344</v>
      </c>
      <c r="E101" s="192"/>
      <c r="F101" s="192"/>
      <c r="G101" s="192"/>
      <c r="H101" s="192"/>
      <c r="I101" s="192"/>
      <c r="J101" s="193">
        <f>J159</f>
        <v>0</v>
      </c>
      <c r="K101" s="190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89"/>
      <c r="C102" s="190"/>
      <c r="D102" s="191" t="s">
        <v>2345</v>
      </c>
      <c r="E102" s="192"/>
      <c r="F102" s="192"/>
      <c r="G102" s="192"/>
      <c r="H102" s="192"/>
      <c r="I102" s="192"/>
      <c r="J102" s="193">
        <f>J164</f>
        <v>0</v>
      </c>
      <c r="K102" s="190"/>
      <c r="L102" s="19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89"/>
      <c r="C103" s="190"/>
      <c r="D103" s="191" t="s">
        <v>2346</v>
      </c>
      <c r="E103" s="192"/>
      <c r="F103" s="192"/>
      <c r="G103" s="192"/>
      <c r="H103" s="192"/>
      <c r="I103" s="192"/>
      <c r="J103" s="193">
        <f>J177</f>
        <v>0</v>
      </c>
      <c r="K103" s="190"/>
      <c r="L103" s="194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89"/>
      <c r="C104" s="190"/>
      <c r="D104" s="191" t="s">
        <v>118</v>
      </c>
      <c r="E104" s="192"/>
      <c r="F104" s="192"/>
      <c r="G104" s="192"/>
      <c r="H104" s="192"/>
      <c r="I104" s="192"/>
      <c r="J104" s="193">
        <f>J183</f>
        <v>0</v>
      </c>
      <c r="K104" s="190"/>
      <c r="L104" s="194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121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6.25" customHeight="1">
      <c r="A114" s="39"/>
      <c r="B114" s="40"/>
      <c r="C114" s="41"/>
      <c r="D114" s="41"/>
      <c r="E114" s="184" t="str">
        <f>E7</f>
        <v>R1-REKONSTRUKCE OBJEKTU BENEŠOVO NÁMĚSTÍ č.840, TEPLICE - TURISTICKÉ INFORMAČNÍ CENTRUM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1" customFormat="1" ht="12" customHeight="1">
      <c r="B115" s="22"/>
      <c r="C115" s="33" t="s">
        <v>111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4" t="s">
        <v>1759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1760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E11</f>
        <v>D.1.4.c - Vytápění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F14</f>
        <v xml:space="preserve"> </v>
      </c>
      <c r="G120" s="41"/>
      <c r="H120" s="41"/>
      <c r="I120" s="33" t="s">
        <v>22</v>
      </c>
      <c r="J120" s="80" t="str">
        <f>IF(J14="","",J14)</f>
        <v>28. 8. 2023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24</v>
      </c>
      <c r="D122" s="41"/>
      <c r="E122" s="41"/>
      <c r="F122" s="28" t="str">
        <f>E17</f>
        <v xml:space="preserve"> </v>
      </c>
      <c r="G122" s="41"/>
      <c r="H122" s="41"/>
      <c r="I122" s="33" t="s">
        <v>29</v>
      </c>
      <c r="J122" s="37" t="str">
        <f>E23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27</v>
      </c>
      <c r="D123" s="41"/>
      <c r="E123" s="41"/>
      <c r="F123" s="28" t="str">
        <f>IF(E20="","",E20)</f>
        <v>Vyplň údaj</v>
      </c>
      <c r="G123" s="41"/>
      <c r="H123" s="41"/>
      <c r="I123" s="33" t="s">
        <v>31</v>
      </c>
      <c r="J123" s="37" t="str">
        <f>E26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0"/>
      <c r="B125" s="201"/>
      <c r="C125" s="202" t="s">
        <v>122</v>
      </c>
      <c r="D125" s="203" t="s">
        <v>59</v>
      </c>
      <c r="E125" s="203" t="s">
        <v>55</v>
      </c>
      <c r="F125" s="203" t="s">
        <v>56</v>
      </c>
      <c r="G125" s="203" t="s">
        <v>123</v>
      </c>
      <c r="H125" s="203" t="s">
        <v>124</v>
      </c>
      <c r="I125" s="203" t="s">
        <v>125</v>
      </c>
      <c r="J125" s="204" t="s">
        <v>115</v>
      </c>
      <c r="K125" s="205" t="s">
        <v>126</v>
      </c>
      <c r="L125" s="206"/>
      <c r="M125" s="101" t="s">
        <v>1</v>
      </c>
      <c r="N125" s="102" t="s">
        <v>38</v>
      </c>
      <c r="O125" s="102" t="s">
        <v>127</v>
      </c>
      <c r="P125" s="102" t="s">
        <v>128</v>
      </c>
      <c r="Q125" s="102" t="s">
        <v>129</v>
      </c>
      <c r="R125" s="102" t="s">
        <v>130</v>
      </c>
      <c r="S125" s="102" t="s">
        <v>131</v>
      </c>
      <c r="T125" s="103" t="s">
        <v>132</v>
      </c>
      <c r="U125" s="200"/>
      <c r="V125" s="200"/>
      <c r="W125" s="200"/>
      <c r="X125" s="200"/>
      <c r="Y125" s="200"/>
      <c r="Z125" s="200"/>
      <c r="AA125" s="200"/>
      <c r="AB125" s="200"/>
      <c r="AC125" s="200"/>
      <c r="AD125" s="200"/>
      <c r="AE125" s="200"/>
    </row>
    <row r="126" s="2" customFormat="1" ht="22.8" customHeight="1">
      <c r="A126" s="39"/>
      <c r="B126" s="40"/>
      <c r="C126" s="108" t="s">
        <v>133</v>
      </c>
      <c r="D126" s="41"/>
      <c r="E126" s="41"/>
      <c r="F126" s="41"/>
      <c r="G126" s="41"/>
      <c r="H126" s="41"/>
      <c r="I126" s="41"/>
      <c r="J126" s="207">
        <f>BK126</f>
        <v>0</v>
      </c>
      <c r="K126" s="41"/>
      <c r="L126" s="45"/>
      <c r="M126" s="104"/>
      <c r="N126" s="208"/>
      <c r="O126" s="105"/>
      <c r="P126" s="209">
        <f>P127+P148+P159+P164+P177+P183</f>
        <v>0</v>
      </c>
      <c r="Q126" s="105"/>
      <c r="R126" s="209">
        <f>R127+R148+R159+R164+R177+R183</f>
        <v>0</v>
      </c>
      <c r="S126" s="105"/>
      <c r="T126" s="210">
        <f>T127+T148+T159+T164+T177+T183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73</v>
      </c>
      <c r="AU126" s="18" t="s">
        <v>117</v>
      </c>
      <c r="BK126" s="211">
        <f>BK127+BK148+BK159+BK164+BK177+BK183</f>
        <v>0</v>
      </c>
    </row>
    <row r="127" s="12" customFormat="1" ht="25.92" customHeight="1">
      <c r="A127" s="12"/>
      <c r="B127" s="212"/>
      <c r="C127" s="213"/>
      <c r="D127" s="214" t="s">
        <v>73</v>
      </c>
      <c r="E127" s="215" t="s">
        <v>2347</v>
      </c>
      <c r="F127" s="215" t="s">
        <v>2348</v>
      </c>
      <c r="G127" s="213"/>
      <c r="H127" s="213"/>
      <c r="I127" s="216"/>
      <c r="J127" s="217">
        <f>BK127</f>
        <v>0</v>
      </c>
      <c r="K127" s="213"/>
      <c r="L127" s="218"/>
      <c r="M127" s="219"/>
      <c r="N127" s="220"/>
      <c r="O127" s="220"/>
      <c r="P127" s="221">
        <f>SUM(P128:P147)</f>
        <v>0</v>
      </c>
      <c r="Q127" s="220"/>
      <c r="R127" s="221">
        <f>SUM(R128:R147)</f>
        <v>0</v>
      </c>
      <c r="S127" s="220"/>
      <c r="T127" s="222">
        <f>SUM(T128:T147)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3" t="s">
        <v>84</v>
      </c>
      <c r="AT127" s="224" t="s">
        <v>73</v>
      </c>
      <c r="AU127" s="224" t="s">
        <v>74</v>
      </c>
      <c r="AY127" s="223" t="s">
        <v>137</v>
      </c>
      <c r="BK127" s="225">
        <f>SUM(BK128:BK147)</f>
        <v>0</v>
      </c>
    </row>
    <row r="128" s="2" customFormat="1" ht="24.15" customHeight="1">
      <c r="A128" s="39"/>
      <c r="B128" s="40"/>
      <c r="C128" s="228" t="s">
        <v>82</v>
      </c>
      <c r="D128" s="228" t="s">
        <v>140</v>
      </c>
      <c r="E128" s="229" t="s">
        <v>149</v>
      </c>
      <c r="F128" s="230" t="s">
        <v>2349</v>
      </c>
      <c r="G128" s="231" t="s">
        <v>2350</v>
      </c>
      <c r="H128" s="232">
        <v>1</v>
      </c>
      <c r="I128" s="233"/>
      <c r="J128" s="234">
        <f>ROUND(I128*H128,2)</f>
        <v>0</v>
      </c>
      <c r="K128" s="235"/>
      <c r="L128" s="45"/>
      <c r="M128" s="236" t="s">
        <v>1</v>
      </c>
      <c r="N128" s="237" t="s">
        <v>39</v>
      </c>
      <c r="O128" s="92"/>
      <c r="P128" s="238">
        <f>O128*H128</f>
        <v>0</v>
      </c>
      <c r="Q128" s="238">
        <v>0</v>
      </c>
      <c r="R128" s="238">
        <f>Q128*H128</f>
        <v>0</v>
      </c>
      <c r="S128" s="238">
        <v>0</v>
      </c>
      <c r="T128" s="23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0" t="s">
        <v>266</v>
      </c>
      <c r="AT128" s="240" t="s">
        <v>140</v>
      </c>
      <c r="AU128" s="240" t="s">
        <v>82</v>
      </c>
      <c r="AY128" s="18" t="s">
        <v>137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8" t="s">
        <v>82</v>
      </c>
      <c r="BK128" s="241">
        <f>ROUND(I128*H128,2)</f>
        <v>0</v>
      </c>
      <c r="BL128" s="18" t="s">
        <v>266</v>
      </c>
      <c r="BM128" s="240" t="s">
        <v>84</v>
      </c>
    </row>
    <row r="129" s="2" customFormat="1" ht="21.75" customHeight="1">
      <c r="A129" s="39"/>
      <c r="B129" s="40"/>
      <c r="C129" s="228" t="s">
        <v>84</v>
      </c>
      <c r="D129" s="228" t="s">
        <v>140</v>
      </c>
      <c r="E129" s="229" t="s">
        <v>136</v>
      </c>
      <c r="F129" s="230" t="s">
        <v>2351</v>
      </c>
      <c r="G129" s="231" t="s">
        <v>143</v>
      </c>
      <c r="H129" s="232">
        <v>1</v>
      </c>
      <c r="I129" s="233"/>
      <c r="J129" s="234">
        <f>ROUND(I129*H129,2)</f>
        <v>0</v>
      </c>
      <c r="K129" s="235"/>
      <c r="L129" s="45"/>
      <c r="M129" s="236" t="s">
        <v>1</v>
      </c>
      <c r="N129" s="237" t="s">
        <v>39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266</v>
      </c>
      <c r="AT129" s="240" t="s">
        <v>140</v>
      </c>
      <c r="AU129" s="240" t="s">
        <v>82</v>
      </c>
      <c r="AY129" s="18" t="s">
        <v>137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82</v>
      </c>
      <c r="BK129" s="241">
        <f>ROUND(I129*H129,2)</f>
        <v>0</v>
      </c>
      <c r="BL129" s="18" t="s">
        <v>266</v>
      </c>
      <c r="BM129" s="240" t="s">
        <v>155</v>
      </c>
    </row>
    <row r="130" s="2" customFormat="1" ht="16.5" customHeight="1">
      <c r="A130" s="39"/>
      <c r="B130" s="40"/>
      <c r="C130" s="228" t="s">
        <v>149</v>
      </c>
      <c r="D130" s="228" t="s">
        <v>140</v>
      </c>
      <c r="E130" s="229" t="s">
        <v>7</v>
      </c>
      <c r="F130" s="230" t="s">
        <v>2352</v>
      </c>
      <c r="G130" s="231" t="s">
        <v>2350</v>
      </c>
      <c r="H130" s="232">
        <v>1</v>
      </c>
      <c r="I130" s="233"/>
      <c r="J130" s="234">
        <f>ROUND(I130*H130,2)</f>
        <v>0</v>
      </c>
      <c r="K130" s="235"/>
      <c r="L130" s="45"/>
      <c r="M130" s="236" t="s">
        <v>1</v>
      </c>
      <c r="N130" s="237" t="s">
        <v>39</v>
      </c>
      <c r="O130" s="92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0" t="s">
        <v>266</v>
      </c>
      <c r="AT130" s="240" t="s">
        <v>140</v>
      </c>
      <c r="AU130" s="240" t="s">
        <v>82</v>
      </c>
      <c r="AY130" s="18" t="s">
        <v>137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82</v>
      </c>
      <c r="BK130" s="241">
        <f>ROUND(I130*H130,2)</f>
        <v>0</v>
      </c>
      <c r="BL130" s="18" t="s">
        <v>266</v>
      </c>
      <c r="BM130" s="240" t="s">
        <v>213</v>
      </c>
    </row>
    <row r="131" s="2" customFormat="1" ht="21.75" customHeight="1">
      <c r="A131" s="39"/>
      <c r="B131" s="40"/>
      <c r="C131" s="228" t="s">
        <v>155</v>
      </c>
      <c r="D131" s="228" t="s">
        <v>140</v>
      </c>
      <c r="E131" s="229" t="s">
        <v>235</v>
      </c>
      <c r="F131" s="230" t="s">
        <v>2353</v>
      </c>
      <c r="G131" s="231" t="s">
        <v>143</v>
      </c>
      <c r="H131" s="232">
        <v>2</v>
      </c>
      <c r="I131" s="233"/>
      <c r="J131" s="234">
        <f>ROUND(I131*H131,2)</f>
        <v>0</v>
      </c>
      <c r="K131" s="235"/>
      <c r="L131" s="45"/>
      <c r="M131" s="236" t="s">
        <v>1</v>
      </c>
      <c r="N131" s="237" t="s">
        <v>39</v>
      </c>
      <c r="O131" s="92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0" t="s">
        <v>266</v>
      </c>
      <c r="AT131" s="240" t="s">
        <v>140</v>
      </c>
      <c r="AU131" s="240" t="s">
        <v>82</v>
      </c>
      <c r="AY131" s="18" t="s">
        <v>137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82</v>
      </c>
      <c r="BK131" s="241">
        <f>ROUND(I131*H131,2)</f>
        <v>0</v>
      </c>
      <c r="BL131" s="18" t="s">
        <v>266</v>
      </c>
      <c r="BM131" s="240" t="s">
        <v>224</v>
      </c>
    </row>
    <row r="132" s="2" customFormat="1" ht="16.5" customHeight="1">
      <c r="A132" s="39"/>
      <c r="B132" s="40"/>
      <c r="C132" s="228" t="s">
        <v>136</v>
      </c>
      <c r="D132" s="228" t="s">
        <v>140</v>
      </c>
      <c r="E132" s="229" t="s">
        <v>307</v>
      </c>
      <c r="F132" s="230" t="s">
        <v>2354</v>
      </c>
      <c r="G132" s="231" t="s">
        <v>143</v>
      </c>
      <c r="H132" s="232">
        <v>1</v>
      </c>
      <c r="I132" s="233"/>
      <c r="J132" s="234">
        <f>ROUND(I132*H132,2)</f>
        <v>0</v>
      </c>
      <c r="K132" s="235"/>
      <c r="L132" s="45"/>
      <c r="M132" s="236" t="s">
        <v>1</v>
      </c>
      <c r="N132" s="237" t="s">
        <v>39</v>
      </c>
      <c r="O132" s="92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0" t="s">
        <v>266</v>
      </c>
      <c r="AT132" s="240" t="s">
        <v>140</v>
      </c>
      <c r="AU132" s="240" t="s">
        <v>82</v>
      </c>
      <c r="AY132" s="18" t="s">
        <v>137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82</v>
      </c>
      <c r="BK132" s="241">
        <f>ROUND(I132*H132,2)</f>
        <v>0</v>
      </c>
      <c r="BL132" s="18" t="s">
        <v>266</v>
      </c>
      <c r="BM132" s="240" t="s">
        <v>235</v>
      </c>
    </row>
    <row r="133" s="2" customFormat="1" ht="16.5" customHeight="1">
      <c r="A133" s="39"/>
      <c r="B133" s="40"/>
      <c r="C133" s="228" t="s">
        <v>213</v>
      </c>
      <c r="D133" s="228" t="s">
        <v>140</v>
      </c>
      <c r="E133" s="229" t="s">
        <v>311</v>
      </c>
      <c r="F133" s="230" t="s">
        <v>2355</v>
      </c>
      <c r="G133" s="231" t="s">
        <v>143</v>
      </c>
      <c r="H133" s="232">
        <v>1</v>
      </c>
      <c r="I133" s="233"/>
      <c r="J133" s="234">
        <f>ROUND(I133*H133,2)</f>
        <v>0</v>
      </c>
      <c r="K133" s="235"/>
      <c r="L133" s="45"/>
      <c r="M133" s="236" t="s">
        <v>1</v>
      </c>
      <c r="N133" s="237" t="s">
        <v>39</v>
      </c>
      <c r="O133" s="92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0" t="s">
        <v>266</v>
      </c>
      <c r="AT133" s="240" t="s">
        <v>140</v>
      </c>
      <c r="AU133" s="240" t="s">
        <v>82</v>
      </c>
      <c r="AY133" s="18" t="s">
        <v>137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82</v>
      </c>
      <c r="BK133" s="241">
        <f>ROUND(I133*H133,2)</f>
        <v>0</v>
      </c>
      <c r="BL133" s="18" t="s">
        <v>266</v>
      </c>
      <c r="BM133" s="240" t="s">
        <v>247</v>
      </c>
    </row>
    <row r="134" s="2" customFormat="1" ht="16.5" customHeight="1">
      <c r="A134" s="39"/>
      <c r="B134" s="40"/>
      <c r="C134" s="228" t="s">
        <v>220</v>
      </c>
      <c r="D134" s="228" t="s">
        <v>140</v>
      </c>
      <c r="E134" s="229" t="s">
        <v>2356</v>
      </c>
      <c r="F134" s="230" t="s">
        <v>2357</v>
      </c>
      <c r="G134" s="231" t="s">
        <v>143</v>
      </c>
      <c r="H134" s="232">
        <v>1</v>
      </c>
      <c r="I134" s="233"/>
      <c r="J134" s="234">
        <f>ROUND(I134*H134,2)</f>
        <v>0</v>
      </c>
      <c r="K134" s="235"/>
      <c r="L134" s="45"/>
      <c r="M134" s="236" t="s">
        <v>1</v>
      </c>
      <c r="N134" s="237" t="s">
        <v>39</v>
      </c>
      <c r="O134" s="92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0" t="s">
        <v>266</v>
      </c>
      <c r="AT134" s="240" t="s">
        <v>140</v>
      </c>
      <c r="AU134" s="240" t="s">
        <v>82</v>
      </c>
      <c r="AY134" s="18" t="s">
        <v>137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82</v>
      </c>
      <c r="BK134" s="241">
        <f>ROUND(I134*H134,2)</f>
        <v>0</v>
      </c>
      <c r="BL134" s="18" t="s">
        <v>266</v>
      </c>
      <c r="BM134" s="240" t="s">
        <v>257</v>
      </c>
    </row>
    <row r="135" s="2" customFormat="1" ht="21.75" customHeight="1">
      <c r="A135" s="39"/>
      <c r="B135" s="40"/>
      <c r="C135" s="228" t="s">
        <v>224</v>
      </c>
      <c r="D135" s="228" t="s">
        <v>140</v>
      </c>
      <c r="E135" s="229" t="s">
        <v>2358</v>
      </c>
      <c r="F135" s="230" t="s">
        <v>2359</v>
      </c>
      <c r="G135" s="231" t="s">
        <v>143</v>
      </c>
      <c r="H135" s="232">
        <v>1</v>
      </c>
      <c r="I135" s="233"/>
      <c r="J135" s="234">
        <f>ROUND(I135*H135,2)</f>
        <v>0</v>
      </c>
      <c r="K135" s="235"/>
      <c r="L135" s="45"/>
      <c r="M135" s="236" t="s">
        <v>1</v>
      </c>
      <c r="N135" s="237" t="s">
        <v>39</v>
      </c>
      <c r="O135" s="92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0" t="s">
        <v>266</v>
      </c>
      <c r="AT135" s="240" t="s">
        <v>140</v>
      </c>
      <c r="AU135" s="240" t="s">
        <v>82</v>
      </c>
      <c r="AY135" s="18" t="s">
        <v>137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82</v>
      </c>
      <c r="BK135" s="241">
        <f>ROUND(I135*H135,2)</f>
        <v>0</v>
      </c>
      <c r="BL135" s="18" t="s">
        <v>266</v>
      </c>
      <c r="BM135" s="240" t="s">
        <v>266</v>
      </c>
    </row>
    <row r="136" s="2" customFormat="1" ht="21.75" customHeight="1">
      <c r="A136" s="39"/>
      <c r="B136" s="40"/>
      <c r="C136" s="228" t="s">
        <v>231</v>
      </c>
      <c r="D136" s="228" t="s">
        <v>140</v>
      </c>
      <c r="E136" s="229" t="s">
        <v>2360</v>
      </c>
      <c r="F136" s="230" t="s">
        <v>2361</v>
      </c>
      <c r="G136" s="231" t="s">
        <v>143</v>
      </c>
      <c r="H136" s="232">
        <v>1</v>
      </c>
      <c r="I136" s="233"/>
      <c r="J136" s="234">
        <f>ROUND(I136*H136,2)</f>
        <v>0</v>
      </c>
      <c r="K136" s="235"/>
      <c r="L136" s="45"/>
      <c r="M136" s="236" t="s">
        <v>1</v>
      </c>
      <c r="N136" s="237" t="s">
        <v>39</v>
      </c>
      <c r="O136" s="92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0" t="s">
        <v>266</v>
      </c>
      <c r="AT136" s="240" t="s">
        <v>140</v>
      </c>
      <c r="AU136" s="240" t="s">
        <v>82</v>
      </c>
      <c r="AY136" s="18" t="s">
        <v>137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82</v>
      </c>
      <c r="BK136" s="241">
        <f>ROUND(I136*H136,2)</f>
        <v>0</v>
      </c>
      <c r="BL136" s="18" t="s">
        <v>266</v>
      </c>
      <c r="BM136" s="240" t="s">
        <v>276</v>
      </c>
    </row>
    <row r="137" s="2" customFormat="1" ht="16.5" customHeight="1">
      <c r="A137" s="39"/>
      <c r="B137" s="40"/>
      <c r="C137" s="228" t="s">
        <v>235</v>
      </c>
      <c r="D137" s="228" t="s">
        <v>140</v>
      </c>
      <c r="E137" s="229" t="s">
        <v>247</v>
      </c>
      <c r="F137" s="230" t="s">
        <v>2362</v>
      </c>
      <c r="G137" s="231" t="s">
        <v>143</v>
      </c>
      <c r="H137" s="232">
        <v>1</v>
      </c>
      <c r="I137" s="233"/>
      <c r="J137" s="234">
        <f>ROUND(I137*H137,2)</f>
        <v>0</v>
      </c>
      <c r="K137" s="235"/>
      <c r="L137" s="45"/>
      <c r="M137" s="236" t="s">
        <v>1</v>
      </c>
      <c r="N137" s="237" t="s">
        <v>39</v>
      </c>
      <c r="O137" s="92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0" t="s">
        <v>266</v>
      </c>
      <c r="AT137" s="240" t="s">
        <v>140</v>
      </c>
      <c r="AU137" s="240" t="s">
        <v>82</v>
      </c>
      <c r="AY137" s="18" t="s">
        <v>137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82</v>
      </c>
      <c r="BK137" s="241">
        <f>ROUND(I137*H137,2)</f>
        <v>0</v>
      </c>
      <c r="BL137" s="18" t="s">
        <v>266</v>
      </c>
      <c r="BM137" s="240" t="s">
        <v>299</v>
      </c>
    </row>
    <row r="138" s="2" customFormat="1" ht="21.75" customHeight="1">
      <c r="A138" s="39"/>
      <c r="B138" s="40"/>
      <c r="C138" s="228" t="s">
        <v>242</v>
      </c>
      <c r="D138" s="228" t="s">
        <v>140</v>
      </c>
      <c r="E138" s="229" t="s">
        <v>155</v>
      </c>
      <c r="F138" s="230" t="s">
        <v>2363</v>
      </c>
      <c r="G138" s="231" t="s">
        <v>143</v>
      </c>
      <c r="H138" s="232">
        <v>1</v>
      </c>
      <c r="I138" s="233"/>
      <c r="J138" s="234">
        <f>ROUND(I138*H138,2)</f>
        <v>0</v>
      </c>
      <c r="K138" s="235"/>
      <c r="L138" s="45"/>
      <c r="M138" s="236" t="s">
        <v>1</v>
      </c>
      <c r="N138" s="237" t="s">
        <v>39</v>
      </c>
      <c r="O138" s="92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0" t="s">
        <v>266</v>
      </c>
      <c r="AT138" s="240" t="s">
        <v>140</v>
      </c>
      <c r="AU138" s="240" t="s">
        <v>82</v>
      </c>
      <c r="AY138" s="18" t="s">
        <v>137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82</v>
      </c>
      <c r="BK138" s="241">
        <f>ROUND(I138*H138,2)</f>
        <v>0</v>
      </c>
      <c r="BL138" s="18" t="s">
        <v>266</v>
      </c>
      <c r="BM138" s="240" t="s">
        <v>307</v>
      </c>
    </row>
    <row r="139" s="2" customFormat="1" ht="21.75" customHeight="1">
      <c r="A139" s="39"/>
      <c r="B139" s="40"/>
      <c r="C139" s="228" t="s">
        <v>247</v>
      </c>
      <c r="D139" s="228" t="s">
        <v>140</v>
      </c>
      <c r="E139" s="229" t="s">
        <v>271</v>
      </c>
      <c r="F139" s="230" t="s">
        <v>2364</v>
      </c>
      <c r="G139" s="231" t="s">
        <v>2350</v>
      </c>
      <c r="H139" s="232">
        <v>1</v>
      </c>
      <c r="I139" s="233"/>
      <c r="J139" s="234">
        <f>ROUND(I139*H139,2)</f>
        <v>0</v>
      </c>
      <c r="K139" s="235"/>
      <c r="L139" s="45"/>
      <c r="M139" s="236" t="s">
        <v>1</v>
      </c>
      <c r="N139" s="237" t="s">
        <v>39</v>
      </c>
      <c r="O139" s="92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0" t="s">
        <v>266</v>
      </c>
      <c r="AT139" s="240" t="s">
        <v>140</v>
      </c>
      <c r="AU139" s="240" t="s">
        <v>82</v>
      </c>
      <c r="AY139" s="18" t="s">
        <v>137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82</v>
      </c>
      <c r="BK139" s="241">
        <f>ROUND(I139*H139,2)</f>
        <v>0</v>
      </c>
      <c r="BL139" s="18" t="s">
        <v>266</v>
      </c>
      <c r="BM139" s="240" t="s">
        <v>315</v>
      </c>
    </row>
    <row r="140" s="2" customFormat="1" ht="16.5" customHeight="1">
      <c r="A140" s="39"/>
      <c r="B140" s="40"/>
      <c r="C140" s="228" t="s">
        <v>252</v>
      </c>
      <c r="D140" s="228" t="s">
        <v>140</v>
      </c>
      <c r="E140" s="229" t="s">
        <v>242</v>
      </c>
      <c r="F140" s="230" t="s">
        <v>2365</v>
      </c>
      <c r="G140" s="231" t="s">
        <v>2366</v>
      </c>
      <c r="H140" s="232">
        <v>1</v>
      </c>
      <c r="I140" s="233"/>
      <c r="J140" s="234">
        <f>ROUND(I140*H140,2)</f>
        <v>0</v>
      </c>
      <c r="K140" s="235"/>
      <c r="L140" s="45"/>
      <c r="M140" s="236" t="s">
        <v>1</v>
      </c>
      <c r="N140" s="237" t="s">
        <v>39</v>
      </c>
      <c r="O140" s="92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0" t="s">
        <v>266</v>
      </c>
      <c r="AT140" s="240" t="s">
        <v>140</v>
      </c>
      <c r="AU140" s="240" t="s">
        <v>82</v>
      </c>
      <c r="AY140" s="18" t="s">
        <v>137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82</v>
      </c>
      <c r="BK140" s="241">
        <f>ROUND(I140*H140,2)</f>
        <v>0</v>
      </c>
      <c r="BL140" s="18" t="s">
        <v>266</v>
      </c>
      <c r="BM140" s="240" t="s">
        <v>323</v>
      </c>
    </row>
    <row r="141" s="2" customFormat="1" ht="16.5" customHeight="1">
      <c r="A141" s="39"/>
      <c r="B141" s="40"/>
      <c r="C141" s="228" t="s">
        <v>257</v>
      </c>
      <c r="D141" s="228" t="s">
        <v>140</v>
      </c>
      <c r="E141" s="229" t="s">
        <v>213</v>
      </c>
      <c r="F141" s="230" t="s">
        <v>2367</v>
      </c>
      <c r="G141" s="231" t="s">
        <v>143</v>
      </c>
      <c r="H141" s="232">
        <v>1</v>
      </c>
      <c r="I141" s="233"/>
      <c r="J141" s="234">
        <f>ROUND(I141*H141,2)</f>
        <v>0</v>
      </c>
      <c r="K141" s="235"/>
      <c r="L141" s="45"/>
      <c r="M141" s="236" t="s">
        <v>1</v>
      </c>
      <c r="N141" s="237" t="s">
        <v>39</v>
      </c>
      <c r="O141" s="92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0" t="s">
        <v>266</v>
      </c>
      <c r="AT141" s="240" t="s">
        <v>140</v>
      </c>
      <c r="AU141" s="240" t="s">
        <v>82</v>
      </c>
      <c r="AY141" s="18" t="s">
        <v>137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82</v>
      </c>
      <c r="BK141" s="241">
        <f>ROUND(I141*H141,2)</f>
        <v>0</v>
      </c>
      <c r="BL141" s="18" t="s">
        <v>266</v>
      </c>
      <c r="BM141" s="240" t="s">
        <v>334</v>
      </c>
    </row>
    <row r="142" s="2" customFormat="1" ht="16.5" customHeight="1">
      <c r="A142" s="39"/>
      <c r="B142" s="40"/>
      <c r="C142" s="228" t="s">
        <v>8</v>
      </c>
      <c r="D142" s="228" t="s">
        <v>140</v>
      </c>
      <c r="E142" s="229" t="s">
        <v>84</v>
      </c>
      <c r="F142" s="230" t="s">
        <v>2368</v>
      </c>
      <c r="G142" s="231" t="s">
        <v>143</v>
      </c>
      <c r="H142" s="232">
        <v>1</v>
      </c>
      <c r="I142" s="233"/>
      <c r="J142" s="234">
        <f>ROUND(I142*H142,2)</f>
        <v>0</v>
      </c>
      <c r="K142" s="235"/>
      <c r="L142" s="45"/>
      <c r="M142" s="236" t="s">
        <v>1</v>
      </c>
      <c r="N142" s="237" t="s">
        <v>39</v>
      </c>
      <c r="O142" s="92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0" t="s">
        <v>266</v>
      </c>
      <c r="AT142" s="240" t="s">
        <v>140</v>
      </c>
      <c r="AU142" s="240" t="s">
        <v>82</v>
      </c>
      <c r="AY142" s="18" t="s">
        <v>137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82</v>
      </c>
      <c r="BK142" s="241">
        <f>ROUND(I142*H142,2)</f>
        <v>0</v>
      </c>
      <c r="BL142" s="18" t="s">
        <v>266</v>
      </c>
      <c r="BM142" s="240" t="s">
        <v>343</v>
      </c>
    </row>
    <row r="143" s="2" customFormat="1" ht="16.5" customHeight="1">
      <c r="A143" s="39"/>
      <c r="B143" s="40"/>
      <c r="C143" s="228" t="s">
        <v>266</v>
      </c>
      <c r="D143" s="228" t="s">
        <v>140</v>
      </c>
      <c r="E143" s="229" t="s">
        <v>224</v>
      </c>
      <c r="F143" s="230" t="s">
        <v>2369</v>
      </c>
      <c r="G143" s="231" t="s">
        <v>2350</v>
      </c>
      <c r="H143" s="232">
        <v>1</v>
      </c>
      <c r="I143" s="233"/>
      <c r="J143" s="234">
        <f>ROUND(I143*H143,2)</f>
        <v>0</v>
      </c>
      <c r="K143" s="235"/>
      <c r="L143" s="45"/>
      <c r="M143" s="236" t="s">
        <v>1</v>
      </c>
      <c r="N143" s="237" t="s">
        <v>39</v>
      </c>
      <c r="O143" s="92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0" t="s">
        <v>266</v>
      </c>
      <c r="AT143" s="240" t="s">
        <v>140</v>
      </c>
      <c r="AU143" s="240" t="s">
        <v>82</v>
      </c>
      <c r="AY143" s="18" t="s">
        <v>137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82</v>
      </c>
      <c r="BK143" s="241">
        <f>ROUND(I143*H143,2)</f>
        <v>0</v>
      </c>
      <c r="BL143" s="18" t="s">
        <v>266</v>
      </c>
      <c r="BM143" s="240" t="s">
        <v>356</v>
      </c>
    </row>
    <row r="144" s="2" customFormat="1" ht="24.15" customHeight="1">
      <c r="A144" s="39"/>
      <c r="B144" s="40"/>
      <c r="C144" s="228" t="s">
        <v>271</v>
      </c>
      <c r="D144" s="228" t="s">
        <v>140</v>
      </c>
      <c r="E144" s="229" t="s">
        <v>231</v>
      </c>
      <c r="F144" s="230" t="s">
        <v>2370</v>
      </c>
      <c r="G144" s="231" t="s">
        <v>2350</v>
      </c>
      <c r="H144" s="232">
        <v>1</v>
      </c>
      <c r="I144" s="233"/>
      <c r="J144" s="234">
        <f>ROUND(I144*H144,2)</f>
        <v>0</v>
      </c>
      <c r="K144" s="235"/>
      <c r="L144" s="45"/>
      <c r="M144" s="236" t="s">
        <v>1</v>
      </c>
      <c r="N144" s="237" t="s">
        <v>39</v>
      </c>
      <c r="O144" s="92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0" t="s">
        <v>266</v>
      </c>
      <c r="AT144" s="240" t="s">
        <v>140</v>
      </c>
      <c r="AU144" s="240" t="s">
        <v>82</v>
      </c>
      <c r="AY144" s="18" t="s">
        <v>137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82</v>
      </c>
      <c r="BK144" s="241">
        <f>ROUND(I144*H144,2)</f>
        <v>0</v>
      </c>
      <c r="BL144" s="18" t="s">
        <v>266</v>
      </c>
      <c r="BM144" s="240" t="s">
        <v>371</v>
      </c>
    </row>
    <row r="145" s="2" customFormat="1" ht="16.5" customHeight="1">
      <c r="A145" s="39"/>
      <c r="B145" s="40"/>
      <c r="C145" s="228" t="s">
        <v>276</v>
      </c>
      <c r="D145" s="228" t="s">
        <v>140</v>
      </c>
      <c r="E145" s="229" t="s">
        <v>315</v>
      </c>
      <c r="F145" s="230" t="s">
        <v>2371</v>
      </c>
      <c r="G145" s="231" t="s">
        <v>143</v>
      </c>
      <c r="H145" s="232">
        <v>2</v>
      </c>
      <c r="I145" s="233"/>
      <c r="J145" s="234">
        <f>ROUND(I145*H145,2)</f>
        <v>0</v>
      </c>
      <c r="K145" s="235"/>
      <c r="L145" s="45"/>
      <c r="M145" s="236" t="s">
        <v>1</v>
      </c>
      <c r="N145" s="237" t="s">
        <v>39</v>
      </c>
      <c r="O145" s="92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0" t="s">
        <v>266</v>
      </c>
      <c r="AT145" s="240" t="s">
        <v>140</v>
      </c>
      <c r="AU145" s="240" t="s">
        <v>82</v>
      </c>
      <c r="AY145" s="18" t="s">
        <v>137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82</v>
      </c>
      <c r="BK145" s="241">
        <f>ROUND(I145*H145,2)</f>
        <v>0</v>
      </c>
      <c r="BL145" s="18" t="s">
        <v>266</v>
      </c>
      <c r="BM145" s="240" t="s">
        <v>385</v>
      </c>
    </row>
    <row r="146" s="2" customFormat="1" ht="24.15" customHeight="1">
      <c r="A146" s="39"/>
      <c r="B146" s="40"/>
      <c r="C146" s="228" t="s">
        <v>282</v>
      </c>
      <c r="D146" s="228" t="s">
        <v>140</v>
      </c>
      <c r="E146" s="229" t="s">
        <v>252</v>
      </c>
      <c r="F146" s="230" t="s">
        <v>2372</v>
      </c>
      <c r="G146" s="231" t="s">
        <v>143</v>
      </c>
      <c r="H146" s="232">
        <v>1</v>
      </c>
      <c r="I146" s="233"/>
      <c r="J146" s="234">
        <f>ROUND(I146*H146,2)</f>
        <v>0</v>
      </c>
      <c r="K146" s="235"/>
      <c r="L146" s="45"/>
      <c r="M146" s="236" t="s">
        <v>1</v>
      </c>
      <c r="N146" s="237" t="s">
        <v>39</v>
      </c>
      <c r="O146" s="92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0" t="s">
        <v>266</v>
      </c>
      <c r="AT146" s="240" t="s">
        <v>140</v>
      </c>
      <c r="AU146" s="240" t="s">
        <v>82</v>
      </c>
      <c r="AY146" s="18" t="s">
        <v>137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82</v>
      </c>
      <c r="BK146" s="241">
        <f>ROUND(I146*H146,2)</f>
        <v>0</v>
      </c>
      <c r="BL146" s="18" t="s">
        <v>266</v>
      </c>
      <c r="BM146" s="240" t="s">
        <v>395</v>
      </c>
    </row>
    <row r="147" s="2" customFormat="1" ht="16.5" customHeight="1">
      <c r="A147" s="39"/>
      <c r="B147" s="40"/>
      <c r="C147" s="228" t="s">
        <v>299</v>
      </c>
      <c r="D147" s="228" t="s">
        <v>140</v>
      </c>
      <c r="E147" s="229" t="s">
        <v>2373</v>
      </c>
      <c r="F147" s="230" t="s">
        <v>2374</v>
      </c>
      <c r="G147" s="231" t="s">
        <v>227</v>
      </c>
      <c r="H147" s="232">
        <v>1</v>
      </c>
      <c r="I147" s="233"/>
      <c r="J147" s="234">
        <f>ROUND(I147*H147,2)</f>
        <v>0</v>
      </c>
      <c r="K147" s="235"/>
      <c r="L147" s="45"/>
      <c r="M147" s="236" t="s">
        <v>1</v>
      </c>
      <c r="N147" s="237" t="s">
        <v>39</v>
      </c>
      <c r="O147" s="92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0" t="s">
        <v>266</v>
      </c>
      <c r="AT147" s="240" t="s">
        <v>140</v>
      </c>
      <c r="AU147" s="240" t="s">
        <v>82</v>
      </c>
      <c r="AY147" s="18" t="s">
        <v>137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82</v>
      </c>
      <c r="BK147" s="241">
        <f>ROUND(I147*H147,2)</f>
        <v>0</v>
      </c>
      <c r="BL147" s="18" t="s">
        <v>266</v>
      </c>
      <c r="BM147" s="240" t="s">
        <v>408</v>
      </c>
    </row>
    <row r="148" s="12" customFormat="1" ht="25.92" customHeight="1">
      <c r="A148" s="12"/>
      <c r="B148" s="212"/>
      <c r="C148" s="213"/>
      <c r="D148" s="214" t="s">
        <v>73</v>
      </c>
      <c r="E148" s="215" t="s">
        <v>2375</v>
      </c>
      <c r="F148" s="215" t="s">
        <v>2376</v>
      </c>
      <c r="G148" s="213"/>
      <c r="H148" s="213"/>
      <c r="I148" s="216"/>
      <c r="J148" s="217">
        <f>BK148</f>
        <v>0</v>
      </c>
      <c r="K148" s="213"/>
      <c r="L148" s="218"/>
      <c r="M148" s="219"/>
      <c r="N148" s="220"/>
      <c r="O148" s="220"/>
      <c r="P148" s="221">
        <f>SUM(P149:P158)</f>
        <v>0</v>
      </c>
      <c r="Q148" s="220"/>
      <c r="R148" s="221">
        <f>SUM(R149:R158)</f>
        <v>0</v>
      </c>
      <c r="S148" s="220"/>
      <c r="T148" s="222">
        <f>SUM(T149:T158)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3" t="s">
        <v>84</v>
      </c>
      <c r="AT148" s="224" t="s">
        <v>73</v>
      </c>
      <c r="AU148" s="224" t="s">
        <v>74</v>
      </c>
      <c r="AY148" s="223" t="s">
        <v>137</v>
      </c>
      <c r="BK148" s="225">
        <f>SUM(BK149:BK158)</f>
        <v>0</v>
      </c>
    </row>
    <row r="149" s="2" customFormat="1" ht="24.15" customHeight="1">
      <c r="A149" s="39"/>
      <c r="B149" s="40"/>
      <c r="C149" s="228" t="s">
        <v>7</v>
      </c>
      <c r="D149" s="228" t="s">
        <v>140</v>
      </c>
      <c r="E149" s="229" t="s">
        <v>2377</v>
      </c>
      <c r="F149" s="230" t="s">
        <v>2378</v>
      </c>
      <c r="G149" s="231" t="s">
        <v>553</v>
      </c>
      <c r="H149" s="232">
        <v>90</v>
      </c>
      <c r="I149" s="233"/>
      <c r="J149" s="234">
        <f>ROUND(I149*H149,2)</f>
        <v>0</v>
      </c>
      <c r="K149" s="235"/>
      <c r="L149" s="45"/>
      <c r="M149" s="236" t="s">
        <v>1</v>
      </c>
      <c r="N149" s="237" t="s">
        <v>39</v>
      </c>
      <c r="O149" s="92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0" t="s">
        <v>266</v>
      </c>
      <c r="AT149" s="240" t="s">
        <v>140</v>
      </c>
      <c r="AU149" s="240" t="s">
        <v>82</v>
      </c>
      <c r="AY149" s="18" t="s">
        <v>137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82</v>
      </c>
      <c r="BK149" s="241">
        <f>ROUND(I149*H149,2)</f>
        <v>0</v>
      </c>
      <c r="BL149" s="18" t="s">
        <v>266</v>
      </c>
      <c r="BM149" s="240" t="s">
        <v>419</v>
      </c>
    </row>
    <row r="150" s="2" customFormat="1" ht="24.15" customHeight="1">
      <c r="A150" s="39"/>
      <c r="B150" s="40"/>
      <c r="C150" s="228" t="s">
        <v>307</v>
      </c>
      <c r="D150" s="228" t="s">
        <v>140</v>
      </c>
      <c r="E150" s="229" t="s">
        <v>2379</v>
      </c>
      <c r="F150" s="230" t="s">
        <v>2380</v>
      </c>
      <c r="G150" s="231" t="s">
        <v>553</v>
      </c>
      <c r="H150" s="232">
        <v>50</v>
      </c>
      <c r="I150" s="233"/>
      <c r="J150" s="234">
        <f>ROUND(I150*H150,2)</f>
        <v>0</v>
      </c>
      <c r="K150" s="235"/>
      <c r="L150" s="45"/>
      <c r="M150" s="236" t="s">
        <v>1</v>
      </c>
      <c r="N150" s="237" t="s">
        <v>39</v>
      </c>
      <c r="O150" s="92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0" t="s">
        <v>266</v>
      </c>
      <c r="AT150" s="240" t="s">
        <v>140</v>
      </c>
      <c r="AU150" s="240" t="s">
        <v>82</v>
      </c>
      <c r="AY150" s="18" t="s">
        <v>137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82</v>
      </c>
      <c r="BK150" s="241">
        <f>ROUND(I150*H150,2)</f>
        <v>0</v>
      </c>
      <c r="BL150" s="18" t="s">
        <v>266</v>
      </c>
      <c r="BM150" s="240" t="s">
        <v>431</v>
      </c>
    </row>
    <row r="151" s="2" customFormat="1" ht="24.15" customHeight="1">
      <c r="A151" s="39"/>
      <c r="B151" s="40"/>
      <c r="C151" s="228" t="s">
        <v>311</v>
      </c>
      <c r="D151" s="228" t="s">
        <v>140</v>
      </c>
      <c r="E151" s="229" t="s">
        <v>2381</v>
      </c>
      <c r="F151" s="230" t="s">
        <v>2382</v>
      </c>
      <c r="G151" s="231" t="s">
        <v>553</v>
      </c>
      <c r="H151" s="232">
        <v>58</v>
      </c>
      <c r="I151" s="233"/>
      <c r="J151" s="234">
        <f>ROUND(I151*H151,2)</f>
        <v>0</v>
      </c>
      <c r="K151" s="235"/>
      <c r="L151" s="45"/>
      <c r="M151" s="236" t="s">
        <v>1</v>
      </c>
      <c r="N151" s="237" t="s">
        <v>39</v>
      </c>
      <c r="O151" s="92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0" t="s">
        <v>266</v>
      </c>
      <c r="AT151" s="240" t="s">
        <v>140</v>
      </c>
      <c r="AU151" s="240" t="s">
        <v>82</v>
      </c>
      <c r="AY151" s="18" t="s">
        <v>137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82</v>
      </c>
      <c r="BK151" s="241">
        <f>ROUND(I151*H151,2)</f>
        <v>0</v>
      </c>
      <c r="BL151" s="18" t="s">
        <v>266</v>
      </c>
      <c r="BM151" s="240" t="s">
        <v>441</v>
      </c>
    </row>
    <row r="152" s="2" customFormat="1" ht="16.5" customHeight="1">
      <c r="A152" s="39"/>
      <c r="B152" s="40"/>
      <c r="C152" s="228" t="s">
        <v>315</v>
      </c>
      <c r="D152" s="228" t="s">
        <v>140</v>
      </c>
      <c r="E152" s="229" t="s">
        <v>276</v>
      </c>
      <c r="F152" s="230" t="s">
        <v>2383</v>
      </c>
      <c r="G152" s="231" t="s">
        <v>2350</v>
      </c>
      <c r="H152" s="232">
        <v>1</v>
      </c>
      <c r="I152" s="233"/>
      <c r="J152" s="234">
        <f>ROUND(I152*H152,2)</f>
        <v>0</v>
      </c>
      <c r="K152" s="235"/>
      <c r="L152" s="45"/>
      <c r="M152" s="236" t="s">
        <v>1</v>
      </c>
      <c r="N152" s="237" t="s">
        <v>39</v>
      </c>
      <c r="O152" s="92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0" t="s">
        <v>266</v>
      </c>
      <c r="AT152" s="240" t="s">
        <v>140</v>
      </c>
      <c r="AU152" s="240" t="s">
        <v>82</v>
      </c>
      <c r="AY152" s="18" t="s">
        <v>137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82</v>
      </c>
      <c r="BK152" s="241">
        <f>ROUND(I152*H152,2)</f>
        <v>0</v>
      </c>
      <c r="BL152" s="18" t="s">
        <v>266</v>
      </c>
      <c r="BM152" s="240" t="s">
        <v>466</v>
      </c>
    </row>
    <row r="153" s="2" customFormat="1" ht="16.5" customHeight="1">
      <c r="A153" s="39"/>
      <c r="B153" s="40"/>
      <c r="C153" s="228" t="s">
        <v>319</v>
      </c>
      <c r="D153" s="228" t="s">
        <v>140</v>
      </c>
      <c r="E153" s="229" t="s">
        <v>2384</v>
      </c>
      <c r="F153" s="230" t="s">
        <v>2385</v>
      </c>
      <c r="G153" s="231" t="s">
        <v>553</v>
      </c>
      <c r="H153" s="232">
        <v>77</v>
      </c>
      <c r="I153" s="233"/>
      <c r="J153" s="234">
        <f>ROUND(I153*H153,2)</f>
        <v>0</v>
      </c>
      <c r="K153" s="235"/>
      <c r="L153" s="45"/>
      <c r="M153" s="236" t="s">
        <v>1</v>
      </c>
      <c r="N153" s="237" t="s">
        <v>39</v>
      </c>
      <c r="O153" s="92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0" t="s">
        <v>266</v>
      </c>
      <c r="AT153" s="240" t="s">
        <v>140</v>
      </c>
      <c r="AU153" s="240" t="s">
        <v>82</v>
      </c>
      <c r="AY153" s="18" t="s">
        <v>137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82</v>
      </c>
      <c r="BK153" s="241">
        <f>ROUND(I153*H153,2)</f>
        <v>0</v>
      </c>
      <c r="BL153" s="18" t="s">
        <v>266</v>
      </c>
      <c r="BM153" s="240" t="s">
        <v>488</v>
      </c>
    </row>
    <row r="154" s="2" customFormat="1" ht="16.5" customHeight="1">
      <c r="A154" s="39"/>
      <c r="B154" s="40"/>
      <c r="C154" s="228" t="s">
        <v>323</v>
      </c>
      <c r="D154" s="228" t="s">
        <v>140</v>
      </c>
      <c r="E154" s="229" t="s">
        <v>2386</v>
      </c>
      <c r="F154" s="230" t="s">
        <v>2387</v>
      </c>
      <c r="G154" s="231" t="s">
        <v>553</v>
      </c>
      <c r="H154" s="232">
        <v>9</v>
      </c>
      <c r="I154" s="233"/>
      <c r="J154" s="234">
        <f>ROUND(I154*H154,2)</f>
        <v>0</v>
      </c>
      <c r="K154" s="235"/>
      <c r="L154" s="45"/>
      <c r="M154" s="236" t="s">
        <v>1</v>
      </c>
      <c r="N154" s="237" t="s">
        <v>39</v>
      </c>
      <c r="O154" s="92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0" t="s">
        <v>266</v>
      </c>
      <c r="AT154" s="240" t="s">
        <v>140</v>
      </c>
      <c r="AU154" s="240" t="s">
        <v>82</v>
      </c>
      <c r="AY154" s="18" t="s">
        <v>137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82</v>
      </c>
      <c r="BK154" s="241">
        <f>ROUND(I154*H154,2)</f>
        <v>0</v>
      </c>
      <c r="BL154" s="18" t="s">
        <v>266</v>
      </c>
      <c r="BM154" s="240" t="s">
        <v>497</v>
      </c>
    </row>
    <row r="155" s="2" customFormat="1" ht="21.75" customHeight="1">
      <c r="A155" s="39"/>
      <c r="B155" s="40"/>
      <c r="C155" s="228" t="s">
        <v>329</v>
      </c>
      <c r="D155" s="228" t="s">
        <v>140</v>
      </c>
      <c r="E155" s="229" t="s">
        <v>334</v>
      </c>
      <c r="F155" s="230" t="s">
        <v>2388</v>
      </c>
      <c r="G155" s="231" t="s">
        <v>553</v>
      </c>
      <c r="H155" s="232">
        <v>284</v>
      </c>
      <c r="I155" s="233"/>
      <c r="J155" s="234">
        <f>ROUND(I155*H155,2)</f>
        <v>0</v>
      </c>
      <c r="K155" s="235"/>
      <c r="L155" s="45"/>
      <c r="M155" s="236" t="s">
        <v>1</v>
      </c>
      <c r="N155" s="237" t="s">
        <v>39</v>
      </c>
      <c r="O155" s="92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0" t="s">
        <v>266</v>
      </c>
      <c r="AT155" s="240" t="s">
        <v>140</v>
      </c>
      <c r="AU155" s="240" t="s">
        <v>82</v>
      </c>
      <c r="AY155" s="18" t="s">
        <v>137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82</v>
      </c>
      <c r="BK155" s="241">
        <f>ROUND(I155*H155,2)</f>
        <v>0</v>
      </c>
      <c r="BL155" s="18" t="s">
        <v>266</v>
      </c>
      <c r="BM155" s="240" t="s">
        <v>506</v>
      </c>
    </row>
    <row r="156" s="2" customFormat="1" ht="16.5" customHeight="1">
      <c r="A156" s="39"/>
      <c r="B156" s="40"/>
      <c r="C156" s="228" t="s">
        <v>334</v>
      </c>
      <c r="D156" s="228" t="s">
        <v>140</v>
      </c>
      <c r="E156" s="229" t="s">
        <v>2389</v>
      </c>
      <c r="F156" s="230" t="s">
        <v>2390</v>
      </c>
      <c r="G156" s="231" t="s">
        <v>2350</v>
      </c>
      <c r="H156" s="232">
        <v>1</v>
      </c>
      <c r="I156" s="233"/>
      <c r="J156" s="234">
        <f>ROUND(I156*H156,2)</f>
        <v>0</v>
      </c>
      <c r="K156" s="235"/>
      <c r="L156" s="45"/>
      <c r="M156" s="236" t="s">
        <v>1</v>
      </c>
      <c r="N156" s="237" t="s">
        <v>39</v>
      </c>
      <c r="O156" s="92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0" t="s">
        <v>266</v>
      </c>
      <c r="AT156" s="240" t="s">
        <v>140</v>
      </c>
      <c r="AU156" s="240" t="s">
        <v>82</v>
      </c>
      <c r="AY156" s="18" t="s">
        <v>137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82</v>
      </c>
      <c r="BK156" s="241">
        <f>ROUND(I156*H156,2)</f>
        <v>0</v>
      </c>
      <c r="BL156" s="18" t="s">
        <v>266</v>
      </c>
      <c r="BM156" s="240" t="s">
        <v>518</v>
      </c>
    </row>
    <row r="157" s="2" customFormat="1" ht="16.5" customHeight="1">
      <c r="A157" s="39"/>
      <c r="B157" s="40"/>
      <c r="C157" s="228" t="s">
        <v>339</v>
      </c>
      <c r="D157" s="228" t="s">
        <v>140</v>
      </c>
      <c r="E157" s="229" t="s">
        <v>220</v>
      </c>
      <c r="F157" s="230" t="s">
        <v>2391</v>
      </c>
      <c r="G157" s="231" t="s">
        <v>553</v>
      </c>
      <c r="H157" s="232">
        <v>70</v>
      </c>
      <c r="I157" s="233"/>
      <c r="J157" s="234">
        <f>ROUND(I157*H157,2)</f>
        <v>0</v>
      </c>
      <c r="K157" s="235"/>
      <c r="L157" s="45"/>
      <c r="M157" s="236" t="s">
        <v>1</v>
      </c>
      <c r="N157" s="237" t="s">
        <v>39</v>
      </c>
      <c r="O157" s="92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0" t="s">
        <v>266</v>
      </c>
      <c r="AT157" s="240" t="s">
        <v>140</v>
      </c>
      <c r="AU157" s="240" t="s">
        <v>82</v>
      </c>
      <c r="AY157" s="18" t="s">
        <v>137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82</v>
      </c>
      <c r="BK157" s="241">
        <f>ROUND(I157*H157,2)</f>
        <v>0</v>
      </c>
      <c r="BL157" s="18" t="s">
        <v>266</v>
      </c>
      <c r="BM157" s="240" t="s">
        <v>526</v>
      </c>
    </row>
    <row r="158" s="2" customFormat="1" ht="16.5" customHeight="1">
      <c r="A158" s="39"/>
      <c r="B158" s="40"/>
      <c r="C158" s="228" t="s">
        <v>343</v>
      </c>
      <c r="D158" s="228" t="s">
        <v>140</v>
      </c>
      <c r="E158" s="229" t="s">
        <v>2392</v>
      </c>
      <c r="F158" s="230" t="s">
        <v>2393</v>
      </c>
      <c r="G158" s="231" t="s">
        <v>227</v>
      </c>
      <c r="H158" s="232">
        <v>2</v>
      </c>
      <c r="I158" s="233"/>
      <c r="J158" s="234">
        <f>ROUND(I158*H158,2)</f>
        <v>0</v>
      </c>
      <c r="K158" s="235"/>
      <c r="L158" s="45"/>
      <c r="M158" s="236" t="s">
        <v>1</v>
      </c>
      <c r="N158" s="237" t="s">
        <v>39</v>
      </c>
      <c r="O158" s="92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0" t="s">
        <v>266</v>
      </c>
      <c r="AT158" s="240" t="s">
        <v>140</v>
      </c>
      <c r="AU158" s="240" t="s">
        <v>82</v>
      </c>
      <c r="AY158" s="18" t="s">
        <v>137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82</v>
      </c>
      <c r="BK158" s="241">
        <f>ROUND(I158*H158,2)</f>
        <v>0</v>
      </c>
      <c r="BL158" s="18" t="s">
        <v>266</v>
      </c>
      <c r="BM158" s="240" t="s">
        <v>536</v>
      </c>
    </row>
    <row r="159" s="12" customFormat="1" ht="25.92" customHeight="1">
      <c r="A159" s="12"/>
      <c r="B159" s="212"/>
      <c r="C159" s="213"/>
      <c r="D159" s="214" t="s">
        <v>73</v>
      </c>
      <c r="E159" s="215" t="s">
        <v>2394</v>
      </c>
      <c r="F159" s="215" t="s">
        <v>2395</v>
      </c>
      <c r="G159" s="213"/>
      <c r="H159" s="213"/>
      <c r="I159" s="216"/>
      <c r="J159" s="217">
        <f>BK159</f>
        <v>0</v>
      </c>
      <c r="K159" s="213"/>
      <c r="L159" s="218"/>
      <c r="M159" s="219"/>
      <c r="N159" s="220"/>
      <c r="O159" s="220"/>
      <c r="P159" s="221">
        <f>SUM(P160:P163)</f>
        <v>0</v>
      </c>
      <c r="Q159" s="220"/>
      <c r="R159" s="221">
        <f>SUM(R160:R163)</f>
        <v>0</v>
      </c>
      <c r="S159" s="220"/>
      <c r="T159" s="222">
        <f>SUM(T160:T163)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3" t="s">
        <v>84</v>
      </c>
      <c r="AT159" s="224" t="s">
        <v>73</v>
      </c>
      <c r="AU159" s="224" t="s">
        <v>74</v>
      </c>
      <c r="AY159" s="223" t="s">
        <v>137</v>
      </c>
      <c r="BK159" s="225">
        <f>SUM(BK160:BK163)</f>
        <v>0</v>
      </c>
    </row>
    <row r="160" s="2" customFormat="1" ht="16.5" customHeight="1">
      <c r="A160" s="39"/>
      <c r="B160" s="40"/>
      <c r="C160" s="228" t="s">
        <v>350</v>
      </c>
      <c r="D160" s="228" t="s">
        <v>140</v>
      </c>
      <c r="E160" s="229" t="s">
        <v>2396</v>
      </c>
      <c r="F160" s="230" t="s">
        <v>2397</v>
      </c>
      <c r="G160" s="231" t="s">
        <v>302</v>
      </c>
      <c r="H160" s="232">
        <v>4</v>
      </c>
      <c r="I160" s="233"/>
      <c r="J160" s="234">
        <f>ROUND(I160*H160,2)</f>
        <v>0</v>
      </c>
      <c r="K160" s="235"/>
      <c r="L160" s="45"/>
      <c r="M160" s="236" t="s">
        <v>1</v>
      </c>
      <c r="N160" s="237" t="s">
        <v>39</v>
      </c>
      <c r="O160" s="92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0" t="s">
        <v>266</v>
      </c>
      <c r="AT160" s="240" t="s">
        <v>140</v>
      </c>
      <c r="AU160" s="240" t="s">
        <v>82</v>
      </c>
      <c r="AY160" s="18" t="s">
        <v>137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82</v>
      </c>
      <c r="BK160" s="241">
        <f>ROUND(I160*H160,2)</f>
        <v>0</v>
      </c>
      <c r="BL160" s="18" t="s">
        <v>266</v>
      </c>
      <c r="BM160" s="240" t="s">
        <v>545</v>
      </c>
    </row>
    <row r="161" s="2" customFormat="1" ht="16.5" customHeight="1">
      <c r="A161" s="39"/>
      <c r="B161" s="40"/>
      <c r="C161" s="228" t="s">
        <v>356</v>
      </c>
      <c r="D161" s="228" t="s">
        <v>140</v>
      </c>
      <c r="E161" s="229" t="s">
        <v>2398</v>
      </c>
      <c r="F161" s="230" t="s">
        <v>2399</v>
      </c>
      <c r="G161" s="231" t="s">
        <v>302</v>
      </c>
      <c r="H161" s="232">
        <v>4</v>
      </c>
      <c r="I161" s="233"/>
      <c r="J161" s="234">
        <f>ROUND(I161*H161,2)</f>
        <v>0</v>
      </c>
      <c r="K161" s="235"/>
      <c r="L161" s="45"/>
      <c r="M161" s="236" t="s">
        <v>1</v>
      </c>
      <c r="N161" s="237" t="s">
        <v>39</v>
      </c>
      <c r="O161" s="92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0" t="s">
        <v>266</v>
      </c>
      <c r="AT161" s="240" t="s">
        <v>140</v>
      </c>
      <c r="AU161" s="240" t="s">
        <v>82</v>
      </c>
      <c r="AY161" s="18" t="s">
        <v>137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82</v>
      </c>
      <c r="BK161" s="241">
        <f>ROUND(I161*H161,2)</f>
        <v>0</v>
      </c>
      <c r="BL161" s="18" t="s">
        <v>266</v>
      </c>
      <c r="BM161" s="240" t="s">
        <v>556</v>
      </c>
    </row>
    <row r="162" s="2" customFormat="1" ht="16.5" customHeight="1">
      <c r="A162" s="39"/>
      <c r="B162" s="40"/>
      <c r="C162" s="228" t="s">
        <v>362</v>
      </c>
      <c r="D162" s="228" t="s">
        <v>140</v>
      </c>
      <c r="E162" s="229" t="s">
        <v>2400</v>
      </c>
      <c r="F162" s="230" t="s">
        <v>2401</v>
      </c>
      <c r="G162" s="231" t="s">
        <v>302</v>
      </c>
      <c r="H162" s="232">
        <v>8</v>
      </c>
      <c r="I162" s="233"/>
      <c r="J162" s="234">
        <f>ROUND(I162*H162,2)</f>
        <v>0</v>
      </c>
      <c r="K162" s="235"/>
      <c r="L162" s="45"/>
      <c r="M162" s="236" t="s">
        <v>1</v>
      </c>
      <c r="N162" s="237" t="s">
        <v>39</v>
      </c>
      <c r="O162" s="92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0" t="s">
        <v>266</v>
      </c>
      <c r="AT162" s="240" t="s">
        <v>140</v>
      </c>
      <c r="AU162" s="240" t="s">
        <v>82</v>
      </c>
      <c r="AY162" s="18" t="s">
        <v>137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82</v>
      </c>
      <c r="BK162" s="241">
        <f>ROUND(I162*H162,2)</f>
        <v>0</v>
      </c>
      <c r="BL162" s="18" t="s">
        <v>266</v>
      </c>
      <c r="BM162" s="240" t="s">
        <v>566</v>
      </c>
    </row>
    <row r="163" s="2" customFormat="1" ht="16.5" customHeight="1">
      <c r="A163" s="39"/>
      <c r="B163" s="40"/>
      <c r="C163" s="228" t="s">
        <v>371</v>
      </c>
      <c r="D163" s="228" t="s">
        <v>140</v>
      </c>
      <c r="E163" s="229" t="s">
        <v>2402</v>
      </c>
      <c r="F163" s="230" t="s">
        <v>2403</v>
      </c>
      <c r="G163" s="231" t="s">
        <v>302</v>
      </c>
      <c r="H163" s="232">
        <v>15</v>
      </c>
      <c r="I163" s="233"/>
      <c r="J163" s="234">
        <f>ROUND(I163*H163,2)</f>
        <v>0</v>
      </c>
      <c r="K163" s="235"/>
      <c r="L163" s="45"/>
      <c r="M163" s="236" t="s">
        <v>1</v>
      </c>
      <c r="N163" s="237" t="s">
        <v>39</v>
      </c>
      <c r="O163" s="92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0" t="s">
        <v>266</v>
      </c>
      <c r="AT163" s="240" t="s">
        <v>140</v>
      </c>
      <c r="AU163" s="240" t="s">
        <v>82</v>
      </c>
      <c r="AY163" s="18" t="s">
        <v>137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82</v>
      </c>
      <c r="BK163" s="241">
        <f>ROUND(I163*H163,2)</f>
        <v>0</v>
      </c>
      <c r="BL163" s="18" t="s">
        <v>266</v>
      </c>
      <c r="BM163" s="240" t="s">
        <v>576</v>
      </c>
    </row>
    <row r="164" s="12" customFormat="1" ht="25.92" customHeight="1">
      <c r="A164" s="12"/>
      <c r="B164" s="212"/>
      <c r="C164" s="213"/>
      <c r="D164" s="214" t="s">
        <v>73</v>
      </c>
      <c r="E164" s="215" t="s">
        <v>2404</v>
      </c>
      <c r="F164" s="215" t="s">
        <v>2405</v>
      </c>
      <c r="G164" s="213"/>
      <c r="H164" s="213"/>
      <c r="I164" s="216"/>
      <c r="J164" s="217">
        <f>BK164</f>
        <v>0</v>
      </c>
      <c r="K164" s="213"/>
      <c r="L164" s="218"/>
      <c r="M164" s="219"/>
      <c r="N164" s="220"/>
      <c r="O164" s="220"/>
      <c r="P164" s="221">
        <f>SUM(P165:P176)</f>
        <v>0</v>
      </c>
      <c r="Q164" s="220"/>
      <c r="R164" s="221">
        <f>SUM(R165:R176)</f>
        <v>0</v>
      </c>
      <c r="S164" s="220"/>
      <c r="T164" s="222">
        <f>SUM(T165:T176)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3" t="s">
        <v>84</v>
      </c>
      <c r="AT164" s="224" t="s">
        <v>73</v>
      </c>
      <c r="AU164" s="224" t="s">
        <v>74</v>
      </c>
      <c r="AY164" s="223" t="s">
        <v>137</v>
      </c>
      <c r="BK164" s="225">
        <f>SUM(BK165:BK176)</f>
        <v>0</v>
      </c>
    </row>
    <row r="165" s="2" customFormat="1" ht="21.75" customHeight="1">
      <c r="A165" s="39"/>
      <c r="B165" s="40"/>
      <c r="C165" s="228" t="s">
        <v>379</v>
      </c>
      <c r="D165" s="228" t="s">
        <v>140</v>
      </c>
      <c r="E165" s="229" t="s">
        <v>2406</v>
      </c>
      <c r="F165" s="230" t="s">
        <v>2407</v>
      </c>
      <c r="G165" s="231" t="s">
        <v>302</v>
      </c>
      <c r="H165" s="232">
        <v>2</v>
      </c>
      <c r="I165" s="233"/>
      <c r="J165" s="234">
        <f>ROUND(I165*H165,2)</f>
        <v>0</v>
      </c>
      <c r="K165" s="235"/>
      <c r="L165" s="45"/>
      <c r="M165" s="236" t="s">
        <v>1</v>
      </c>
      <c r="N165" s="237" t="s">
        <v>39</v>
      </c>
      <c r="O165" s="92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0" t="s">
        <v>266</v>
      </c>
      <c r="AT165" s="240" t="s">
        <v>140</v>
      </c>
      <c r="AU165" s="240" t="s">
        <v>82</v>
      </c>
      <c r="AY165" s="18" t="s">
        <v>137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82</v>
      </c>
      <c r="BK165" s="241">
        <f>ROUND(I165*H165,2)</f>
        <v>0</v>
      </c>
      <c r="BL165" s="18" t="s">
        <v>266</v>
      </c>
      <c r="BM165" s="240" t="s">
        <v>584</v>
      </c>
    </row>
    <row r="166" s="2" customFormat="1" ht="16.5" customHeight="1">
      <c r="A166" s="39"/>
      <c r="B166" s="40"/>
      <c r="C166" s="228" t="s">
        <v>385</v>
      </c>
      <c r="D166" s="228" t="s">
        <v>140</v>
      </c>
      <c r="E166" s="229" t="s">
        <v>2408</v>
      </c>
      <c r="F166" s="230" t="s">
        <v>2409</v>
      </c>
      <c r="G166" s="231" t="s">
        <v>302</v>
      </c>
      <c r="H166" s="232">
        <v>15</v>
      </c>
      <c r="I166" s="233"/>
      <c r="J166" s="234">
        <f>ROUND(I166*H166,2)</f>
        <v>0</v>
      </c>
      <c r="K166" s="235"/>
      <c r="L166" s="45"/>
      <c r="M166" s="236" t="s">
        <v>1</v>
      </c>
      <c r="N166" s="237" t="s">
        <v>39</v>
      </c>
      <c r="O166" s="92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0" t="s">
        <v>266</v>
      </c>
      <c r="AT166" s="240" t="s">
        <v>140</v>
      </c>
      <c r="AU166" s="240" t="s">
        <v>82</v>
      </c>
      <c r="AY166" s="18" t="s">
        <v>137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82</v>
      </c>
      <c r="BK166" s="241">
        <f>ROUND(I166*H166,2)</f>
        <v>0</v>
      </c>
      <c r="BL166" s="18" t="s">
        <v>266</v>
      </c>
      <c r="BM166" s="240" t="s">
        <v>594</v>
      </c>
    </row>
    <row r="167" s="2" customFormat="1" ht="21.75" customHeight="1">
      <c r="A167" s="39"/>
      <c r="B167" s="40"/>
      <c r="C167" s="228" t="s">
        <v>390</v>
      </c>
      <c r="D167" s="228" t="s">
        <v>140</v>
      </c>
      <c r="E167" s="229" t="s">
        <v>2410</v>
      </c>
      <c r="F167" s="230" t="s">
        <v>2411</v>
      </c>
      <c r="G167" s="231" t="s">
        <v>302</v>
      </c>
      <c r="H167" s="232">
        <v>1</v>
      </c>
      <c r="I167" s="233"/>
      <c r="J167" s="234">
        <f>ROUND(I167*H167,2)</f>
        <v>0</v>
      </c>
      <c r="K167" s="235"/>
      <c r="L167" s="45"/>
      <c r="M167" s="236" t="s">
        <v>1</v>
      </c>
      <c r="N167" s="237" t="s">
        <v>39</v>
      </c>
      <c r="O167" s="92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0" t="s">
        <v>266</v>
      </c>
      <c r="AT167" s="240" t="s">
        <v>140</v>
      </c>
      <c r="AU167" s="240" t="s">
        <v>82</v>
      </c>
      <c r="AY167" s="18" t="s">
        <v>137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82</v>
      </c>
      <c r="BK167" s="241">
        <f>ROUND(I167*H167,2)</f>
        <v>0</v>
      </c>
      <c r="BL167" s="18" t="s">
        <v>266</v>
      </c>
      <c r="BM167" s="240" t="s">
        <v>604</v>
      </c>
    </row>
    <row r="168" s="2" customFormat="1" ht="21.75" customHeight="1">
      <c r="A168" s="39"/>
      <c r="B168" s="40"/>
      <c r="C168" s="228" t="s">
        <v>395</v>
      </c>
      <c r="D168" s="228" t="s">
        <v>140</v>
      </c>
      <c r="E168" s="229" t="s">
        <v>2412</v>
      </c>
      <c r="F168" s="230" t="s">
        <v>2413</v>
      </c>
      <c r="G168" s="231" t="s">
        <v>302</v>
      </c>
      <c r="H168" s="232">
        <v>3</v>
      </c>
      <c r="I168" s="233"/>
      <c r="J168" s="234">
        <f>ROUND(I168*H168,2)</f>
        <v>0</v>
      </c>
      <c r="K168" s="235"/>
      <c r="L168" s="45"/>
      <c r="M168" s="236" t="s">
        <v>1</v>
      </c>
      <c r="N168" s="237" t="s">
        <v>39</v>
      </c>
      <c r="O168" s="92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0" t="s">
        <v>266</v>
      </c>
      <c r="AT168" s="240" t="s">
        <v>140</v>
      </c>
      <c r="AU168" s="240" t="s">
        <v>82</v>
      </c>
      <c r="AY168" s="18" t="s">
        <v>137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82</v>
      </c>
      <c r="BK168" s="241">
        <f>ROUND(I168*H168,2)</f>
        <v>0</v>
      </c>
      <c r="BL168" s="18" t="s">
        <v>266</v>
      </c>
      <c r="BM168" s="240" t="s">
        <v>614</v>
      </c>
    </row>
    <row r="169" s="2" customFormat="1" ht="21.75" customHeight="1">
      <c r="A169" s="39"/>
      <c r="B169" s="40"/>
      <c r="C169" s="228" t="s">
        <v>400</v>
      </c>
      <c r="D169" s="228" t="s">
        <v>140</v>
      </c>
      <c r="E169" s="229" t="s">
        <v>2414</v>
      </c>
      <c r="F169" s="230" t="s">
        <v>2415</v>
      </c>
      <c r="G169" s="231" t="s">
        <v>302</v>
      </c>
      <c r="H169" s="232">
        <v>1</v>
      </c>
      <c r="I169" s="233"/>
      <c r="J169" s="234">
        <f>ROUND(I169*H169,2)</f>
        <v>0</v>
      </c>
      <c r="K169" s="235"/>
      <c r="L169" s="45"/>
      <c r="M169" s="236" t="s">
        <v>1</v>
      </c>
      <c r="N169" s="237" t="s">
        <v>39</v>
      </c>
      <c r="O169" s="92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0" t="s">
        <v>266</v>
      </c>
      <c r="AT169" s="240" t="s">
        <v>140</v>
      </c>
      <c r="AU169" s="240" t="s">
        <v>82</v>
      </c>
      <c r="AY169" s="18" t="s">
        <v>137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82</v>
      </c>
      <c r="BK169" s="241">
        <f>ROUND(I169*H169,2)</f>
        <v>0</v>
      </c>
      <c r="BL169" s="18" t="s">
        <v>266</v>
      </c>
      <c r="BM169" s="240" t="s">
        <v>633</v>
      </c>
    </row>
    <row r="170" s="2" customFormat="1" ht="21.75" customHeight="1">
      <c r="A170" s="39"/>
      <c r="B170" s="40"/>
      <c r="C170" s="228" t="s">
        <v>408</v>
      </c>
      <c r="D170" s="228" t="s">
        <v>140</v>
      </c>
      <c r="E170" s="229" t="s">
        <v>2416</v>
      </c>
      <c r="F170" s="230" t="s">
        <v>2417</v>
      </c>
      <c r="G170" s="231" t="s">
        <v>302</v>
      </c>
      <c r="H170" s="232">
        <v>1</v>
      </c>
      <c r="I170" s="233"/>
      <c r="J170" s="234">
        <f>ROUND(I170*H170,2)</f>
        <v>0</v>
      </c>
      <c r="K170" s="235"/>
      <c r="L170" s="45"/>
      <c r="M170" s="236" t="s">
        <v>1</v>
      </c>
      <c r="N170" s="237" t="s">
        <v>39</v>
      </c>
      <c r="O170" s="92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0" t="s">
        <v>266</v>
      </c>
      <c r="AT170" s="240" t="s">
        <v>140</v>
      </c>
      <c r="AU170" s="240" t="s">
        <v>82</v>
      </c>
      <c r="AY170" s="18" t="s">
        <v>137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82</v>
      </c>
      <c r="BK170" s="241">
        <f>ROUND(I170*H170,2)</f>
        <v>0</v>
      </c>
      <c r="BL170" s="18" t="s">
        <v>266</v>
      </c>
      <c r="BM170" s="240" t="s">
        <v>645</v>
      </c>
    </row>
    <row r="171" s="2" customFormat="1" ht="21.75" customHeight="1">
      <c r="A171" s="39"/>
      <c r="B171" s="40"/>
      <c r="C171" s="228" t="s">
        <v>415</v>
      </c>
      <c r="D171" s="228" t="s">
        <v>140</v>
      </c>
      <c r="E171" s="229" t="s">
        <v>2418</v>
      </c>
      <c r="F171" s="230" t="s">
        <v>2419</v>
      </c>
      <c r="G171" s="231" t="s">
        <v>302</v>
      </c>
      <c r="H171" s="232">
        <v>1</v>
      </c>
      <c r="I171" s="233"/>
      <c r="J171" s="234">
        <f>ROUND(I171*H171,2)</f>
        <v>0</v>
      </c>
      <c r="K171" s="235"/>
      <c r="L171" s="45"/>
      <c r="M171" s="236" t="s">
        <v>1</v>
      </c>
      <c r="N171" s="237" t="s">
        <v>39</v>
      </c>
      <c r="O171" s="92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0" t="s">
        <v>266</v>
      </c>
      <c r="AT171" s="240" t="s">
        <v>140</v>
      </c>
      <c r="AU171" s="240" t="s">
        <v>82</v>
      </c>
      <c r="AY171" s="18" t="s">
        <v>137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8" t="s">
        <v>82</v>
      </c>
      <c r="BK171" s="241">
        <f>ROUND(I171*H171,2)</f>
        <v>0</v>
      </c>
      <c r="BL171" s="18" t="s">
        <v>266</v>
      </c>
      <c r="BM171" s="240" t="s">
        <v>654</v>
      </c>
    </row>
    <row r="172" s="2" customFormat="1" ht="21.75" customHeight="1">
      <c r="A172" s="39"/>
      <c r="B172" s="40"/>
      <c r="C172" s="228" t="s">
        <v>419</v>
      </c>
      <c r="D172" s="228" t="s">
        <v>140</v>
      </c>
      <c r="E172" s="229" t="s">
        <v>2420</v>
      </c>
      <c r="F172" s="230" t="s">
        <v>2421</v>
      </c>
      <c r="G172" s="231" t="s">
        <v>302</v>
      </c>
      <c r="H172" s="232">
        <v>2</v>
      </c>
      <c r="I172" s="233"/>
      <c r="J172" s="234">
        <f>ROUND(I172*H172,2)</f>
        <v>0</v>
      </c>
      <c r="K172" s="235"/>
      <c r="L172" s="45"/>
      <c r="M172" s="236" t="s">
        <v>1</v>
      </c>
      <c r="N172" s="237" t="s">
        <v>39</v>
      </c>
      <c r="O172" s="92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0" t="s">
        <v>266</v>
      </c>
      <c r="AT172" s="240" t="s">
        <v>140</v>
      </c>
      <c r="AU172" s="240" t="s">
        <v>82</v>
      </c>
      <c r="AY172" s="18" t="s">
        <v>137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82</v>
      </c>
      <c r="BK172" s="241">
        <f>ROUND(I172*H172,2)</f>
        <v>0</v>
      </c>
      <c r="BL172" s="18" t="s">
        <v>266</v>
      </c>
      <c r="BM172" s="240" t="s">
        <v>664</v>
      </c>
    </row>
    <row r="173" s="2" customFormat="1" ht="21.75" customHeight="1">
      <c r="A173" s="39"/>
      <c r="B173" s="40"/>
      <c r="C173" s="228" t="s">
        <v>426</v>
      </c>
      <c r="D173" s="228" t="s">
        <v>140</v>
      </c>
      <c r="E173" s="229" t="s">
        <v>2422</v>
      </c>
      <c r="F173" s="230" t="s">
        <v>2423</v>
      </c>
      <c r="G173" s="231" t="s">
        <v>302</v>
      </c>
      <c r="H173" s="232">
        <v>3</v>
      </c>
      <c r="I173" s="233"/>
      <c r="J173" s="234">
        <f>ROUND(I173*H173,2)</f>
        <v>0</v>
      </c>
      <c r="K173" s="235"/>
      <c r="L173" s="45"/>
      <c r="M173" s="236" t="s">
        <v>1</v>
      </c>
      <c r="N173" s="237" t="s">
        <v>39</v>
      </c>
      <c r="O173" s="92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0" t="s">
        <v>266</v>
      </c>
      <c r="AT173" s="240" t="s">
        <v>140</v>
      </c>
      <c r="AU173" s="240" t="s">
        <v>82</v>
      </c>
      <c r="AY173" s="18" t="s">
        <v>137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82</v>
      </c>
      <c r="BK173" s="241">
        <f>ROUND(I173*H173,2)</f>
        <v>0</v>
      </c>
      <c r="BL173" s="18" t="s">
        <v>266</v>
      </c>
      <c r="BM173" s="240" t="s">
        <v>683</v>
      </c>
    </row>
    <row r="174" s="2" customFormat="1" ht="21.75" customHeight="1">
      <c r="A174" s="39"/>
      <c r="B174" s="40"/>
      <c r="C174" s="228" t="s">
        <v>431</v>
      </c>
      <c r="D174" s="228" t="s">
        <v>140</v>
      </c>
      <c r="E174" s="229" t="s">
        <v>2424</v>
      </c>
      <c r="F174" s="230" t="s">
        <v>2425</v>
      </c>
      <c r="G174" s="231" t="s">
        <v>302</v>
      </c>
      <c r="H174" s="232">
        <v>1</v>
      </c>
      <c r="I174" s="233"/>
      <c r="J174" s="234">
        <f>ROUND(I174*H174,2)</f>
        <v>0</v>
      </c>
      <c r="K174" s="235"/>
      <c r="L174" s="45"/>
      <c r="M174" s="236" t="s">
        <v>1</v>
      </c>
      <c r="N174" s="237" t="s">
        <v>39</v>
      </c>
      <c r="O174" s="92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0" t="s">
        <v>266</v>
      </c>
      <c r="AT174" s="240" t="s">
        <v>140</v>
      </c>
      <c r="AU174" s="240" t="s">
        <v>82</v>
      </c>
      <c r="AY174" s="18" t="s">
        <v>137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82</v>
      </c>
      <c r="BK174" s="241">
        <f>ROUND(I174*H174,2)</f>
        <v>0</v>
      </c>
      <c r="BL174" s="18" t="s">
        <v>266</v>
      </c>
      <c r="BM174" s="240" t="s">
        <v>697</v>
      </c>
    </row>
    <row r="175" s="2" customFormat="1" ht="21.75" customHeight="1">
      <c r="A175" s="39"/>
      <c r="B175" s="40"/>
      <c r="C175" s="228" t="s">
        <v>435</v>
      </c>
      <c r="D175" s="228" t="s">
        <v>140</v>
      </c>
      <c r="E175" s="229" t="s">
        <v>2426</v>
      </c>
      <c r="F175" s="230" t="s">
        <v>2427</v>
      </c>
      <c r="G175" s="231" t="s">
        <v>302</v>
      </c>
      <c r="H175" s="232">
        <v>15</v>
      </c>
      <c r="I175" s="233"/>
      <c r="J175" s="234">
        <f>ROUND(I175*H175,2)</f>
        <v>0</v>
      </c>
      <c r="K175" s="235"/>
      <c r="L175" s="45"/>
      <c r="M175" s="236" t="s">
        <v>1</v>
      </c>
      <c r="N175" s="237" t="s">
        <v>39</v>
      </c>
      <c r="O175" s="92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0" t="s">
        <v>266</v>
      </c>
      <c r="AT175" s="240" t="s">
        <v>140</v>
      </c>
      <c r="AU175" s="240" t="s">
        <v>82</v>
      </c>
      <c r="AY175" s="18" t="s">
        <v>137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82</v>
      </c>
      <c r="BK175" s="241">
        <f>ROUND(I175*H175,2)</f>
        <v>0</v>
      </c>
      <c r="BL175" s="18" t="s">
        <v>266</v>
      </c>
      <c r="BM175" s="240" t="s">
        <v>707</v>
      </c>
    </row>
    <row r="176" s="2" customFormat="1" ht="16.5" customHeight="1">
      <c r="A176" s="39"/>
      <c r="B176" s="40"/>
      <c r="C176" s="228" t="s">
        <v>441</v>
      </c>
      <c r="D176" s="228" t="s">
        <v>140</v>
      </c>
      <c r="E176" s="229" t="s">
        <v>2428</v>
      </c>
      <c r="F176" s="230" t="s">
        <v>2429</v>
      </c>
      <c r="G176" s="231" t="s">
        <v>227</v>
      </c>
      <c r="H176" s="232">
        <v>2</v>
      </c>
      <c r="I176" s="233"/>
      <c r="J176" s="234">
        <f>ROUND(I176*H176,2)</f>
        <v>0</v>
      </c>
      <c r="K176" s="235"/>
      <c r="L176" s="45"/>
      <c r="M176" s="236" t="s">
        <v>1</v>
      </c>
      <c r="N176" s="237" t="s">
        <v>39</v>
      </c>
      <c r="O176" s="92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0" t="s">
        <v>266</v>
      </c>
      <c r="AT176" s="240" t="s">
        <v>140</v>
      </c>
      <c r="AU176" s="240" t="s">
        <v>82</v>
      </c>
      <c r="AY176" s="18" t="s">
        <v>137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82</v>
      </c>
      <c r="BK176" s="241">
        <f>ROUND(I176*H176,2)</f>
        <v>0</v>
      </c>
      <c r="BL176" s="18" t="s">
        <v>266</v>
      </c>
      <c r="BM176" s="240" t="s">
        <v>720</v>
      </c>
    </row>
    <row r="177" s="12" customFormat="1" ht="25.92" customHeight="1">
      <c r="A177" s="12"/>
      <c r="B177" s="212"/>
      <c r="C177" s="213"/>
      <c r="D177" s="214" t="s">
        <v>73</v>
      </c>
      <c r="E177" s="215" t="s">
        <v>2430</v>
      </c>
      <c r="F177" s="215" t="s">
        <v>2431</v>
      </c>
      <c r="G177" s="213"/>
      <c r="H177" s="213"/>
      <c r="I177" s="216"/>
      <c r="J177" s="217">
        <f>BK177</f>
        <v>0</v>
      </c>
      <c r="K177" s="213"/>
      <c r="L177" s="218"/>
      <c r="M177" s="219"/>
      <c r="N177" s="220"/>
      <c r="O177" s="220"/>
      <c r="P177" s="221">
        <f>SUM(P178:P182)</f>
        <v>0</v>
      </c>
      <c r="Q177" s="220"/>
      <c r="R177" s="221">
        <f>SUM(R178:R182)</f>
        <v>0</v>
      </c>
      <c r="S177" s="220"/>
      <c r="T177" s="222">
        <f>SUM(T178:T182)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23" t="s">
        <v>82</v>
      </c>
      <c r="AT177" s="224" t="s">
        <v>73</v>
      </c>
      <c r="AU177" s="224" t="s">
        <v>74</v>
      </c>
      <c r="AY177" s="223" t="s">
        <v>137</v>
      </c>
      <c r="BK177" s="225">
        <f>SUM(BK178:BK182)</f>
        <v>0</v>
      </c>
    </row>
    <row r="178" s="2" customFormat="1" ht="16.5" customHeight="1">
      <c r="A178" s="39"/>
      <c r="B178" s="40"/>
      <c r="C178" s="228" t="s">
        <v>453</v>
      </c>
      <c r="D178" s="228" t="s">
        <v>140</v>
      </c>
      <c r="E178" s="229" t="s">
        <v>2432</v>
      </c>
      <c r="F178" s="230" t="s">
        <v>2433</v>
      </c>
      <c r="G178" s="231" t="s">
        <v>190</v>
      </c>
      <c r="H178" s="232">
        <v>210</v>
      </c>
      <c r="I178" s="233"/>
      <c r="J178" s="234">
        <f>ROUND(I178*H178,2)</f>
        <v>0</v>
      </c>
      <c r="K178" s="235"/>
      <c r="L178" s="45"/>
      <c r="M178" s="236" t="s">
        <v>1</v>
      </c>
      <c r="N178" s="237" t="s">
        <v>39</v>
      </c>
      <c r="O178" s="92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0" t="s">
        <v>155</v>
      </c>
      <c r="AT178" s="240" t="s">
        <v>140</v>
      </c>
      <c r="AU178" s="240" t="s">
        <v>82</v>
      </c>
      <c r="AY178" s="18" t="s">
        <v>137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82</v>
      </c>
      <c r="BK178" s="241">
        <f>ROUND(I178*H178,2)</f>
        <v>0</v>
      </c>
      <c r="BL178" s="18" t="s">
        <v>155</v>
      </c>
      <c r="BM178" s="240" t="s">
        <v>731</v>
      </c>
    </row>
    <row r="179" s="2" customFormat="1" ht="24.15" customHeight="1">
      <c r="A179" s="39"/>
      <c r="B179" s="40"/>
      <c r="C179" s="228" t="s">
        <v>466</v>
      </c>
      <c r="D179" s="228" t="s">
        <v>140</v>
      </c>
      <c r="E179" s="229" t="s">
        <v>82</v>
      </c>
      <c r="F179" s="230" t="s">
        <v>2434</v>
      </c>
      <c r="G179" s="231" t="s">
        <v>143</v>
      </c>
      <c r="H179" s="232">
        <v>1</v>
      </c>
      <c r="I179" s="233"/>
      <c r="J179" s="234">
        <f>ROUND(I179*H179,2)</f>
        <v>0</v>
      </c>
      <c r="K179" s="235"/>
      <c r="L179" s="45"/>
      <c r="M179" s="236" t="s">
        <v>1</v>
      </c>
      <c r="N179" s="237" t="s">
        <v>39</v>
      </c>
      <c r="O179" s="92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0" t="s">
        <v>155</v>
      </c>
      <c r="AT179" s="240" t="s">
        <v>140</v>
      </c>
      <c r="AU179" s="240" t="s">
        <v>82</v>
      </c>
      <c r="AY179" s="18" t="s">
        <v>137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82</v>
      </c>
      <c r="BK179" s="241">
        <f>ROUND(I179*H179,2)</f>
        <v>0</v>
      </c>
      <c r="BL179" s="18" t="s">
        <v>155</v>
      </c>
      <c r="BM179" s="240" t="s">
        <v>744</v>
      </c>
    </row>
    <row r="180" s="2" customFormat="1" ht="24.15" customHeight="1">
      <c r="A180" s="39"/>
      <c r="B180" s="40"/>
      <c r="C180" s="228" t="s">
        <v>472</v>
      </c>
      <c r="D180" s="228" t="s">
        <v>140</v>
      </c>
      <c r="E180" s="229" t="s">
        <v>2435</v>
      </c>
      <c r="F180" s="230" t="s">
        <v>2436</v>
      </c>
      <c r="G180" s="231" t="s">
        <v>143</v>
      </c>
      <c r="H180" s="232">
        <v>1</v>
      </c>
      <c r="I180" s="233"/>
      <c r="J180" s="234">
        <f>ROUND(I180*H180,2)</f>
        <v>0</v>
      </c>
      <c r="K180" s="235"/>
      <c r="L180" s="45"/>
      <c r="M180" s="236" t="s">
        <v>1</v>
      </c>
      <c r="N180" s="237" t="s">
        <v>39</v>
      </c>
      <c r="O180" s="92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0" t="s">
        <v>155</v>
      </c>
      <c r="AT180" s="240" t="s">
        <v>140</v>
      </c>
      <c r="AU180" s="240" t="s">
        <v>82</v>
      </c>
      <c r="AY180" s="18" t="s">
        <v>137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82</v>
      </c>
      <c r="BK180" s="241">
        <f>ROUND(I180*H180,2)</f>
        <v>0</v>
      </c>
      <c r="BL180" s="18" t="s">
        <v>155</v>
      </c>
      <c r="BM180" s="240" t="s">
        <v>756</v>
      </c>
    </row>
    <row r="181" s="2" customFormat="1" ht="21.75" customHeight="1">
      <c r="A181" s="39"/>
      <c r="B181" s="40"/>
      <c r="C181" s="228" t="s">
        <v>488</v>
      </c>
      <c r="D181" s="228" t="s">
        <v>140</v>
      </c>
      <c r="E181" s="229" t="s">
        <v>257</v>
      </c>
      <c r="F181" s="230" t="s">
        <v>2437</v>
      </c>
      <c r="G181" s="231" t="s">
        <v>2350</v>
      </c>
      <c r="H181" s="232">
        <v>1</v>
      </c>
      <c r="I181" s="233"/>
      <c r="J181" s="234">
        <f>ROUND(I181*H181,2)</f>
        <v>0</v>
      </c>
      <c r="K181" s="235"/>
      <c r="L181" s="45"/>
      <c r="M181" s="236" t="s">
        <v>1</v>
      </c>
      <c r="N181" s="237" t="s">
        <v>39</v>
      </c>
      <c r="O181" s="92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0" t="s">
        <v>155</v>
      </c>
      <c r="AT181" s="240" t="s">
        <v>140</v>
      </c>
      <c r="AU181" s="240" t="s">
        <v>82</v>
      </c>
      <c r="AY181" s="18" t="s">
        <v>137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82</v>
      </c>
      <c r="BK181" s="241">
        <f>ROUND(I181*H181,2)</f>
        <v>0</v>
      </c>
      <c r="BL181" s="18" t="s">
        <v>155</v>
      </c>
      <c r="BM181" s="240" t="s">
        <v>768</v>
      </c>
    </row>
    <row r="182" s="2" customFormat="1" ht="24.15" customHeight="1">
      <c r="A182" s="39"/>
      <c r="B182" s="40"/>
      <c r="C182" s="228" t="s">
        <v>493</v>
      </c>
      <c r="D182" s="228" t="s">
        <v>140</v>
      </c>
      <c r="E182" s="229" t="s">
        <v>8</v>
      </c>
      <c r="F182" s="230" t="s">
        <v>2438</v>
      </c>
      <c r="G182" s="231" t="s">
        <v>553</v>
      </c>
      <c r="H182" s="232">
        <v>40</v>
      </c>
      <c r="I182" s="233"/>
      <c r="J182" s="234">
        <f>ROUND(I182*H182,2)</f>
        <v>0</v>
      </c>
      <c r="K182" s="235"/>
      <c r="L182" s="45"/>
      <c r="M182" s="236" t="s">
        <v>1</v>
      </c>
      <c r="N182" s="237" t="s">
        <v>39</v>
      </c>
      <c r="O182" s="92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0" t="s">
        <v>155</v>
      </c>
      <c r="AT182" s="240" t="s">
        <v>140</v>
      </c>
      <c r="AU182" s="240" t="s">
        <v>82</v>
      </c>
      <c r="AY182" s="18" t="s">
        <v>137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8" t="s">
        <v>82</v>
      </c>
      <c r="BK182" s="241">
        <f>ROUND(I182*H182,2)</f>
        <v>0</v>
      </c>
      <c r="BL182" s="18" t="s">
        <v>155</v>
      </c>
      <c r="BM182" s="240" t="s">
        <v>778</v>
      </c>
    </row>
    <row r="183" s="12" customFormat="1" ht="25.92" customHeight="1">
      <c r="A183" s="12"/>
      <c r="B183" s="212"/>
      <c r="C183" s="213"/>
      <c r="D183" s="214" t="s">
        <v>73</v>
      </c>
      <c r="E183" s="215" t="s">
        <v>134</v>
      </c>
      <c r="F183" s="215" t="s">
        <v>135</v>
      </c>
      <c r="G183" s="213"/>
      <c r="H183" s="213"/>
      <c r="I183" s="216"/>
      <c r="J183" s="217">
        <f>BK183</f>
        <v>0</v>
      </c>
      <c r="K183" s="213"/>
      <c r="L183" s="218"/>
      <c r="M183" s="219"/>
      <c r="N183" s="220"/>
      <c r="O183" s="220"/>
      <c r="P183" s="221">
        <f>P184</f>
        <v>0</v>
      </c>
      <c r="Q183" s="220"/>
      <c r="R183" s="221">
        <f>R184</f>
        <v>0</v>
      </c>
      <c r="S183" s="220"/>
      <c r="T183" s="222">
        <f>T184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23" t="s">
        <v>136</v>
      </c>
      <c r="AT183" s="224" t="s">
        <v>73</v>
      </c>
      <c r="AU183" s="224" t="s">
        <v>74</v>
      </c>
      <c r="AY183" s="223" t="s">
        <v>137</v>
      </c>
      <c r="BK183" s="225">
        <f>BK184</f>
        <v>0</v>
      </c>
    </row>
    <row r="184" s="2" customFormat="1" ht="16.5" customHeight="1">
      <c r="A184" s="39"/>
      <c r="B184" s="40"/>
      <c r="C184" s="228" t="s">
        <v>497</v>
      </c>
      <c r="D184" s="228" t="s">
        <v>140</v>
      </c>
      <c r="E184" s="229" t="s">
        <v>2439</v>
      </c>
      <c r="F184" s="230" t="s">
        <v>80</v>
      </c>
      <c r="G184" s="231" t="s">
        <v>143</v>
      </c>
      <c r="H184" s="232">
        <v>1</v>
      </c>
      <c r="I184" s="233"/>
      <c r="J184" s="234">
        <f>ROUND(I184*H184,2)</f>
        <v>0</v>
      </c>
      <c r="K184" s="235"/>
      <c r="L184" s="45"/>
      <c r="M184" s="242" t="s">
        <v>1</v>
      </c>
      <c r="N184" s="243" t="s">
        <v>39</v>
      </c>
      <c r="O184" s="244"/>
      <c r="P184" s="245">
        <f>O184*H184</f>
        <v>0</v>
      </c>
      <c r="Q184" s="245">
        <v>0</v>
      </c>
      <c r="R184" s="245">
        <f>Q184*H184</f>
        <v>0</v>
      </c>
      <c r="S184" s="245">
        <v>0</v>
      </c>
      <c r="T184" s="246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0" t="s">
        <v>155</v>
      </c>
      <c r="AT184" s="240" t="s">
        <v>140</v>
      </c>
      <c r="AU184" s="240" t="s">
        <v>82</v>
      </c>
      <c r="AY184" s="18" t="s">
        <v>137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82</v>
      </c>
      <c r="BK184" s="241">
        <f>ROUND(I184*H184,2)</f>
        <v>0</v>
      </c>
      <c r="BL184" s="18" t="s">
        <v>155</v>
      </c>
      <c r="BM184" s="240" t="s">
        <v>2440</v>
      </c>
    </row>
    <row r="185" s="2" customFormat="1" ht="6.96" customHeight="1">
      <c r="A185" s="39"/>
      <c r="B185" s="67"/>
      <c r="C185" s="68"/>
      <c r="D185" s="68"/>
      <c r="E185" s="68"/>
      <c r="F185" s="68"/>
      <c r="G185" s="68"/>
      <c r="H185" s="68"/>
      <c r="I185" s="68"/>
      <c r="J185" s="68"/>
      <c r="K185" s="68"/>
      <c r="L185" s="45"/>
      <c r="M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</row>
  </sheetData>
  <sheetProtection sheet="1" autoFilter="0" formatColumns="0" formatRows="0" objects="1" scenarios="1" spinCount="100000" saltValue="BJE609O0/MuTBc38aXaGEHc7dOktvNs1RHmX+1Y9Fn5lrqrkj1ZziOTqfQ0YQFzY8HzevXcWKYhm1MRe3tpB0g==" hashValue="Tf7SGKdzjxXtObssIF50sRRZwT4ly/ijDRQ0w00X6h5PEX94TY5gIin3oF3Ikvo/cG6uDPFsUC859k7lu5zOxA==" algorithmName="SHA-512" password="CC35"/>
  <autoFilter ref="C125:K18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106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84</v>
      </c>
    </row>
    <row r="4" s="1" customFormat="1" ht="24.96" customHeight="1">
      <c r="B4" s="21"/>
      <c r="D4" s="149" t="s">
        <v>110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26.25" customHeight="1">
      <c r="B7" s="21"/>
      <c r="E7" s="152" t="str">
        <f>'Rekapitulace stavby'!K6</f>
        <v>R1-REKONSTRUKCE OBJEKTU BENEŠOVO NÁMĚSTÍ č.840, TEPLICE - TURISTICKÉ INFORMAČNÍ CENTRUM</v>
      </c>
      <c r="F7" s="151"/>
      <c r="G7" s="151"/>
      <c r="H7" s="151"/>
      <c r="L7" s="21"/>
    </row>
    <row r="8" s="1" customFormat="1" ht="12" customHeight="1">
      <c r="B8" s="21"/>
      <c r="D8" s="151" t="s">
        <v>111</v>
      </c>
      <c r="L8" s="21"/>
    </row>
    <row r="9" s="2" customFormat="1" ht="16.5" customHeight="1">
      <c r="A9" s="39"/>
      <c r="B9" s="45"/>
      <c r="C9" s="39"/>
      <c r="D9" s="39"/>
      <c r="E9" s="152" t="s">
        <v>1759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1760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2441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28. 8. 2023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 xml:space="preserve"> </v>
      </c>
      <c r="F17" s="39"/>
      <c r="G17" s="39"/>
      <c r="H17" s="39"/>
      <c r="I17" s="151" t="s">
        <v>26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27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26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29</v>
      </c>
      <c r="E22" s="39"/>
      <c r="F22" s="39"/>
      <c r="G22" s="39"/>
      <c r="H22" s="39"/>
      <c r="I22" s="151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 xml:space="preserve"> </v>
      </c>
      <c r="F23" s="39"/>
      <c r="G23" s="39"/>
      <c r="H23" s="39"/>
      <c r="I23" s="151" t="s">
        <v>26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31</v>
      </c>
      <c r="E25" s="39"/>
      <c r="F25" s="39"/>
      <c r="G25" s="39"/>
      <c r="H25" s="39"/>
      <c r="I25" s="151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1" t="s">
        <v>26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32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34</v>
      </c>
      <c r="E32" s="39"/>
      <c r="F32" s="39"/>
      <c r="G32" s="39"/>
      <c r="H32" s="39"/>
      <c r="I32" s="39"/>
      <c r="J32" s="161">
        <f>ROUND(J126,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36</v>
      </c>
      <c r="G34" s="39"/>
      <c r="H34" s="39"/>
      <c r="I34" s="162" t="s">
        <v>35</v>
      </c>
      <c r="J34" s="162" t="s">
        <v>37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38</v>
      </c>
      <c r="E35" s="151" t="s">
        <v>39</v>
      </c>
      <c r="F35" s="164">
        <f>ROUND((SUM(BE126:BE218)),  2)</f>
        <v>0</v>
      </c>
      <c r="G35" s="39"/>
      <c r="H35" s="39"/>
      <c r="I35" s="165">
        <v>0.20999999999999999</v>
      </c>
      <c r="J35" s="164">
        <f>ROUND(((SUM(BE126:BE218))*I35),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40</v>
      </c>
      <c r="F36" s="164">
        <f>ROUND((SUM(BF126:BF218)),  2)</f>
        <v>0</v>
      </c>
      <c r="G36" s="39"/>
      <c r="H36" s="39"/>
      <c r="I36" s="165">
        <v>0.14999999999999999</v>
      </c>
      <c r="J36" s="164">
        <f>ROUND(((SUM(BF126:BF218))*I36),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41</v>
      </c>
      <c r="F37" s="164">
        <f>ROUND((SUM(BG126:BG218)),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42</v>
      </c>
      <c r="F38" s="164">
        <f>ROUND((SUM(BH126:BH218)),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43</v>
      </c>
      <c r="F39" s="164">
        <f>ROUND((SUM(BI126:BI218)),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44</v>
      </c>
      <c r="E41" s="168"/>
      <c r="F41" s="168"/>
      <c r="G41" s="169" t="s">
        <v>45</v>
      </c>
      <c r="H41" s="170" t="s">
        <v>46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47</v>
      </c>
      <c r="E50" s="174"/>
      <c r="F50" s="174"/>
      <c r="G50" s="173" t="s">
        <v>48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49</v>
      </c>
      <c r="E61" s="176"/>
      <c r="F61" s="177" t="s">
        <v>50</v>
      </c>
      <c r="G61" s="175" t="s">
        <v>49</v>
      </c>
      <c r="H61" s="176"/>
      <c r="I61" s="176"/>
      <c r="J61" s="178" t="s">
        <v>50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51</v>
      </c>
      <c r="E65" s="179"/>
      <c r="F65" s="179"/>
      <c r="G65" s="173" t="s">
        <v>52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49</v>
      </c>
      <c r="E76" s="176"/>
      <c r="F76" s="177" t="s">
        <v>50</v>
      </c>
      <c r="G76" s="175" t="s">
        <v>49</v>
      </c>
      <c r="H76" s="176"/>
      <c r="I76" s="176"/>
      <c r="J76" s="178" t="s">
        <v>50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4" t="str">
        <f>E7</f>
        <v>R1-REKONSTRUKCE OBJEKTU BENEŠOVO NÁMĚSTÍ č.840, TEPLICE - TURISTICKÉ INFORMAČNÍ CENTRUM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111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1759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1760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D.1.4.d.1 - Silnoproudá elektrotechnika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28. 8. 2023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 xml:space="preserve"> </v>
      </c>
      <c r="G93" s="41"/>
      <c r="H93" s="41"/>
      <c r="I93" s="33" t="s">
        <v>29</v>
      </c>
      <c r="J93" s="37" t="str">
        <f>E23</f>
        <v xml:space="preserve">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27</v>
      </c>
      <c r="D94" s="41"/>
      <c r="E94" s="41"/>
      <c r="F94" s="28" t="str">
        <f>IF(E20="","",E20)</f>
        <v>Vyplň údaj</v>
      </c>
      <c r="G94" s="41"/>
      <c r="H94" s="41"/>
      <c r="I94" s="33" t="s">
        <v>31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114</v>
      </c>
      <c r="D96" s="186"/>
      <c r="E96" s="186"/>
      <c r="F96" s="186"/>
      <c r="G96" s="186"/>
      <c r="H96" s="186"/>
      <c r="I96" s="186"/>
      <c r="J96" s="187" t="s">
        <v>115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116</v>
      </c>
      <c r="D98" s="41"/>
      <c r="E98" s="41"/>
      <c r="F98" s="41"/>
      <c r="G98" s="41"/>
      <c r="H98" s="41"/>
      <c r="I98" s="41"/>
      <c r="J98" s="111">
        <f>J126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117</v>
      </c>
    </row>
    <row r="99" s="9" customFormat="1" ht="24.96" customHeight="1">
      <c r="A99" s="9"/>
      <c r="B99" s="189"/>
      <c r="C99" s="190"/>
      <c r="D99" s="191" t="s">
        <v>2442</v>
      </c>
      <c r="E99" s="192"/>
      <c r="F99" s="192"/>
      <c r="G99" s="192"/>
      <c r="H99" s="192"/>
      <c r="I99" s="192"/>
      <c r="J99" s="193">
        <f>J127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2443</v>
      </c>
      <c r="E100" s="197"/>
      <c r="F100" s="197"/>
      <c r="G100" s="197"/>
      <c r="H100" s="197"/>
      <c r="I100" s="197"/>
      <c r="J100" s="198">
        <f>J152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2444</v>
      </c>
      <c r="E101" s="197"/>
      <c r="F101" s="197"/>
      <c r="G101" s="197"/>
      <c r="H101" s="197"/>
      <c r="I101" s="197"/>
      <c r="J101" s="198">
        <f>J160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4"/>
      <c r="D102" s="196" t="s">
        <v>2445</v>
      </c>
      <c r="E102" s="197"/>
      <c r="F102" s="197"/>
      <c r="G102" s="197"/>
      <c r="H102" s="197"/>
      <c r="I102" s="197"/>
      <c r="J102" s="198">
        <f>J179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4"/>
      <c r="D103" s="196" t="s">
        <v>2446</v>
      </c>
      <c r="E103" s="197"/>
      <c r="F103" s="197"/>
      <c r="G103" s="197"/>
      <c r="H103" s="197"/>
      <c r="I103" s="197"/>
      <c r="J103" s="198">
        <f>J194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4"/>
      <c r="D104" s="196" t="s">
        <v>2447</v>
      </c>
      <c r="E104" s="197"/>
      <c r="F104" s="197"/>
      <c r="G104" s="197"/>
      <c r="H104" s="197"/>
      <c r="I104" s="197"/>
      <c r="J104" s="198">
        <f>J209</f>
        <v>0</v>
      </c>
      <c r="K104" s="134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121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6.25" customHeight="1">
      <c r="A114" s="39"/>
      <c r="B114" s="40"/>
      <c r="C114" s="41"/>
      <c r="D114" s="41"/>
      <c r="E114" s="184" t="str">
        <f>E7</f>
        <v>R1-REKONSTRUKCE OBJEKTU BENEŠOVO NÁMĚSTÍ č.840, TEPLICE - TURISTICKÉ INFORMAČNÍ CENTRUM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1" customFormat="1" ht="12" customHeight="1">
      <c r="B115" s="22"/>
      <c r="C115" s="33" t="s">
        <v>111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4" t="s">
        <v>1759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1760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E11</f>
        <v>D.1.4.d.1 - Silnoproudá elektrotechnika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F14</f>
        <v xml:space="preserve"> </v>
      </c>
      <c r="G120" s="41"/>
      <c r="H120" s="41"/>
      <c r="I120" s="33" t="s">
        <v>22</v>
      </c>
      <c r="J120" s="80" t="str">
        <f>IF(J14="","",J14)</f>
        <v>28. 8. 2023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24</v>
      </c>
      <c r="D122" s="41"/>
      <c r="E122" s="41"/>
      <c r="F122" s="28" t="str">
        <f>E17</f>
        <v xml:space="preserve"> </v>
      </c>
      <c r="G122" s="41"/>
      <c r="H122" s="41"/>
      <c r="I122" s="33" t="s">
        <v>29</v>
      </c>
      <c r="J122" s="37" t="str">
        <f>E23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27</v>
      </c>
      <c r="D123" s="41"/>
      <c r="E123" s="41"/>
      <c r="F123" s="28" t="str">
        <f>IF(E20="","",E20)</f>
        <v>Vyplň údaj</v>
      </c>
      <c r="G123" s="41"/>
      <c r="H123" s="41"/>
      <c r="I123" s="33" t="s">
        <v>31</v>
      </c>
      <c r="J123" s="37" t="str">
        <f>E26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0"/>
      <c r="B125" s="201"/>
      <c r="C125" s="202" t="s">
        <v>122</v>
      </c>
      <c r="D125" s="203" t="s">
        <v>59</v>
      </c>
      <c r="E125" s="203" t="s">
        <v>55</v>
      </c>
      <c r="F125" s="203" t="s">
        <v>56</v>
      </c>
      <c r="G125" s="203" t="s">
        <v>123</v>
      </c>
      <c r="H125" s="203" t="s">
        <v>124</v>
      </c>
      <c r="I125" s="203" t="s">
        <v>125</v>
      </c>
      <c r="J125" s="204" t="s">
        <v>115</v>
      </c>
      <c r="K125" s="205" t="s">
        <v>126</v>
      </c>
      <c r="L125" s="206"/>
      <c r="M125" s="101" t="s">
        <v>1</v>
      </c>
      <c r="N125" s="102" t="s">
        <v>38</v>
      </c>
      <c r="O125" s="102" t="s">
        <v>127</v>
      </c>
      <c r="P125" s="102" t="s">
        <v>128</v>
      </c>
      <c r="Q125" s="102" t="s">
        <v>129</v>
      </c>
      <c r="R125" s="102" t="s">
        <v>130</v>
      </c>
      <c r="S125" s="102" t="s">
        <v>131</v>
      </c>
      <c r="T125" s="103" t="s">
        <v>132</v>
      </c>
      <c r="U125" s="200"/>
      <c r="V125" s="200"/>
      <c r="W125" s="200"/>
      <c r="X125" s="200"/>
      <c r="Y125" s="200"/>
      <c r="Z125" s="200"/>
      <c r="AA125" s="200"/>
      <c r="AB125" s="200"/>
      <c r="AC125" s="200"/>
      <c r="AD125" s="200"/>
      <c r="AE125" s="200"/>
    </row>
    <row r="126" s="2" customFormat="1" ht="22.8" customHeight="1">
      <c r="A126" s="39"/>
      <c r="B126" s="40"/>
      <c r="C126" s="108" t="s">
        <v>133</v>
      </c>
      <c r="D126" s="41"/>
      <c r="E126" s="41"/>
      <c r="F126" s="41"/>
      <c r="G126" s="41"/>
      <c r="H126" s="41"/>
      <c r="I126" s="41"/>
      <c r="J126" s="207">
        <f>BK126</f>
        <v>0</v>
      </c>
      <c r="K126" s="41"/>
      <c r="L126" s="45"/>
      <c r="M126" s="104"/>
      <c r="N126" s="208"/>
      <c r="O126" s="105"/>
      <c r="P126" s="209">
        <f>P127</f>
        <v>0</v>
      </c>
      <c r="Q126" s="105"/>
      <c r="R126" s="209">
        <f>R127</f>
        <v>0</v>
      </c>
      <c r="S126" s="105"/>
      <c r="T126" s="210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73</v>
      </c>
      <c r="AU126" s="18" t="s">
        <v>117</v>
      </c>
      <c r="BK126" s="211">
        <f>BK127</f>
        <v>0</v>
      </c>
    </row>
    <row r="127" s="12" customFormat="1" ht="25.92" customHeight="1">
      <c r="A127" s="12"/>
      <c r="B127" s="212"/>
      <c r="C127" s="213"/>
      <c r="D127" s="214" t="s">
        <v>73</v>
      </c>
      <c r="E127" s="215" t="s">
        <v>2448</v>
      </c>
      <c r="F127" s="215" t="s">
        <v>2449</v>
      </c>
      <c r="G127" s="213"/>
      <c r="H127" s="213"/>
      <c r="I127" s="216"/>
      <c r="J127" s="217">
        <f>BK127</f>
        <v>0</v>
      </c>
      <c r="K127" s="213"/>
      <c r="L127" s="218"/>
      <c r="M127" s="219"/>
      <c r="N127" s="220"/>
      <c r="O127" s="220"/>
      <c r="P127" s="221">
        <f>P128+SUM(P129:P152)+P160+P179+P194+P209</f>
        <v>0</v>
      </c>
      <c r="Q127" s="220"/>
      <c r="R127" s="221">
        <f>R128+SUM(R129:R152)+R160+R179+R194+R209</f>
        <v>0</v>
      </c>
      <c r="S127" s="220"/>
      <c r="T127" s="222">
        <f>T128+SUM(T129:T152)+T160+T179+T194+T209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3" t="s">
        <v>82</v>
      </c>
      <c r="AT127" s="224" t="s">
        <v>73</v>
      </c>
      <c r="AU127" s="224" t="s">
        <v>74</v>
      </c>
      <c r="AY127" s="223" t="s">
        <v>137</v>
      </c>
      <c r="BK127" s="225">
        <f>BK128+SUM(BK129:BK152)+BK160+BK179+BK194+BK209</f>
        <v>0</v>
      </c>
    </row>
    <row r="128" s="2" customFormat="1" ht="21.75" customHeight="1">
      <c r="A128" s="39"/>
      <c r="B128" s="40"/>
      <c r="C128" s="228" t="s">
        <v>82</v>
      </c>
      <c r="D128" s="228" t="s">
        <v>140</v>
      </c>
      <c r="E128" s="229" t="s">
        <v>2450</v>
      </c>
      <c r="F128" s="230" t="s">
        <v>2451</v>
      </c>
      <c r="G128" s="231" t="s">
        <v>1</v>
      </c>
      <c r="H128" s="232">
        <v>42</v>
      </c>
      <c r="I128" s="233"/>
      <c r="J128" s="234">
        <f>ROUND(I128*H128,2)</f>
        <v>0</v>
      </c>
      <c r="K128" s="235"/>
      <c r="L128" s="45"/>
      <c r="M128" s="236" t="s">
        <v>1</v>
      </c>
      <c r="N128" s="237" t="s">
        <v>39</v>
      </c>
      <c r="O128" s="92"/>
      <c r="P128" s="238">
        <f>O128*H128</f>
        <v>0</v>
      </c>
      <c r="Q128" s="238">
        <v>0</v>
      </c>
      <c r="R128" s="238">
        <f>Q128*H128</f>
        <v>0</v>
      </c>
      <c r="S128" s="238">
        <v>0</v>
      </c>
      <c r="T128" s="23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0" t="s">
        <v>155</v>
      </c>
      <c r="AT128" s="240" t="s">
        <v>140</v>
      </c>
      <c r="AU128" s="240" t="s">
        <v>82</v>
      </c>
      <c r="AY128" s="18" t="s">
        <v>137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8" t="s">
        <v>82</v>
      </c>
      <c r="BK128" s="241">
        <f>ROUND(I128*H128,2)</f>
        <v>0</v>
      </c>
      <c r="BL128" s="18" t="s">
        <v>155</v>
      </c>
      <c r="BM128" s="240" t="s">
        <v>84</v>
      </c>
    </row>
    <row r="129" s="2" customFormat="1" ht="16.5" customHeight="1">
      <c r="A129" s="39"/>
      <c r="B129" s="40"/>
      <c r="C129" s="228" t="s">
        <v>84</v>
      </c>
      <c r="D129" s="228" t="s">
        <v>140</v>
      </c>
      <c r="E129" s="229" t="s">
        <v>2452</v>
      </c>
      <c r="F129" s="230" t="s">
        <v>2453</v>
      </c>
      <c r="G129" s="231" t="s">
        <v>1</v>
      </c>
      <c r="H129" s="232">
        <v>42</v>
      </c>
      <c r="I129" s="233"/>
      <c r="J129" s="234">
        <f>ROUND(I129*H129,2)</f>
        <v>0</v>
      </c>
      <c r="K129" s="235"/>
      <c r="L129" s="45"/>
      <c r="M129" s="236" t="s">
        <v>1</v>
      </c>
      <c r="N129" s="237" t="s">
        <v>39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155</v>
      </c>
      <c r="AT129" s="240" t="s">
        <v>140</v>
      </c>
      <c r="AU129" s="240" t="s">
        <v>82</v>
      </c>
      <c r="AY129" s="18" t="s">
        <v>137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82</v>
      </c>
      <c r="BK129" s="241">
        <f>ROUND(I129*H129,2)</f>
        <v>0</v>
      </c>
      <c r="BL129" s="18" t="s">
        <v>155</v>
      </c>
      <c r="BM129" s="240" t="s">
        <v>155</v>
      </c>
    </row>
    <row r="130" s="2" customFormat="1" ht="16.5" customHeight="1">
      <c r="A130" s="39"/>
      <c r="B130" s="40"/>
      <c r="C130" s="228" t="s">
        <v>149</v>
      </c>
      <c r="D130" s="228" t="s">
        <v>140</v>
      </c>
      <c r="E130" s="229" t="s">
        <v>2454</v>
      </c>
      <c r="F130" s="230" t="s">
        <v>2455</v>
      </c>
      <c r="G130" s="231" t="s">
        <v>1</v>
      </c>
      <c r="H130" s="232">
        <v>8</v>
      </c>
      <c r="I130" s="233"/>
      <c r="J130" s="234">
        <f>ROUND(I130*H130,2)</f>
        <v>0</v>
      </c>
      <c r="K130" s="235"/>
      <c r="L130" s="45"/>
      <c r="M130" s="236" t="s">
        <v>1</v>
      </c>
      <c r="N130" s="237" t="s">
        <v>39</v>
      </c>
      <c r="O130" s="92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0" t="s">
        <v>155</v>
      </c>
      <c r="AT130" s="240" t="s">
        <v>140</v>
      </c>
      <c r="AU130" s="240" t="s">
        <v>82</v>
      </c>
      <c r="AY130" s="18" t="s">
        <v>137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82</v>
      </c>
      <c r="BK130" s="241">
        <f>ROUND(I130*H130,2)</f>
        <v>0</v>
      </c>
      <c r="BL130" s="18" t="s">
        <v>155</v>
      </c>
      <c r="BM130" s="240" t="s">
        <v>213</v>
      </c>
    </row>
    <row r="131" s="2" customFormat="1" ht="16.5" customHeight="1">
      <c r="A131" s="39"/>
      <c r="B131" s="40"/>
      <c r="C131" s="228" t="s">
        <v>155</v>
      </c>
      <c r="D131" s="228" t="s">
        <v>140</v>
      </c>
      <c r="E131" s="229" t="s">
        <v>2456</v>
      </c>
      <c r="F131" s="230" t="s">
        <v>2453</v>
      </c>
      <c r="G131" s="231" t="s">
        <v>1</v>
      </c>
      <c r="H131" s="232">
        <v>8</v>
      </c>
      <c r="I131" s="233"/>
      <c r="J131" s="234">
        <f>ROUND(I131*H131,2)</f>
        <v>0</v>
      </c>
      <c r="K131" s="235"/>
      <c r="L131" s="45"/>
      <c r="M131" s="236" t="s">
        <v>1</v>
      </c>
      <c r="N131" s="237" t="s">
        <v>39</v>
      </c>
      <c r="O131" s="92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0" t="s">
        <v>155</v>
      </c>
      <c r="AT131" s="240" t="s">
        <v>140</v>
      </c>
      <c r="AU131" s="240" t="s">
        <v>82</v>
      </c>
      <c r="AY131" s="18" t="s">
        <v>137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82</v>
      </c>
      <c r="BK131" s="241">
        <f>ROUND(I131*H131,2)</f>
        <v>0</v>
      </c>
      <c r="BL131" s="18" t="s">
        <v>155</v>
      </c>
      <c r="BM131" s="240" t="s">
        <v>224</v>
      </c>
    </row>
    <row r="132" s="2" customFormat="1" ht="16.5" customHeight="1">
      <c r="A132" s="39"/>
      <c r="B132" s="40"/>
      <c r="C132" s="228" t="s">
        <v>136</v>
      </c>
      <c r="D132" s="228" t="s">
        <v>140</v>
      </c>
      <c r="E132" s="229" t="s">
        <v>2457</v>
      </c>
      <c r="F132" s="230" t="s">
        <v>2458</v>
      </c>
      <c r="G132" s="231" t="s">
        <v>1</v>
      </c>
      <c r="H132" s="232">
        <v>13</v>
      </c>
      <c r="I132" s="233"/>
      <c r="J132" s="234">
        <f>ROUND(I132*H132,2)</f>
        <v>0</v>
      </c>
      <c r="K132" s="235"/>
      <c r="L132" s="45"/>
      <c r="M132" s="236" t="s">
        <v>1</v>
      </c>
      <c r="N132" s="237" t="s">
        <v>39</v>
      </c>
      <c r="O132" s="92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0" t="s">
        <v>155</v>
      </c>
      <c r="AT132" s="240" t="s">
        <v>140</v>
      </c>
      <c r="AU132" s="240" t="s">
        <v>82</v>
      </c>
      <c r="AY132" s="18" t="s">
        <v>137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82</v>
      </c>
      <c r="BK132" s="241">
        <f>ROUND(I132*H132,2)</f>
        <v>0</v>
      </c>
      <c r="BL132" s="18" t="s">
        <v>155</v>
      </c>
      <c r="BM132" s="240" t="s">
        <v>235</v>
      </c>
    </row>
    <row r="133" s="2" customFormat="1" ht="16.5" customHeight="1">
      <c r="A133" s="39"/>
      <c r="B133" s="40"/>
      <c r="C133" s="228" t="s">
        <v>213</v>
      </c>
      <c r="D133" s="228" t="s">
        <v>140</v>
      </c>
      <c r="E133" s="229" t="s">
        <v>2459</v>
      </c>
      <c r="F133" s="230" t="s">
        <v>2453</v>
      </c>
      <c r="G133" s="231" t="s">
        <v>1</v>
      </c>
      <c r="H133" s="232">
        <v>13</v>
      </c>
      <c r="I133" s="233"/>
      <c r="J133" s="234">
        <f>ROUND(I133*H133,2)</f>
        <v>0</v>
      </c>
      <c r="K133" s="235"/>
      <c r="L133" s="45"/>
      <c r="M133" s="236" t="s">
        <v>1</v>
      </c>
      <c r="N133" s="237" t="s">
        <v>39</v>
      </c>
      <c r="O133" s="92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0" t="s">
        <v>155</v>
      </c>
      <c r="AT133" s="240" t="s">
        <v>140</v>
      </c>
      <c r="AU133" s="240" t="s">
        <v>82</v>
      </c>
      <c r="AY133" s="18" t="s">
        <v>137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82</v>
      </c>
      <c r="BK133" s="241">
        <f>ROUND(I133*H133,2)</f>
        <v>0</v>
      </c>
      <c r="BL133" s="18" t="s">
        <v>155</v>
      </c>
      <c r="BM133" s="240" t="s">
        <v>247</v>
      </c>
    </row>
    <row r="134" s="2" customFormat="1" ht="16.5" customHeight="1">
      <c r="A134" s="39"/>
      <c r="B134" s="40"/>
      <c r="C134" s="228" t="s">
        <v>220</v>
      </c>
      <c r="D134" s="228" t="s">
        <v>140</v>
      </c>
      <c r="E134" s="229" t="s">
        <v>2460</v>
      </c>
      <c r="F134" s="230" t="s">
        <v>2461</v>
      </c>
      <c r="G134" s="231" t="s">
        <v>1</v>
      </c>
      <c r="H134" s="232">
        <v>8</v>
      </c>
      <c r="I134" s="233"/>
      <c r="J134" s="234">
        <f>ROUND(I134*H134,2)</f>
        <v>0</v>
      </c>
      <c r="K134" s="235"/>
      <c r="L134" s="45"/>
      <c r="M134" s="236" t="s">
        <v>1</v>
      </c>
      <c r="N134" s="237" t="s">
        <v>39</v>
      </c>
      <c r="O134" s="92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0" t="s">
        <v>155</v>
      </c>
      <c r="AT134" s="240" t="s">
        <v>140</v>
      </c>
      <c r="AU134" s="240" t="s">
        <v>82</v>
      </c>
      <c r="AY134" s="18" t="s">
        <v>137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82</v>
      </c>
      <c r="BK134" s="241">
        <f>ROUND(I134*H134,2)</f>
        <v>0</v>
      </c>
      <c r="BL134" s="18" t="s">
        <v>155</v>
      </c>
      <c r="BM134" s="240" t="s">
        <v>257</v>
      </c>
    </row>
    <row r="135" s="2" customFormat="1" ht="16.5" customHeight="1">
      <c r="A135" s="39"/>
      <c r="B135" s="40"/>
      <c r="C135" s="228" t="s">
        <v>224</v>
      </c>
      <c r="D135" s="228" t="s">
        <v>140</v>
      </c>
      <c r="E135" s="229" t="s">
        <v>2462</v>
      </c>
      <c r="F135" s="230" t="s">
        <v>2453</v>
      </c>
      <c r="G135" s="231" t="s">
        <v>1</v>
      </c>
      <c r="H135" s="232">
        <v>8</v>
      </c>
      <c r="I135" s="233"/>
      <c r="J135" s="234">
        <f>ROUND(I135*H135,2)</f>
        <v>0</v>
      </c>
      <c r="K135" s="235"/>
      <c r="L135" s="45"/>
      <c r="M135" s="236" t="s">
        <v>1</v>
      </c>
      <c r="N135" s="237" t="s">
        <v>39</v>
      </c>
      <c r="O135" s="92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0" t="s">
        <v>155</v>
      </c>
      <c r="AT135" s="240" t="s">
        <v>140</v>
      </c>
      <c r="AU135" s="240" t="s">
        <v>82</v>
      </c>
      <c r="AY135" s="18" t="s">
        <v>137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82</v>
      </c>
      <c r="BK135" s="241">
        <f>ROUND(I135*H135,2)</f>
        <v>0</v>
      </c>
      <c r="BL135" s="18" t="s">
        <v>155</v>
      </c>
      <c r="BM135" s="240" t="s">
        <v>266</v>
      </c>
    </row>
    <row r="136" s="2" customFormat="1" ht="16.5" customHeight="1">
      <c r="A136" s="39"/>
      <c r="B136" s="40"/>
      <c r="C136" s="228" t="s">
        <v>231</v>
      </c>
      <c r="D136" s="228" t="s">
        <v>140</v>
      </c>
      <c r="E136" s="229" t="s">
        <v>2463</v>
      </c>
      <c r="F136" s="230" t="s">
        <v>2464</v>
      </c>
      <c r="G136" s="231" t="s">
        <v>1</v>
      </c>
      <c r="H136" s="232">
        <v>6</v>
      </c>
      <c r="I136" s="233"/>
      <c r="J136" s="234">
        <f>ROUND(I136*H136,2)</f>
        <v>0</v>
      </c>
      <c r="K136" s="235"/>
      <c r="L136" s="45"/>
      <c r="M136" s="236" t="s">
        <v>1</v>
      </c>
      <c r="N136" s="237" t="s">
        <v>39</v>
      </c>
      <c r="O136" s="92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0" t="s">
        <v>155</v>
      </c>
      <c r="AT136" s="240" t="s">
        <v>140</v>
      </c>
      <c r="AU136" s="240" t="s">
        <v>82</v>
      </c>
      <c r="AY136" s="18" t="s">
        <v>137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82</v>
      </c>
      <c r="BK136" s="241">
        <f>ROUND(I136*H136,2)</f>
        <v>0</v>
      </c>
      <c r="BL136" s="18" t="s">
        <v>155</v>
      </c>
      <c r="BM136" s="240" t="s">
        <v>276</v>
      </c>
    </row>
    <row r="137" s="2" customFormat="1" ht="16.5" customHeight="1">
      <c r="A137" s="39"/>
      <c r="B137" s="40"/>
      <c r="C137" s="228" t="s">
        <v>235</v>
      </c>
      <c r="D137" s="228" t="s">
        <v>140</v>
      </c>
      <c r="E137" s="229" t="s">
        <v>2465</v>
      </c>
      <c r="F137" s="230" t="s">
        <v>2453</v>
      </c>
      <c r="G137" s="231" t="s">
        <v>1</v>
      </c>
      <c r="H137" s="232">
        <v>6</v>
      </c>
      <c r="I137" s="233"/>
      <c r="J137" s="234">
        <f>ROUND(I137*H137,2)</f>
        <v>0</v>
      </c>
      <c r="K137" s="235"/>
      <c r="L137" s="45"/>
      <c r="M137" s="236" t="s">
        <v>1</v>
      </c>
      <c r="N137" s="237" t="s">
        <v>39</v>
      </c>
      <c r="O137" s="92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0" t="s">
        <v>155</v>
      </c>
      <c r="AT137" s="240" t="s">
        <v>140</v>
      </c>
      <c r="AU137" s="240" t="s">
        <v>82</v>
      </c>
      <c r="AY137" s="18" t="s">
        <v>137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82</v>
      </c>
      <c r="BK137" s="241">
        <f>ROUND(I137*H137,2)</f>
        <v>0</v>
      </c>
      <c r="BL137" s="18" t="s">
        <v>155</v>
      </c>
      <c r="BM137" s="240" t="s">
        <v>299</v>
      </c>
    </row>
    <row r="138" s="2" customFormat="1" ht="16.5" customHeight="1">
      <c r="A138" s="39"/>
      <c r="B138" s="40"/>
      <c r="C138" s="228" t="s">
        <v>242</v>
      </c>
      <c r="D138" s="228" t="s">
        <v>140</v>
      </c>
      <c r="E138" s="229" t="s">
        <v>2466</v>
      </c>
      <c r="F138" s="230" t="s">
        <v>2467</v>
      </c>
      <c r="G138" s="231" t="s">
        <v>1</v>
      </c>
      <c r="H138" s="232">
        <v>9</v>
      </c>
      <c r="I138" s="233"/>
      <c r="J138" s="234">
        <f>ROUND(I138*H138,2)</f>
        <v>0</v>
      </c>
      <c r="K138" s="235"/>
      <c r="L138" s="45"/>
      <c r="M138" s="236" t="s">
        <v>1</v>
      </c>
      <c r="N138" s="237" t="s">
        <v>39</v>
      </c>
      <c r="O138" s="92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0" t="s">
        <v>155</v>
      </c>
      <c r="AT138" s="240" t="s">
        <v>140</v>
      </c>
      <c r="AU138" s="240" t="s">
        <v>82</v>
      </c>
      <c r="AY138" s="18" t="s">
        <v>137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82</v>
      </c>
      <c r="BK138" s="241">
        <f>ROUND(I138*H138,2)</f>
        <v>0</v>
      </c>
      <c r="BL138" s="18" t="s">
        <v>155</v>
      </c>
      <c r="BM138" s="240" t="s">
        <v>307</v>
      </c>
    </row>
    <row r="139" s="2" customFormat="1" ht="16.5" customHeight="1">
      <c r="A139" s="39"/>
      <c r="B139" s="40"/>
      <c r="C139" s="228" t="s">
        <v>247</v>
      </c>
      <c r="D139" s="228" t="s">
        <v>140</v>
      </c>
      <c r="E139" s="229" t="s">
        <v>2468</v>
      </c>
      <c r="F139" s="230" t="s">
        <v>2453</v>
      </c>
      <c r="G139" s="231" t="s">
        <v>1</v>
      </c>
      <c r="H139" s="232">
        <v>3</v>
      </c>
      <c r="I139" s="233"/>
      <c r="J139" s="234">
        <f>ROUND(I139*H139,2)</f>
        <v>0</v>
      </c>
      <c r="K139" s="235"/>
      <c r="L139" s="45"/>
      <c r="M139" s="236" t="s">
        <v>1</v>
      </c>
      <c r="N139" s="237" t="s">
        <v>39</v>
      </c>
      <c r="O139" s="92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0" t="s">
        <v>155</v>
      </c>
      <c r="AT139" s="240" t="s">
        <v>140</v>
      </c>
      <c r="AU139" s="240" t="s">
        <v>82</v>
      </c>
      <c r="AY139" s="18" t="s">
        <v>137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82</v>
      </c>
      <c r="BK139" s="241">
        <f>ROUND(I139*H139,2)</f>
        <v>0</v>
      </c>
      <c r="BL139" s="18" t="s">
        <v>155</v>
      </c>
      <c r="BM139" s="240" t="s">
        <v>315</v>
      </c>
    </row>
    <row r="140" s="2" customFormat="1" ht="16.5" customHeight="1">
      <c r="A140" s="39"/>
      <c r="B140" s="40"/>
      <c r="C140" s="228" t="s">
        <v>252</v>
      </c>
      <c r="D140" s="228" t="s">
        <v>140</v>
      </c>
      <c r="E140" s="229" t="s">
        <v>2469</v>
      </c>
      <c r="F140" s="230" t="s">
        <v>2470</v>
      </c>
      <c r="G140" s="231" t="s">
        <v>1</v>
      </c>
      <c r="H140" s="232">
        <v>9</v>
      </c>
      <c r="I140" s="233"/>
      <c r="J140" s="234">
        <f>ROUND(I140*H140,2)</f>
        <v>0</v>
      </c>
      <c r="K140" s="235"/>
      <c r="L140" s="45"/>
      <c r="M140" s="236" t="s">
        <v>1</v>
      </c>
      <c r="N140" s="237" t="s">
        <v>39</v>
      </c>
      <c r="O140" s="92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0" t="s">
        <v>155</v>
      </c>
      <c r="AT140" s="240" t="s">
        <v>140</v>
      </c>
      <c r="AU140" s="240" t="s">
        <v>82</v>
      </c>
      <c r="AY140" s="18" t="s">
        <v>137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82</v>
      </c>
      <c r="BK140" s="241">
        <f>ROUND(I140*H140,2)</f>
        <v>0</v>
      </c>
      <c r="BL140" s="18" t="s">
        <v>155</v>
      </c>
      <c r="BM140" s="240" t="s">
        <v>323</v>
      </c>
    </row>
    <row r="141" s="2" customFormat="1" ht="16.5" customHeight="1">
      <c r="A141" s="39"/>
      <c r="B141" s="40"/>
      <c r="C141" s="228" t="s">
        <v>257</v>
      </c>
      <c r="D141" s="228" t="s">
        <v>140</v>
      </c>
      <c r="E141" s="229" t="s">
        <v>2471</v>
      </c>
      <c r="F141" s="230" t="s">
        <v>2453</v>
      </c>
      <c r="G141" s="231" t="s">
        <v>1</v>
      </c>
      <c r="H141" s="232">
        <v>9</v>
      </c>
      <c r="I141" s="233"/>
      <c r="J141" s="234">
        <f>ROUND(I141*H141,2)</f>
        <v>0</v>
      </c>
      <c r="K141" s="235"/>
      <c r="L141" s="45"/>
      <c r="M141" s="236" t="s">
        <v>1</v>
      </c>
      <c r="N141" s="237" t="s">
        <v>39</v>
      </c>
      <c r="O141" s="92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0" t="s">
        <v>155</v>
      </c>
      <c r="AT141" s="240" t="s">
        <v>140</v>
      </c>
      <c r="AU141" s="240" t="s">
        <v>82</v>
      </c>
      <c r="AY141" s="18" t="s">
        <v>137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82</v>
      </c>
      <c r="BK141" s="241">
        <f>ROUND(I141*H141,2)</f>
        <v>0</v>
      </c>
      <c r="BL141" s="18" t="s">
        <v>155</v>
      </c>
      <c r="BM141" s="240" t="s">
        <v>334</v>
      </c>
    </row>
    <row r="142" s="2" customFormat="1" ht="16.5" customHeight="1">
      <c r="A142" s="39"/>
      <c r="B142" s="40"/>
      <c r="C142" s="228" t="s">
        <v>8</v>
      </c>
      <c r="D142" s="228" t="s">
        <v>140</v>
      </c>
      <c r="E142" s="229" t="s">
        <v>2472</v>
      </c>
      <c r="F142" s="230" t="s">
        <v>2473</v>
      </c>
      <c r="G142" s="231" t="s">
        <v>1</v>
      </c>
      <c r="H142" s="232">
        <v>13</v>
      </c>
      <c r="I142" s="233"/>
      <c r="J142" s="234">
        <f>ROUND(I142*H142,2)</f>
        <v>0</v>
      </c>
      <c r="K142" s="235"/>
      <c r="L142" s="45"/>
      <c r="M142" s="236" t="s">
        <v>1</v>
      </c>
      <c r="N142" s="237" t="s">
        <v>39</v>
      </c>
      <c r="O142" s="92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0" t="s">
        <v>155</v>
      </c>
      <c r="AT142" s="240" t="s">
        <v>140</v>
      </c>
      <c r="AU142" s="240" t="s">
        <v>82</v>
      </c>
      <c r="AY142" s="18" t="s">
        <v>137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82</v>
      </c>
      <c r="BK142" s="241">
        <f>ROUND(I142*H142,2)</f>
        <v>0</v>
      </c>
      <c r="BL142" s="18" t="s">
        <v>155</v>
      </c>
      <c r="BM142" s="240" t="s">
        <v>343</v>
      </c>
    </row>
    <row r="143" s="2" customFormat="1" ht="16.5" customHeight="1">
      <c r="A143" s="39"/>
      <c r="B143" s="40"/>
      <c r="C143" s="228" t="s">
        <v>266</v>
      </c>
      <c r="D143" s="228" t="s">
        <v>140</v>
      </c>
      <c r="E143" s="229" t="s">
        <v>2474</v>
      </c>
      <c r="F143" s="230" t="s">
        <v>2453</v>
      </c>
      <c r="G143" s="231" t="s">
        <v>1</v>
      </c>
      <c r="H143" s="232">
        <v>13</v>
      </c>
      <c r="I143" s="233"/>
      <c r="J143" s="234">
        <f>ROUND(I143*H143,2)</f>
        <v>0</v>
      </c>
      <c r="K143" s="235"/>
      <c r="L143" s="45"/>
      <c r="M143" s="236" t="s">
        <v>1</v>
      </c>
      <c r="N143" s="237" t="s">
        <v>39</v>
      </c>
      <c r="O143" s="92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0" t="s">
        <v>155</v>
      </c>
      <c r="AT143" s="240" t="s">
        <v>140</v>
      </c>
      <c r="AU143" s="240" t="s">
        <v>82</v>
      </c>
      <c r="AY143" s="18" t="s">
        <v>137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82</v>
      </c>
      <c r="BK143" s="241">
        <f>ROUND(I143*H143,2)</f>
        <v>0</v>
      </c>
      <c r="BL143" s="18" t="s">
        <v>155</v>
      </c>
      <c r="BM143" s="240" t="s">
        <v>356</v>
      </c>
    </row>
    <row r="144" s="2" customFormat="1" ht="16.5" customHeight="1">
      <c r="A144" s="39"/>
      <c r="B144" s="40"/>
      <c r="C144" s="228" t="s">
        <v>271</v>
      </c>
      <c r="D144" s="228" t="s">
        <v>140</v>
      </c>
      <c r="E144" s="229" t="s">
        <v>2475</v>
      </c>
      <c r="F144" s="230" t="s">
        <v>2476</v>
      </c>
      <c r="G144" s="231" t="s">
        <v>1</v>
      </c>
      <c r="H144" s="232">
        <v>12</v>
      </c>
      <c r="I144" s="233"/>
      <c r="J144" s="234">
        <f>ROUND(I144*H144,2)</f>
        <v>0</v>
      </c>
      <c r="K144" s="235"/>
      <c r="L144" s="45"/>
      <c r="M144" s="236" t="s">
        <v>1</v>
      </c>
      <c r="N144" s="237" t="s">
        <v>39</v>
      </c>
      <c r="O144" s="92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0" t="s">
        <v>155</v>
      </c>
      <c r="AT144" s="240" t="s">
        <v>140</v>
      </c>
      <c r="AU144" s="240" t="s">
        <v>82</v>
      </c>
      <c r="AY144" s="18" t="s">
        <v>137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82</v>
      </c>
      <c r="BK144" s="241">
        <f>ROUND(I144*H144,2)</f>
        <v>0</v>
      </c>
      <c r="BL144" s="18" t="s">
        <v>155</v>
      </c>
      <c r="BM144" s="240" t="s">
        <v>371</v>
      </c>
    </row>
    <row r="145" s="2" customFormat="1" ht="16.5" customHeight="1">
      <c r="A145" s="39"/>
      <c r="B145" s="40"/>
      <c r="C145" s="228" t="s">
        <v>276</v>
      </c>
      <c r="D145" s="228" t="s">
        <v>140</v>
      </c>
      <c r="E145" s="229" t="s">
        <v>2477</v>
      </c>
      <c r="F145" s="230" t="s">
        <v>2453</v>
      </c>
      <c r="G145" s="231" t="s">
        <v>1</v>
      </c>
      <c r="H145" s="232">
        <v>12</v>
      </c>
      <c r="I145" s="233"/>
      <c r="J145" s="234">
        <f>ROUND(I145*H145,2)</f>
        <v>0</v>
      </c>
      <c r="K145" s="235"/>
      <c r="L145" s="45"/>
      <c r="M145" s="236" t="s">
        <v>1</v>
      </c>
      <c r="N145" s="237" t="s">
        <v>39</v>
      </c>
      <c r="O145" s="92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0" t="s">
        <v>155</v>
      </c>
      <c r="AT145" s="240" t="s">
        <v>140</v>
      </c>
      <c r="AU145" s="240" t="s">
        <v>82</v>
      </c>
      <c r="AY145" s="18" t="s">
        <v>137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82</v>
      </c>
      <c r="BK145" s="241">
        <f>ROUND(I145*H145,2)</f>
        <v>0</v>
      </c>
      <c r="BL145" s="18" t="s">
        <v>155</v>
      </c>
      <c r="BM145" s="240" t="s">
        <v>385</v>
      </c>
    </row>
    <row r="146" s="2" customFormat="1" ht="16.5" customHeight="1">
      <c r="A146" s="39"/>
      <c r="B146" s="40"/>
      <c r="C146" s="228" t="s">
        <v>282</v>
      </c>
      <c r="D146" s="228" t="s">
        <v>140</v>
      </c>
      <c r="E146" s="229" t="s">
        <v>2478</v>
      </c>
      <c r="F146" s="230" t="s">
        <v>2479</v>
      </c>
      <c r="G146" s="231" t="s">
        <v>1</v>
      </c>
      <c r="H146" s="232">
        <v>5</v>
      </c>
      <c r="I146" s="233"/>
      <c r="J146" s="234">
        <f>ROUND(I146*H146,2)</f>
        <v>0</v>
      </c>
      <c r="K146" s="235"/>
      <c r="L146" s="45"/>
      <c r="M146" s="236" t="s">
        <v>1</v>
      </c>
      <c r="N146" s="237" t="s">
        <v>39</v>
      </c>
      <c r="O146" s="92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0" t="s">
        <v>155</v>
      </c>
      <c r="AT146" s="240" t="s">
        <v>140</v>
      </c>
      <c r="AU146" s="240" t="s">
        <v>82</v>
      </c>
      <c r="AY146" s="18" t="s">
        <v>137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82</v>
      </c>
      <c r="BK146" s="241">
        <f>ROUND(I146*H146,2)</f>
        <v>0</v>
      </c>
      <c r="BL146" s="18" t="s">
        <v>155</v>
      </c>
      <c r="BM146" s="240" t="s">
        <v>395</v>
      </c>
    </row>
    <row r="147" s="2" customFormat="1" ht="24.15" customHeight="1">
      <c r="A147" s="39"/>
      <c r="B147" s="40"/>
      <c r="C147" s="228" t="s">
        <v>299</v>
      </c>
      <c r="D147" s="228" t="s">
        <v>140</v>
      </c>
      <c r="E147" s="229" t="s">
        <v>2480</v>
      </c>
      <c r="F147" s="230" t="s">
        <v>2481</v>
      </c>
      <c r="G147" s="231" t="s">
        <v>1</v>
      </c>
      <c r="H147" s="232">
        <v>10</v>
      </c>
      <c r="I147" s="233"/>
      <c r="J147" s="234">
        <f>ROUND(I147*H147,2)</f>
        <v>0</v>
      </c>
      <c r="K147" s="235"/>
      <c r="L147" s="45"/>
      <c r="M147" s="236" t="s">
        <v>1</v>
      </c>
      <c r="N147" s="237" t="s">
        <v>39</v>
      </c>
      <c r="O147" s="92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0" t="s">
        <v>155</v>
      </c>
      <c r="AT147" s="240" t="s">
        <v>140</v>
      </c>
      <c r="AU147" s="240" t="s">
        <v>82</v>
      </c>
      <c r="AY147" s="18" t="s">
        <v>137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82</v>
      </c>
      <c r="BK147" s="241">
        <f>ROUND(I147*H147,2)</f>
        <v>0</v>
      </c>
      <c r="BL147" s="18" t="s">
        <v>155</v>
      </c>
      <c r="BM147" s="240" t="s">
        <v>408</v>
      </c>
    </row>
    <row r="148" s="2" customFormat="1" ht="24.15" customHeight="1">
      <c r="A148" s="39"/>
      <c r="B148" s="40"/>
      <c r="C148" s="228" t="s">
        <v>7</v>
      </c>
      <c r="D148" s="228" t="s">
        <v>140</v>
      </c>
      <c r="E148" s="229" t="s">
        <v>2482</v>
      </c>
      <c r="F148" s="230" t="s">
        <v>2483</v>
      </c>
      <c r="G148" s="231" t="s">
        <v>1</v>
      </c>
      <c r="H148" s="232">
        <v>2</v>
      </c>
      <c r="I148" s="233"/>
      <c r="J148" s="234">
        <f>ROUND(I148*H148,2)</f>
        <v>0</v>
      </c>
      <c r="K148" s="235"/>
      <c r="L148" s="45"/>
      <c r="M148" s="236" t="s">
        <v>1</v>
      </c>
      <c r="N148" s="237" t="s">
        <v>39</v>
      </c>
      <c r="O148" s="92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0" t="s">
        <v>155</v>
      </c>
      <c r="AT148" s="240" t="s">
        <v>140</v>
      </c>
      <c r="AU148" s="240" t="s">
        <v>82</v>
      </c>
      <c r="AY148" s="18" t="s">
        <v>137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82</v>
      </c>
      <c r="BK148" s="241">
        <f>ROUND(I148*H148,2)</f>
        <v>0</v>
      </c>
      <c r="BL148" s="18" t="s">
        <v>155</v>
      </c>
      <c r="BM148" s="240" t="s">
        <v>419</v>
      </c>
    </row>
    <row r="149" s="2" customFormat="1" ht="24.15" customHeight="1">
      <c r="A149" s="39"/>
      <c r="B149" s="40"/>
      <c r="C149" s="228" t="s">
        <v>307</v>
      </c>
      <c r="D149" s="228" t="s">
        <v>140</v>
      </c>
      <c r="E149" s="229" t="s">
        <v>2484</v>
      </c>
      <c r="F149" s="230" t="s">
        <v>2485</v>
      </c>
      <c r="G149" s="231" t="s">
        <v>1</v>
      </c>
      <c r="H149" s="232">
        <v>15</v>
      </c>
      <c r="I149" s="233"/>
      <c r="J149" s="234">
        <f>ROUND(I149*H149,2)</f>
        <v>0</v>
      </c>
      <c r="K149" s="235"/>
      <c r="L149" s="45"/>
      <c r="M149" s="236" t="s">
        <v>1</v>
      </c>
      <c r="N149" s="237" t="s">
        <v>39</v>
      </c>
      <c r="O149" s="92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0" t="s">
        <v>155</v>
      </c>
      <c r="AT149" s="240" t="s">
        <v>140</v>
      </c>
      <c r="AU149" s="240" t="s">
        <v>82</v>
      </c>
      <c r="AY149" s="18" t="s">
        <v>137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82</v>
      </c>
      <c r="BK149" s="241">
        <f>ROUND(I149*H149,2)</f>
        <v>0</v>
      </c>
      <c r="BL149" s="18" t="s">
        <v>155</v>
      </c>
      <c r="BM149" s="240" t="s">
        <v>431</v>
      </c>
    </row>
    <row r="150" s="2" customFormat="1" ht="33" customHeight="1">
      <c r="A150" s="39"/>
      <c r="B150" s="40"/>
      <c r="C150" s="228" t="s">
        <v>311</v>
      </c>
      <c r="D150" s="228" t="s">
        <v>140</v>
      </c>
      <c r="E150" s="229" t="s">
        <v>2486</v>
      </c>
      <c r="F150" s="230" t="s">
        <v>2487</v>
      </c>
      <c r="G150" s="231" t="s">
        <v>1</v>
      </c>
      <c r="H150" s="232">
        <v>11</v>
      </c>
      <c r="I150" s="233"/>
      <c r="J150" s="234">
        <f>ROUND(I150*H150,2)</f>
        <v>0</v>
      </c>
      <c r="K150" s="235"/>
      <c r="L150" s="45"/>
      <c r="M150" s="236" t="s">
        <v>1</v>
      </c>
      <c r="N150" s="237" t="s">
        <v>39</v>
      </c>
      <c r="O150" s="92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0" t="s">
        <v>155</v>
      </c>
      <c r="AT150" s="240" t="s">
        <v>140</v>
      </c>
      <c r="AU150" s="240" t="s">
        <v>82</v>
      </c>
      <c r="AY150" s="18" t="s">
        <v>137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82</v>
      </c>
      <c r="BK150" s="241">
        <f>ROUND(I150*H150,2)</f>
        <v>0</v>
      </c>
      <c r="BL150" s="18" t="s">
        <v>155</v>
      </c>
      <c r="BM150" s="240" t="s">
        <v>441</v>
      </c>
    </row>
    <row r="151" s="2" customFormat="1" ht="24.15" customHeight="1">
      <c r="A151" s="39"/>
      <c r="B151" s="40"/>
      <c r="C151" s="228" t="s">
        <v>315</v>
      </c>
      <c r="D151" s="228" t="s">
        <v>140</v>
      </c>
      <c r="E151" s="229" t="s">
        <v>2488</v>
      </c>
      <c r="F151" s="230" t="s">
        <v>2489</v>
      </c>
      <c r="G151" s="231" t="s">
        <v>1</v>
      </c>
      <c r="H151" s="232">
        <v>27</v>
      </c>
      <c r="I151" s="233"/>
      <c r="J151" s="234">
        <f>ROUND(I151*H151,2)</f>
        <v>0</v>
      </c>
      <c r="K151" s="235"/>
      <c r="L151" s="45"/>
      <c r="M151" s="236" t="s">
        <v>1</v>
      </c>
      <c r="N151" s="237" t="s">
        <v>39</v>
      </c>
      <c r="O151" s="92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0" t="s">
        <v>155</v>
      </c>
      <c r="AT151" s="240" t="s">
        <v>140</v>
      </c>
      <c r="AU151" s="240" t="s">
        <v>82</v>
      </c>
      <c r="AY151" s="18" t="s">
        <v>137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82</v>
      </c>
      <c r="BK151" s="241">
        <f>ROUND(I151*H151,2)</f>
        <v>0</v>
      </c>
      <c r="BL151" s="18" t="s">
        <v>155</v>
      </c>
      <c r="BM151" s="240" t="s">
        <v>466</v>
      </c>
    </row>
    <row r="152" s="12" customFormat="1" ht="22.8" customHeight="1">
      <c r="A152" s="12"/>
      <c r="B152" s="212"/>
      <c r="C152" s="213"/>
      <c r="D152" s="214" t="s">
        <v>73</v>
      </c>
      <c r="E152" s="226" t="s">
        <v>2490</v>
      </c>
      <c r="F152" s="226" t="s">
        <v>2491</v>
      </c>
      <c r="G152" s="213"/>
      <c r="H152" s="213"/>
      <c r="I152" s="216"/>
      <c r="J152" s="227">
        <f>BK152</f>
        <v>0</v>
      </c>
      <c r="K152" s="213"/>
      <c r="L152" s="218"/>
      <c r="M152" s="219"/>
      <c r="N152" s="220"/>
      <c r="O152" s="220"/>
      <c r="P152" s="221">
        <f>SUM(P153:P159)</f>
        <v>0</v>
      </c>
      <c r="Q152" s="220"/>
      <c r="R152" s="221">
        <f>SUM(R153:R159)</f>
        <v>0</v>
      </c>
      <c r="S152" s="220"/>
      <c r="T152" s="222">
        <f>SUM(T153:T159)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3" t="s">
        <v>82</v>
      </c>
      <c r="AT152" s="224" t="s">
        <v>73</v>
      </c>
      <c r="AU152" s="224" t="s">
        <v>82</v>
      </c>
      <c r="AY152" s="223" t="s">
        <v>137</v>
      </c>
      <c r="BK152" s="225">
        <f>SUM(BK153:BK159)</f>
        <v>0</v>
      </c>
    </row>
    <row r="153" s="2" customFormat="1" ht="21.75" customHeight="1">
      <c r="A153" s="39"/>
      <c r="B153" s="40"/>
      <c r="C153" s="228" t="s">
        <v>319</v>
      </c>
      <c r="D153" s="228" t="s">
        <v>140</v>
      </c>
      <c r="E153" s="229" t="s">
        <v>2492</v>
      </c>
      <c r="F153" s="230" t="s">
        <v>2493</v>
      </c>
      <c r="G153" s="231" t="s">
        <v>1</v>
      </c>
      <c r="H153" s="232">
        <v>48</v>
      </c>
      <c r="I153" s="233"/>
      <c r="J153" s="234">
        <f>ROUND(I153*H153,2)</f>
        <v>0</v>
      </c>
      <c r="K153" s="235"/>
      <c r="L153" s="45"/>
      <c r="M153" s="236" t="s">
        <v>1</v>
      </c>
      <c r="N153" s="237" t="s">
        <v>39</v>
      </c>
      <c r="O153" s="92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0" t="s">
        <v>155</v>
      </c>
      <c r="AT153" s="240" t="s">
        <v>140</v>
      </c>
      <c r="AU153" s="240" t="s">
        <v>84</v>
      </c>
      <c r="AY153" s="18" t="s">
        <v>137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82</v>
      </c>
      <c r="BK153" s="241">
        <f>ROUND(I153*H153,2)</f>
        <v>0</v>
      </c>
      <c r="BL153" s="18" t="s">
        <v>155</v>
      </c>
      <c r="BM153" s="240" t="s">
        <v>488</v>
      </c>
    </row>
    <row r="154" s="2" customFormat="1" ht="16.5" customHeight="1">
      <c r="A154" s="39"/>
      <c r="B154" s="40"/>
      <c r="C154" s="228" t="s">
        <v>323</v>
      </c>
      <c r="D154" s="228" t="s">
        <v>140</v>
      </c>
      <c r="E154" s="229" t="s">
        <v>2494</v>
      </c>
      <c r="F154" s="230" t="s">
        <v>2495</v>
      </c>
      <c r="G154" s="231" t="s">
        <v>1</v>
      </c>
      <c r="H154" s="232">
        <v>5</v>
      </c>
      <c r="I154" s="233"/>
      <c r="J154" s="234">
        <f>ROUND(I154*H154,2)</f>
        <v>0</v>
      </c>
      <c r="K154" s="235"/>
      <c r="L154" s="45"/>
      <c r="M154" s="236" t="s">
        <v>1</v>
      </c>
      <c r="N154" s="237" t="s">
        <v>39</v>
      </c>
      <c r="O154" s="92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0" t="s">
        <v>155</v>
      </c>
      <c r="AT154" s="240" t="s">
        <v>140</v>
      </c>
      <c r="AU154" s="240" t="s">
        <v>84</v>
      </c>
      <c r="AY154" s="18" t="s">
        <v>137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82</v>
      </c>
      <c r="BK154" s="241">
        <f>ROUND(I154*H154,2)</f>
        <v>0</v>
      </c>
      <c r="BL154" s="18" t="s">
        <v>155</v>
      </c>
      <c r="BM154" s="240" t="s">
        <v>497</v>
      </c>
    </row>
    <row r="155" s="2" customFormat="1">
      <c r="A155" s="39"/>
      <c r="B155" s="40"/>
      <c r="C155" s="41"/>
      <c r="D155" s="249" t="s">
        <v>217</v>
      </c>
      <c r="E155" s="41"/>
      <c r="F155" s="280" t="s">
        <v>2496</v>
      </c>
      <c r="G155" s="41"/>
      <c r="H155" s="41"/>
      <c r="I155" s="281"/>
      <c r="J155" s="41"/>
      <c r="K155" s="41"/>
      <c r="L155" s="45"/>
      <c r="M155" s="282"/>
      <c r="N155" s="283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217</v>
      </c>
      <c r="AU155" s="18" t="s">
        <v>84</v>
      </c>
    </row>
    <row r="156" s="2" customFormat="1" ht="21.75" customHeight="1">
      <c r="A156" s="39"/>
      <c r="B156" s="40"/>
      <c r="C156" s="228" t="s">
        <v>329</v>
      </c>
      <c r="D156" s="228" t="s">
        <v>140</v>
      </c>
      <c r="E156" s="229" t="s">
        <v>2497</v>
      </c>
      <c r="F156" s="230" t="s">
        <v>2498</v>
      </c>
      <c r="G156" s="231" t="s">
        <v>1</v>
      </c>
      <c r="H156" s="232">
        <v>5</v>
      </c>
      <c r="I156" s="233"/>
      <c r="J156" s="234">
        <f>ROUND(I156*H156,2)</f>
        <v>0</v>
      </c>
      <c r="K156" s="235"/>
      <c r="L156" s="45"/>
      <c r="M156" s="236" t="s">
        <v>1</v>
      </c>
      <c r="N156" s="237" t="s">
        <v>39</v>
      </c>
      <c r="O156" s="92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0" t="s">
        <v>155</v>
      </c>
      <c r="AT156" s="240" t="s">
        <v>140</v>
      </c>
      <c r="AU156" s="240" t="s">
        <v>84</v>
      </c>
      <c r="AY156" s="18" t="s">
        <v>137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82</v>
      </c>
      <c r="BK156" s="241">
        <f>ROUND(I156*H156,2)</f>
        <v>0</v>
      </c>
      <c r="BL156" s="18" t="s">
        <v>155</v>
      </c>
      <c r="BM156" s="240" t="s">
        <v>506</v>
      </c>
    </row>
    <row r="157" s="2" customFormat="1" ht="21.75" customHeight="1">
      <c r="A157" s="39"/>
      <c r="B157" s="40"/>
      <c r="C157" s="228" t="s">
        <v>334</v>
      </c>
      <c r="D157" s="228" t="s">
        <v>140</v>
      </c>
      <c r="E157" s="229" t="s">
        <v>2499</v>
      </c>
      <c r="F157" s="230" t="s">
        <v>2500</v>
      </c>
      <c r="G157" s="231" t="s">
        <v>1</v>
      </c>
      <c r="H157" s="232">
        <v>23</v>
      </c>
      <c r="I157" s="233"/>
      <c r="J157" s="234">
        <f>ROUND(I157*H157,2)</f>
        <v>0</v>
      </c>
      <c r="K157" s="235"/>
      <c r="L157" s="45"/>
      <c r="M157" s="236" t="s">
        <v>1</v>
      </c>
      <c r="N157" s="237" t="s">
        <v>39</v>
      </c>
      <c r="O157" s="92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0" t="s">
        <v>155</v>
      </c>
      <c r="AT157" s="240" t="s">
        <v>140</v>
      </c>
      <c r="AU157" s="240" t="s">
        <v>84</v>
      </c>
      <c r="AY157" s="18" t="s">
        <v>137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82</v>
      </c>
      <c r="BK157" s="241">
        <f>ROUND(I157*H157,2)</f>
        <v>0</v>
      </c>
      <c r="BL157" s="18" t="s">
        <v>155</v>
      </c>
      <c r="BM157" s="240" t="s">
        <v>518</v>
      </c>
    </row>
    <row r="158" s="2" customFormat="1" ht="16.5" customHeight="1">
      <c r="A158" s="39"/>
      <c r="B158" s="40"/>
      <c r="C158" s="228" t="s">
        <v>339</v>
      </c>
      <c r="D158" s="228" t="s">
        <v>140</v>
      </c>
      <c r="E158" s="229" t="s">
        <v>2501</v>
      </c>
      <c r="F158" s="230" t="s">
        <v>2502</v>
      </c>
      <c r="G158" s="231" t="s">
        <v>1</v>
      </c>
      <c r="H158" s="232">
        <v>5</v>
      </c>
      <c r="I158" s="233"/>
      <c r="J158" s="234">
        <f>ROUND(I158*H158,2)</f>
        <v>0</v>
      </c>
      <c r="K158" s="235"/>
      <c r="L158" s="45"/>
      <c r="M158" s="236" t="s">
        <v>1</v>
      </c>
      <c r="N158" s="237" t="s">
        <v>39</v>
      </c>
      <c r="O158" s="92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0" t="s">
        <v>155</v>
      </c>
      <c r="AT158" s="240" t="s">
        <v>140</v>
      </c>
      <c r="AU158" s="240" t="s">
        <v>84</v>
      </c>
      <c r="AY158" s="18" t="s">
        <v>137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82</v>
      </c>
      <c r="BK158" s="241">
        <f>ROUND(I158*H158,2)</f>
        <v>0</v>
      </c>
      <c r="BL158" s="18" t="s">
        <v>155</v>
      </c>
      <c r="BM158" s="240" t="s">
        <v>526</v>
      </c>
    </row>
    <row r="159" s="2" customFormat="1" ht="16.5" customHeight="1">
      <c r="A159" s="39"/>
      <c r="B159" s="40"/>
      <c r="C159" s="228" t="s">
        <v>343</v>
      </c>
      <c r="D159" s="228" t="s">
        <v>140</v>
      </c>
      <c r="E159" s="229" t="s">
        <v>2503</v>
      </c>
      <c r="F159" s="230" t="s">
        <v>2504</v>
      </c>
      <c r="G159" s="231" t="s">
        <v>1</v>
      </c>
      <c r="H159" s="232">
        <v>1</v>
      </c>
      <c r="I159" s="233"/>
      <c r="J159" s="234">
        <f>ROUND(I159*H159,2)</f>
        <v>0</v>
      </c>
      <c r="K159" s="235"/>
      <c r="L159" s="45"/>
      <c r="M159" s="236" t="s">
        <v>1</v>
      </c>
      <c r="N159" s="237" t="s">
        <v>39</v>
      </c>
      <c r="O159" s="92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0" t="s">
        <v>155</v>
      </c>
      <c r="AT159" s="240" t="s">
        <v>140</v>
      </c>
      <c r="AU159" s="240" t="s">
        <v>84</v>
      </c>
      <c r="AY159" s="18" t="s">
        <v>137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82</v>
      </c>
      <c r="BK159" s="241">
        <f>ROUND(I159*H159,2)</f>
        <v>0</v>
      </c>
      <c r="BL159" s="18" t="s">
        <v>155</v>
      </c>
      <c r="BM159" s="240" t="s">
        <v>536</v>
      </c>
    </row>
    <row r="160" s="12" customFormat="1" ht="22.8" customHeight="1">
      <c r="A160" s="12"/>
      <c r="B160" s="212"/>
      <c r="C160" s="213"/>
      <c r="D160" s="214" t="s">
        <v>73</v>
      </c>
      <c r="E160" s="226" t="s">
        <v>2505</v>
      </c>
      <c r="F160" s="226" t="s">
        <v>2506</v>
      </c>
      <c r="G160" s="213"/>
      <c r="H160" s="213"/>
      <c r="I160" s="216"/>
      <c r="J160" s="227">
        <f>BK160</f>
        <v>0</v>
      </c>
      <c r="K160" s="213"/>
      <c r="L160" s="218"/>
      <c r="M160" s="219"/>
      <c r="N160" s="220"/>
      <c r="O160" s="220"/>
      <c r="P160" s="221">
        <f>SUM(P161:P178)</f>
        <v>0</v>
      </c>
      <c r="Q160" s="220"/>
      <c r="R160" s="221">
        <f>SUM(R161:R178)</f>
        <v>0</v>
      </c>
      <c r="S160" s="220"/>
      <c r="T160" s="222">
        <f>SUM(T161:T178)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23" t="s">
        <v>82</v>
      </c>
      <c r="AT160" s="224" t="s">
        <v>73</v>
      </c>
      <c r="AU160" s="224" t="s">
        <v>82</v>
      </c>
      <c r="AY160" s="223" t="s">
        <v>137</v>
      </c>
      <c r="BK160" s="225">
        <f>SUM(BK161:BK178)</f>
        <v>0</v>
      </c>
    </row>
    <row r="161" s="2" customFormat="1" ht="21.75" customHeight="1">
      <c r="A161" s="39"/>
      <c r="B161" s="40"/>
      <c r="C161" s="228" t="s">
        <v>350</v>
      </c>
      <c r="D161" s="228" t="s">
        <v>140</v>
      </c>
      <c r="E161" s="229" t="s">
        <v>2507</v>
      </c>
      <c r="F161" s="230" t="s">
        <v>2508</v>
      </c>
      <c r="G161" s="231" t="s">
        <v>1</v>
      </c>
      <c r="H161" s="232">
        <v>1</v>
      </c>
      <c r="I161" s="233"/>
      <c r="J161" s="234">
        <f>ROUND(I161*H161,2)</f>
        <v>0</v>
      </c>
      <c r="K161" s="235"/>
      <c r="L161" s="45"/>
      <c r="M161" s="236" t="s">
        <v>1</v>
      </c>
      <c r="N161" s="237" t="s">
        <v>39</v>
      </c>
      <c r="O161" s="92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0" t="s">
        <v>155</v>
      </c>
      <c r="AT161" s="240" t="s">
        <v>140</v>
      </c>
      <c r="AU161" s="240" t="s">
        <v>84</v>
      </c>
      <c r="AY161" s="18" t="s">
        <v>137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82</v>
      </c>
      <c r="BK161" s="241">
        <f>ROUND(I161*H161,2)</f>
        <v>0</v>
      </c>
      <c r="BL161" s="18" t="s">
        <v>155</v>
      </c>
      <c r="BM161" s="240" t="s">
        <v>545</v>
      </c>
    </row>
    <row r="162" s="2" customFormat="1" ht="21.75" customHeight="1">
      <c r="A162" s="39"/>
      <c r="B162" s="40"/>
      <c r="C162" s="228" t="s">
        <v>356</v>
      </c>
      <c r="D162" s="228" t="s">
        <v>140</v>
      </c>
      <c r="E162" s="229" t="s">
        <v>2509</v>
      </c>
      <c r="F162" s="230" t="s">
        <v>2510</v>
      </c>
      <c r="G162" s="231" t="s">
        <v>1</v>
      </c>
      <c r="H162" s="232">
        <v>1</v>
      </c>
      <c r="I162" s="233"/>
      <c r="J162" s="234">
        <f>ROUND(I162*H162,2)</f>
        <v>0</v>
      </c>
      <c r="K162" s="235"/>
      <c r="L162" s="45"/>
      <c r="M162" s="236" t="s">
        <v>1</v>
      </c>
      <c r="N162" s="237" t="s">
        <v>39</v>
      </c>
      <c r="O162" s="92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0" t="s">
        <v>155</v>
      </c>
      <c r="AT162" s="240" t="s">
        <v>140</v>
      </c>
      <c r="AU162" s="240" t="s">
        <v>84</v>
      </c>
      <c r="AY162" s="18" t="s">
        <v>137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82</v>
      </c>
      <c r="BK162" s="241">
        <f>ROUND(I162*H162,2)</f>
        <v>0</v>
      </c>
      <c r="BL162" s="18" t="s">
        <v>155</v>
      </c>
      <c r="BM162" s="240" t="s">
        <v>556</v>
      </c>
    </row>
    <row r="163" s="2" customFormat="1" ht="16.5" customHeight="1">
      <c r="A163" s="39"/>
      <c r="B163" s="40"/>
      <c r="C163" s="228" t="s">
        <v>362</v>
      </c>
      <c r="D163" s="228" t="s">
        <v>140</v>
      </c>
      <c r="E163" s="229" t="s">
        <v>2511</v>
      </c>
      <c r="F163" s="230" t="s">
        <v>2512</v>
      </c>
      <c r="G163" s="231" t="s">
        <v>1</v>
      </c>
      <c r="H163" s="232">
        <v>1</v>
      </c>
      <c r="I163" s="233"/>
      <c r="J163" s="234">
        <f>ROUND(I163*H163,2)</f>
        <v>0</v>
      </c>
      <c r="K163" s="235"/>
      <c r="L163" s="45"/>
      <c r="M163" s="236" t="s">
        <v>1</v>
      </c>
      <c r="N163" s="237" t="s">
        <v>39</v>
      </c>
      <c r="O163" s="92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0" t="s">
        <v>155</v>
      </c>
      <c r="AT163" s="240" t="s">
        <v>140</v>
      </c>
      <c r="AU163" s="240" t="s">
        <v>84</v>
      </c>
      <c r="AY163" s="18" t="s">
        <v>137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82</v>
      </c>
      <c r="BK163" s="241">
        <f>ROUND(I163*H163,2)</f>
        <v>0</v>
      </c>
      <c r="BL163" s="18" t="s">
        <v>155</v>
      </c>
      <c r="BM163" s="240" t="s">
        <v>566</v>
      </c>
    </row>
    <row r="164" s="2" customFormat="1" ht="16.5" customHeight="1">
      <c r="A164" s="39"/>
      <c r="B164" s="40"/>
      <c r="C164" s="228" t="s">
        <v>371</v>
      </c>
      <c r="D164" s="228" t="s">
        <v>140</v>
      </c>
      <c r="E164" s="229" t="s">
        <v>2513</v>
      </c>
      <c r="F164" s="230" t="s">
        <v>2514</v>
      </c>
      <c r="G164" s="231" t="s">
        <v>1</v>
      </c>
      <c r="H164" s="232">
        <v>1</v>
      </c>
      <c r="I164" s="233"/>
      <c r="J164" s="234">
        <f>ROUND(I164*H164,2)</f>
        <v>0</v>
      </c>
      <c r="K164" s="235"/>
      <c r="L164" s="45"/>
      <c r="M164" s="236" t="s">
        <v>1</v>
      </c>
      <c r="N164" s="237" t="s">
        <v>39</v>
      </c>
      <c r="O164" s="92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0" t="s">
        <v>155</v>
      </c>
      <c r="AT164" s="240" t="s">
        <v>140</v>
      </c>
      <c r="AU164" s="240" t="s">
        <v>84</v>
      </c>
      <c r="AY164" s="18" t="s">
        <v>137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82</v>
      </c>
      <c r="BK164" s="241">
        <f>ROUND(I164*H164,2)</f>
        <v>0</v>
      </c>
      <c r="BL164" s="18" t="s">
        <v>155</v>
      </c>
      <c r="BM164" s="240" t="s">
        <v>576</v>
      </c>
    </row>
    <row r="165" s="2" customFormat="1" ht="16.5" customHeight="1">
      <c r="A165" s="39"/>
      <c r="B165" s="40"/>
      <c r="C165" s="228" t="s">
        <v>379</v>
      </c>
      <c r="D165" s="228" t="s">
        <v>140</v>
      </c>
      <c r="E165" s="229" t="s">
        <v>2515</v>
      </c>
      <c r="F165" s="230" t="s">
        <v>2516</v>
      </c>
      <c r="G165" s="231" t="s">
        <v>1</v>
      </c>
      <c r="H165" s="232">
        <v>1</v>
      </c>
      <c r="I165" s="233"/>
      <c r="J165" s="234">
        <f>ROUND(I165*H165,2)</f>
        <v>0</v>
      </c>
      <c r="K165" s="235"/>
      <c r="L165" s="45"/>
      <c r="M165" s="236" t="s">
        <v>1</v>
      </c>
      <c r="N165" s="237" t="s">
        <v>39</v>
      </c>
      <c r="O165" s="92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0" t="s">
        <v>155</v>
      </c>
      <c r="AT165" s="240" t="s">
        <v>140</v>
      </c>
      <c r="AU165" s="240" t="s">
        <v>84</v>
      </c>
      <c r="AY165" s="18" t="s">
        <v>137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82</v>
      </c>
      <c r="BK165" s="241">
        <f>ROUND(I165*H165,2)</f>
        <v>0</v>
      </c>
      <c r="BL165" s="18" t="s">
        <v>155</v>
      </c>
      <c r="BM165" s="240" t="s">
        <v>584</v>
      </c>
    </row>
    <row r="166" s="2" customFormat="1" ht="16.5" customHeight="1">
      <c r="A166" s="39"/>
      <c r="B166" s="40"/>
      <c r="C166" s="228" t="s">
        <v>385</v>
      </c>
      <c r="D166" s="228" t="s">
        <v>140</v>
      </c>
      <c r="E166" s="229" t="s">
        <v>2517</v>
      </c>
      <c r="F166" s="230" t="s">
        <v>2518</v>
      </c>
      <c r="G166" s="231" t="s">
        <v>1</v>
      </c>
      <c r="H166" s="232">
        <v>1</v>
      </c>
      <c r="I166" s="233"/>
      <c r="J166" s="234">
        <f>ROUND(I166*H166,2)</f>
        <v>0</v>
      </c>
      <c r="K166" s="235"/>
      <c r="L166" s="45"/>
      <c r="M166" s="236" t="s">
        <v>1</v>
      </c>
      <c r="N166" s="237" t="s">
        <v>39</v>
      </c>
      <c r="O166" s="92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0" t="s">
        <v>155</v>
      </c>
      <c r="AT166" s="240" t="s">
        <v>140</v>
      </c>
      <c r="AU166" s="240" t="s">
        <v>84</v>
      </c>
      <c r="AY166" s="18" t="s">
        <v>137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82</v>
      </c>
      <c r="BK166" s="241">
        <f>ROUND(I166*H166,2)</f>
        <v>0</v>
      </c>
      <c r="BL166" s="18" t="s">
        <v>155</v>
      </c>
      <c r="BM166" s="240" t="s">
        <v>594</v>
      </c>
    </row>
    <row r="167" s="2" customFormat="1" ht="24.15" customHeight="1">
      <c r="A167" s="39"/>
      <c r="B167" s="40"/>
      <c r="C167" s="228" t="s">
        <v>390</v>
      </c>
      <c r="D167" s="228" t="s">
        <v>140</v>
      </c>
      <c r="E167" s="229" t="s">
        <v>2519</v>
      </c>
      <c r="F167" s="230" t="s">
        <v>2520</v>
      </c>
      <c r="G167" s="231" t="s">
        <v>1</v>
      </c>
      <c r="H167" s="232">
        <v>12</v>
      </c>
      <c r="I167" s="233"/>
      <c r="J167" s="234">
        <f>ROUND(I167*H167,2)</f>
        <v>0</v>
      </c>
      <c r="K167" s="235"/>
      <c r="L167" s="45"/>
      <c r="M167" s="236" t="s">
        <v>1</v>
      </c>
      <c r="N167" s="237" t="s">
        <v>39</v>
      </c>
      <c r="O167" s="92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0" t="s">
        <v>155</v>
      </c>
      <c r="AT167" s="240" t="s">
        <v>140</v>
      </c>
      <c r="AU167" s="240" t="s">
        <v>84</v>
      </c>
      <c r="AY167" s="18" t="s">
        <v>137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82</v>
      </c>
      <c r="BK167" s="241">
        <f>ROUND(I167*H167,2)</f>
        <v>0</v>
      </c>
      <c r="BL167" s="18" t="s">
        <v>155</v>
      </c>
      <c r="BM167" s="240" t="s">
        <v>604</v>
      </c>
    </row>
    <row r="168" s="2" customFormat="1" ht="24.15" customHeight="1">
      <c r="A168" s="39"/>
      <c r="B168" s="40"/>
      <c r="C168" s="228" t="s">
        <v>395</v>
      </c>
      <c r="D168" s="228" t="s">
        <v>140</v>
      </c>
      <c r="E168" s="229" t="s">
        <v>2521</v>
      </c>
      <c r="F168" s="230" t="s">
        <v>2522</v>
      </c>
      <c r="G168" s="231" t="s">
        <v>1</v>
      </c>
      <c r="H168" s="232">
        <v>14</v>
      </c>
      <c r="I168" s="233"/>
      <c r="J168" s="234">
        <f>ROUND(I168*H168,2)</f>
        <v>0</v>
      </c>
      <c r="K168" s="235"/>
      <c r="L168" s="45"/>
      <c r="M168" s="236" t="s">
        <v>1</v>
      </c>
      <c r="N168" s="237" t="s">
        <v>39</v>
      </c>
      <c r="O168" s="92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0" t="s">
        <v>155</v>
      </c>
      <c r="AT168" s="240" t="s">
        <v>140</v>
      </c>
      <c r="AU168" s="240" t="s">
        <v>84</v>
      </c>
      <c r="AY168" s="18" t="s">
        <v>137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82</v>
      </c>
      <c r="BK168" s="241">
        <f>ROUND(I168*H168,2)</f>
        <v>0</v>
      </c>
      <c r="BL168" s="18" t="s">
        <v>155</v>
      </c>
      <c r="BM168" s="240" t="s">
        <v>614</v>
      </c>
    </row>
    <row r="169" s="2" customFormat="1" ht="16.5" customHeight="1">
      <c r="A169" s="39"/>
      <c r="B169" s="40"/>
      <c r="C169" s="228" t="s">
        <v>400</v>
      </c>
      <c r="D169" s="228" t="s">
        <v>140</v>
      </c>
      <c r="E169" s="229" t="s">
        <v>2523</v>
      </c>
      <c r="F169" s="230" t="s">
        <v>2524</v>
      </c>
      <c r="G169" s="231" t="s">
        <v>1</v>
      </c>
      <c r="H169" s="232">
        <v>1</v>
      </c>
      <c r="I169" s="233"/>
      <c r="J169" s="234">
        <f>ROUND(I169*H169,2)</f>
        <v>0</v>
      </c>
      <c r="K169" s="235"/>
      <c r="L169" s="45"/>
      <c r="M169" s="236" t="s">
        <v>1</v>
      </c>
      <c r="N169" s="237" t="s">
        <v>39</v>
      </c>
      <c r="O169" s="92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0" t="s">
        <v>155</v>
      </c>
      <c r="AT169" s="240" t="s">
        <v>140</v>
      </c>
      <c r="AU169" s="240" t="s">
        <v>84</v>
      </c>
      <c r="AY169" s="18" t="s">
        <v>137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82</v>
      </c>
      <c r="BK169" s="241">
        <f>ROUND(I169*H169,2)</f>
        <v>0</v>
      </c>
      <c r="BL169" s="18" t="s">
        <v>155</v>
      </c>
      <c r="BM169" s="240" t="s">
        <v>633</v>
      </c>
    </row>
    <row r="170" s="2" customFormat="1" ht="16.5" customHeight="1">
      <c r="A170" s="39"/>
      <c r="B170" s="40"/>
      <c r="C170" s="228" t="s">
        <v>408</v>
      </c>
      <c r="D170" s="228" t="s">
        <v>140</v>
      </c>
      <c r="E170" s="229" t="s">
        <v>2525</v>
      </c>
      <c r="F170" s="230" t="s">
        <v>2526</v>
      </c>
      <c r="G170" s="231" t="s">
        <v>1</v>
      </c>
      <c r="H170" s="232">
        <v>10</v>
      </c>
      <c r="I170" s="233"/>
      <c r="J170" s="234">
        <f>ROUND(I170*H170,2)</f>
        <v>0</v>
      </c>
      <c r="K170" s="235"/>
      <c r="L170" s="45"/>
      <c r="M170" s="236" t="s">
        <v>1</v>
      </c>
      <c r="N170" s="237" t="s">
        <v>39</v>
      </c>
      <c r="O170" s="92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0" t="s">
        <v>155</v>
      </c>
      <c r="AT170" s="240" t="s">
        <v>140</v>
      </c>
      <c r="AU170" s="240" t="s">
        <v>84</v>
      </c>
      <c r="AY170" s="18" t="s">
        <v>137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82</v>
      </c>
      <c r="BK170" s="241">
        <f>ROUND(I170*H170,2)</f>
        <v>0</v>
      </c>
      <c r="BL170" s="18" t="s">
        <v>155</v>
      </c>
      <c r="BM170" s="240" t="s">
        <v>2527</v>
      </c>
    </row>
    <row r="171" s="13" customFormat="1">
      <c r="A171" s="13"/>
      <c r="B171" s="247"/>
      <c r="C171" s="248"/>
      <c r="D171" s="249" t="s">
        <v>192</v>
      </c>
      <c r="E171" s="250" t="s">
        <v>1</v>
      </c>
      <c r="F171" s="251" t="s">
        <v>235</v>
      </c>
      <c r="G171" s="248"/>
      <c r="H171" s="252">
        <v>10</v>
      </c>
      <c r="I171" s="253"/>
      <c r="J171" s="248"/>
      <c r="K171" s="248"/>
      <c r="L171" s="254"/>
      <c r="M171" s="255"/>
      <c r="N171" s="256"/>
      <c r="O171" s="256"/>
      <c r="P171" s="256"/>
      <c r="Q171" s="256"/>
      <c r="R171" s="256"/>
      <c r="S171" s="256"/>
      <c r="T171" s="25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8" t="s">
        <v>192</v>
      </c>
      <c r="AU171" s="258" t="s">
        <v>84</v>
      </c>
      <c r="AV171" s="13" t="s">
        <v>84</v>
      </c>
      <c r="AW171" s="13" t="s">
        <v>30</v>
      </c>
      <c r="AX171" s="13" t="s">
        <v>82</v>
      </c>
      <c r="AY171" s="258" t="s">
        <v>137</v>
      </c>
    </row>
    <row r="172" s="2" customFormat="1" ht="16.5" customHeight="1">
      <c r="A172" s="39"/>
      <c r="B172" s="40"/>
      <c r="C172" s="228" t="s">
        <v>415</v>
      </c>
      <c r="D172" s="228" t="s">
        <v>140</v>
      </c>
      <c r="E172" s="229" t="s">
        <v>2528</v>
      </c>
      <c r="F172" s="230" t="s">
        <v>2529</v>
      </c>
      <c r="G172" s="231" t="s">
        <v>1</v>
      </c>
      <c r="H172" s="232">
        <v>1</v>
      </c>
      <c r="I172" s="233"/>
      <c r="J172" s="234">
        <f>ROUND(I172*H172,2)</f>
        <v>0</v>
      </c>
      <c r="K172" s="235"/>
      <c r="L172" s="45"/>
      <c r="M172" s="236" t="s">
        <v>1</v>
      </c>
      <c r="N172" s="237" t="s">
        <v>39</v>
      </c>
      <c r="O172" s="92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0" t="s">
        <v>155</v>
      </c>
      <c r="AT172" s="240" t="s">
        <v>140</v>
      </c>
      <c r="AU172" s="240" t="s">
        <v>84</v>
      </c>
      <c r="AY172" s="18" t="s">
        <v>137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82</v>
      </c>
      <c r="BK172" s="241">
        <f>ROUND(I172*H172,2)</f>
        <v>0</v>
      </c>
      <c r="BL172" s="18" t="s">
        <v>155</v>
      </c>
      <c r="BM172" s="240" t="s">
        <v>645</v>
      </c>
    </row>
    <row r="173" s="2" customFormat="1" ht="24.15" customHeight="1">
      <c r="A173" s="39"/>
      <c r="B173" s="40"/>
      <c r="C173" s="228" t="s">
        <v>419</v>
      </c>
      <c r="D173" s="228" t="s">
        <v>140</v>
      </c>
      <c r="E173" s="229" t="s">
        <v>2530</v>
      </c>
      <c r="F173" s="230" t="s">
        <v>2531</v>
      </c>
      <c r="G173" s="231" t="s">
        <v>1</v>
      </c>
      <c r="H173" s="232">
        <v>1</v>
      </c>
      <c r="I173" s="233"/>
      <c r="J173" s="234">
        <f>ROUND(I173*H173,2)</f>
        <v>0</v>
      </c>
      <c r="K173" s="235"/>
      <c r="L173" s="45"/>
      <c r="M173" s="236" t="s">
        <v>1</v>
      </c>
      <c r="N173" s="237" t="s">
        <v>39</v>
      </c>
      <c r="O173" s="92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0" t="s">
        <v>155</v>
      </c>
      <c r="AT173" s="240" t="s">
        <v>140</v>
      </c>
      <c r="AU173" s="240" t="s">
        <v>84</v>
      </c>
      <c r="AY173" s="18" t="s">
        <v>137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82</v>
      </c>
      <c r="BK173" s="241">
        <f>ROUND(I173*H173,2)</f>
        <v>0</v>
      </c>
      <c r="BL173" s="18" t="s">
        <v>155</v>
      </c>
      <c r="BM173" s="240" t="s">
        <v>654</v>
      </c>
    </row>
    <row r="174" s="2" customFormat="1" ht="16.5" customHeight="1">
      <c r="A174" s="39"/>
      <c r="B174" s="40"/>
      <c r="C174" s="228" t="s">
        <v>426</v>
      </c>
      <c r="D174" s="228" t="s">
        <v>140</v>
      </c>
      <c r="E174" s="229" t="s">
        <v>2532</v>
      </c>
      <c r="F174" s="230" t="s">
        <v>2533</v>
      </c>
      <c r="G174" s="231" t="s">
        <v>1</v>
      </c>
      <c r="H174" s="232">
        <v>1</v>
      </c>
      <c r="I174" s="233"/>
      <c r="J174" s="234">
        <f>ROUND(I174*H174,2)</f>
        <v>0</v>
      </c>
      <c r="K174" s="235"/>
      <c r="L174" s="45"/>
      <c r="M174" s="236" t="s">
        <v>1</v>
      </c>
      <c r="N174" s="237" t="s">
        <v>39</v>
      </c>
      <c r="O174" s="92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0" t="s">
        <v>155</v>
      </c>
      <c r="AT174" s="240" t="s">
        <v>140</v>
      </c>
      <c r="AU174" s="240" t="s">
        <v>84</v>
      </c>
      <c r="AY174" s="18" t="s">
        <v>137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82</v>
      </c>
      <c r="BK174" s="241">
        <f>ROUND(I174*H174,2)</f>
        <v>0</v>
      </c>
      <c r="BL174" s="18" t="s">
        <v>155</v>
      </c>
      <c r="BM174" s="240" t="s">
        <v>664</v>
      </c>
    </row>
    <row r="175" s="2" customFormat="1" ht="24.15" customHeight="1">
      <c r="A175" s="39"/>
      <c r="B175" s="40"/>
      <c r="C175" s="228" t="s">
        <v>431</v>
      </c>
      <c r="D175" s="228" t="s">
        <v>140</v>
      </c>
      <c r="E175" s="229" t="s">
        <v>2534</v>
      </c>
      <c r="F175" s="230" t="s">
        <v>2535</v>
      </c>
      <c r="G175" s="231" t="s">
        <v>1</v>
      </c>
      <c r="H175" s="232">
        <v>1</v>
      </c>
      <c r="I175" s="233"/>
      <c r="J175" s="234">
        <f>ROUND(I175*H175,2)</f>
        <v>0</v>
      </c>
      <c r="K175" s="235"/>
      <c r="L175" s="45"/>
      <c r="M175" s="236" t="s">
        <v>1</v>
      </c>
      <c r="N175" s="237" t="s">
        <v>39</v>
      </c>
      <c r="O175" s="92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0" t="s">
        <v>155</v>
      </c>
      <c r="AT175" s="240" t="s">
        <v>140</v>
      </c>
      <c r="AU175" s="240" t="s">
        <v>84</v>
      </c>
      <c r="AY175" s="18" t="s">
        <v>137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82</v>
      </c>
      <c r="BK175" s="241">
        <f>ROUND(I175*H175,2)</f>
        <v>0</v>
      </c>
      <c r="BL175" s="18" t="s">
        <v>155</v>
      </c>
      <c r="BM175" s="240" t="s">
        <v>683</v>
      </c>
    </row>
    <row r="176" s="2" customFormat="1" ht="16.5" customHeight="1">
      <c r="A176" s="39"/>
      <c r="B176" s="40"/>
      <c r="C176" s="228" t="s">
        <v>435</v>
      </c>
      <c r="D176" s="228" t="s">
        <v>140</v>
      </c>
      <c r="E176" s="229" t="s">
        <v>2536</v>
      </c>
      <c r="F176" s="230" t="s">
        <v>2537</v>
      </c>
      <c r="G176" s="231" t="s">
        <v>1</v>
      </c>
      <c r="H176" s="232">
        <v>1</v>
      </c>
      <c r="I176" s="233"/>
      <c r="J176" s="234">
        <f>ROUND(I176*H176,2)</f>
        <v>0</v>
      </c>
      <c r="K176" s="235"/>
      <c r="L176" s="45"/>
      <c r="M176" s="236" t="s">
        <v>1</v>
      </c>
      <c r="N176" s="237" t="s">
        <v>39</v>
      </c>
      <c r="O176" s="92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0" t="s">
        <v>155</v>
      </c>
      <c r="AT176" s="240" t="s">
        <v>140</v>
      </c>
      <c r="AU176" s="240" t="s">
        <v>84</v>
      </c>
      <c r="AY176" s="18" t="s">
        <v>137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82</v>
      </c>
      <c r="BK176" s="241">
        <f>ROUND(I176*H176,2)</f>
        <v>0</v>
      </c>
      <c r="BL176" s="18" t="s">
        <v>155</v>
      </c>
      <c r="BM176" s="240" t="s">
        <v>697</v>
      </c>
    </row>
    <row r="177" s="2" customFormat="1" ht="16.5" customHeight="1">
      <c r="A177" s="39"/>
      <c r="B177" s="40"/>
      <c r="C177" s="228" t="s">
        <v>441</v>
      </c>
      <c r="D177" s="228" t="s">
        <v>140</v>
      </c>
      <c r="E177" s="229" t="s">
        <v>2538</v>
      </c>
      <c r="F177" s="230" t="s">
        <v>2539</v>
      </c>
      <c r="G177" s="231" t="s">
        <v>1</v>
      </c>
      <c r="H177" s="232">
        <v>2</v>
      </c>
      <c r="I177" s="233"/>
      <c r="J177" s="234">
        <f>ROUND(I177*H177,2)</f>
        <v>0</v>
      </c>
      <c r="K177" s="235"/>
      <c r="L177" s="45"/>
      <c r="M177" s="236" t="s">
        <v>1</v>
      </c>
      <c r="N177" s="237" t="s">
        <v>39</v>
      </c>
      <c r="O177" s="92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0" t="s">
        <v>155</v>
      </c>
      <c r="AT177" s="240" t="s">
        <v>140</v>
      </c>
      <c r="AU177" s="240" t="s">
        <v>84</v>
      </c>
      <c r="AY177" s="18" t="s">
        <v>137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82</v>
      </c>
      <c r="BK177" s="241">
        <f>ROUND(I177*H177,2)</f>
        <v>0</v>
      </c>
      <c r="BL177" s="18" t="s">
        <v>155</v>
      </c>
      <c r="BM177" s="240" t="s">
        <v>707</v>
      </c>
    </row>
    <row r="178" s="2" customFormat="1" ht="16.5" customHeight="1">
      <c r="A178" s="39"/>
      <c r="B178" s="40"/>
      <c r="C178" s="228" t="s">
        <v>453</v>
      </c>
      <c r="D178" s="228" t="s">
        <v>140</v>
      </c>
      <c r="E178" s="229" t="s">
        <v>2540</v>
      </c>
      <c r="F178" s="230" t="s">
        <v>2541</v>
      </c>
      <c r="G178" s="231" t="s">
        <v>1</v>
      </c>
      <c r="H178" s="232">
        <v>1</v>
      </c>
      <c r="I178" s="233"/>
      <c r="J178" s="234">
        <f>ROUND(I178*H178,2)</f>
        <v>0</v>
      </c>
      <c r="K178" s="235"/>
      <c r="L178" s="45"/>
      <c r="M178" s="236" t="s">
        <v>1</v>
      </c>
      <c r="N178" s="237" t="s">
        <v>39</v>
      </c>
      <c r="O178" s="92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0" t="s">
        <v>155</v>
      </c>
      <c r="AT178" s="240" t="s">
        <v>140</v>
      </c>
      <c r="AU178" s="240" t="s">
        <v>84</v>
      </c>
      <c r="AY178" s="18" t="s">
        <v>137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82</v>
      </c>
      <c r="BK178" s="241">
        <f>ROUND(I178*H178,2)</f>
        <v>0</v>
      </c>
      <c r="BL178" s="18" t="s">
        <v>155</v>
      </c>
      <c r="BM178" s="240" t="s">
        <v>720</v>
      </c>
    </row>
    <row r="179" s="12" customFormat="1" ht="22.8" customHeight="1">
      <c r="A179" s="12"/>
      <c r="B179" s="212"/>
      <c r="C179" s="213"/>
      <c r="D179" s="214" t="s">
        <v>73</v>
      </c>
      <c r="E179" s="226" t="s">
        <v>2542</v>
      </c>
      <c r="F179" s="226" t="s">
        <v>2543</v>
      </c>
      <c r="G179" s="213"/>
      <c r="H179" s="213"/>
      <c r="I179" s="216"/>
      <c r="J179" s="227">
        <f>BK179</f>
        <v>0</v>
      </c>
      <c r="K179" s="213"/>
      <c r="L179" s="218"/>
      <c r="M179" s="219"/>
      <c r="N179" s="220"/>
      <c r="O179" s="220"/>
      <c r="P179" s="221">
        <f>SUM(P180:P193)</f>
        <v>0</v>
      </c>
      <c r="Q179" s="220"/>
      <c r="R179" s="221">
        <f>SUM(R180:R193)</f>
        <v>0</v>
      </c>
      <c r="S179" s="220"/>
      <c r="T179" s="222">
        <f>SUM(T180:T193)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23" t="s">
        <v>82</v>
      </c>
      <c r="AT179" s="224" t="s">
        <v>73</v>
      </c>
      <c r="AU179" s="224" t="s">
        <v>82</v>
      </c>
      <c r="AY179" s="223" t="s">
        <v>137</v>
      </c>
      <c r="BK179" s="225">
        <f>SUM(BK180:BK193)</f>
        <v>0</v>
      </c>
    </row>
    <row r="180" s="2" customFormat="1" ht="24.15" customHeight="1">
      <c r="A180" s="39"/>
      <c r="B180" s="40"/>
      <c r="C180" s="228" t="s">
        <v>466</v>
      </c>
      <c r="D180" s="228" t="s">
        <v>140</v>
      </c>
      <c r="E180" s="229" t="s">
        <v>2544</v>
      </c>
      <c r="F180" s="230" t="s">
        <v>2545</v>
      </c>
      <c r="G180" s="231" t="s">
        <v>1</v>
      </c>
      <c r="H180" s="232">
        <v>400</v>
      </c>
      <c r="I180" s="233"/>
      <c r="J180" s="234">
        <f>ROUND(I180*H180,2)</f>
        <v>0</v>
      </c>
      <c r="K180" s="235"/>
      <c r="L180" s="45"/>
      <c r="M180" s="236" t="s">
        <v>1</v>
      </c>
      <c r="N180" s="237" t="s">
        <v>39</v>
      </c>
      <c r="O180" s="92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0" t="s">
        <v>155</v>
      </c>
      <c r="AT180" s="240" t="s">
        <v>140</v>
      </c>
      <c r="AU180" s="240" t="s">
        <v>84</v>
      </c>
      <c r="AY180" s="18" t="s">
        <v>137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82</v>
      </c>
      <c r="BK180" s="241">
        <f>ROUND(I180*H180,2)</f>
        <v>0</v>
      </c>
      <c r="BL180" s="18" t="s">
        <v>155</v>
      </c>
      <c r="BM180" s="240" t="s">
        <v>731</v>
      </c>
    </row>
    <row r="181" s="2" customFormat="1" ht="24.15" customHeight="1">
      <c r="A181" s="39"/>
      <c r="B181" s="40"/>
      <c r="C181" s="228" t="s">
        <v>472</v>
      </c>
      <c r="D181" s="228" t="s">
        <v>140</v>
      </c>
      <c r="E181" s="229" t="s">
        <v>2546</v>
      </c>
      <c r="F181" s="230" t="s">
        <v>2547</v>
      </c>
      <c r="G181" s="231" t="s">
        <v>1</v>
      </c>
      <c r="H181" s="232">
        <v>720</v>
      </c>
      <c r="I181" s="233"/>
      <c r="J181" s="234">
        <f>ROUND(I181*H181,2)</f>
        <v>0</v>
      </c>
      <c r="K181" s="235"/>
      <c r="L181" s="45"/>
      <c r="M181" s="236" t="s">
        <v>1</v>
      </c>
      <c r="N181" s="237" t="s">
        <v>39</v>
      </c>
      <c r="O181" s="92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0" t="s">
        <v>155</v>
      </c>
      <c r="AT181" s="240" t="s">
        <v>140</v>
      </c>
      <c r="AU181" s="240" t="s">
        <v>84</v>
      </c>
      <c r="AY181" s="18" t="s">
        <v>137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82</v>
      </c>
      <c r="BK181" s="241">
        <f>ROUND(I181*H181,2)</f>
        <v>0</v>
      </c>
      <c r="BL181" s="18" t="s">
        <v>155</v>
      </c>
      <c r="BM181" s="240" t="s">
        <v>744</v>
      </c>
    </row>
    <row r="182" s="2" customFormat="1" ht="24.15" customHeight="1">
      <c r="A182" s="39"/>
      <c r="B182" s="40"/>
      <c r="C182" s="228" t="s">
        <v>488</v>
      </c>
      <c r="D182" s="228" t="s">
        <v>140</v>
      </c>
      <c r="E182" s="229" t="s">
        <v>2548</v>
      </c>
      <c r="F182" s="230" t="s">
        <v>2549</v>
      </c>
      <c r="G182" s="231" t="s">
        <v>1</v>
      </c>
      <c r="H182" s="232">
        <v>70</v>
      </c>
      <c r="I182" s="233"/>
      <c r="J182" s="234">
        <f>ROUND(I182*H182,2)</f>
        <v>0</v>
      </c>
      <c r="K182" s="235"/>
      <c r="L182" s="45"/>
      <c r="M182" s="236" t="s">
        <v>1</v>
      </c>
      <c r="N182" s="237" t="s">
        <v>39</v>
      </c>
      <c r="O182" s="92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0" t="s">
        <v>155</v>
      </c>
      <c r="AT182" s="240" t="s">
        <v>140</v>
      </c>
      <c r="AU182" s="240" t="s">
        <v>84</v>
      </c>
      <c r="AY182" s="18" t="s">
        <v>137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8" t="s">
        <v>82</v>
      </c>
      <c r="BK182" s="241">
        <f>ROUND(I182*H182,2)</f>
        <v>0</v>
      </c>
      <c r="BL182" s="18" t="s">
        <v>155</v>
      </c>
      <c r="BM182" s="240" t="s">
        <v>756</v>
      </c>
    </row>
    <row r="183" s="2" customFormat="1" ht="24.15" customHeight="1">
      <c r="A183" s="39"/>
      <c r="B183" s="40"/>
      <c r="C183" s="228" t="s">
        <v>493</v>
      </c>
      <c r="D183" s="228" t="s">
        <v>140</v>
      </c>
      <c r="E183" s="229" t="s">
        <v>2550</v>
      </c>
      <c r="F183" s="230" t="s">
        <v>2551</v>
      </c>
      <c r="G183" s="231" t="s">
        <v>1</v>
      </c>
      <c r="H183" s="232">
        <v>30</v>
      </c>
      <c r="I183" s="233"/>
      <c r="J183" s="234">
        <f>ROUND(I183*H183,2)</f>
        <v>0</v>
      </c>
      <c r="K183" s="235"/>
      <c r="L183" s="45"/>
      <c r="M183" s="236" t="s">
        <v>1</v>
      </c>
      <c r="N183" s="237" t="s">
        <v>39</v>
      </c>
      <c r="O183" s="92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0" t="s">
        <v>155</v>
      </c>
      <c r="AT183" s="240" t="s">
        <v>140</v>
      </c>
      <c r="AU183" s="240" t="s">
        <v>84</v>
      </c>
      <c r="AY183" s="18" t="s">
        <v>137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82</v>
      </c>
      <c r="BK183" s="241">
        <f>ROUND(I183*H183,2)</f>
        <v>0</v>
      </c>
      <c r="BL183" s="18" t="s">
        <v>155</v>
      </c>
      <c r="BM183" s="240" t="s">
        <v>768</v>
      </c>
    </row>
    <row r="184" s="2" customFormat="1" ht="24.15" customHeight="1">
      <c r="A184" s="39"/>
      <c r="B184" s="40"/>
      <c r="C184" s="228" t="s">
        <v>497</v>
      </c>
      <c r="D184" s="228" t="s">
        <v>140</v>
      </c>
      <c r="E184" s="229" t="s">
        <v>2552</v>
      </c>
      <c r="F184" s="230" t="s">
        <v>2553</v>
      </c>
      <c r="G184" s="231" t="s">
        <v>1</v>
      </c>
      <c r="H184" s="232">
        <v>30</v>
      </c>
      <c r="I184" s="233"/>
      <c r="J184" s="234">
        <f>ROUND(I184*H184,2)</f>
        <v>0</v>
      </c>
      <c r="K184" s="235"/>
      <c r="L184" s="45"/>
      <c r="M184" s="236" t="s">
        <v>1</v>
      </c>
      <c r="N184" s="237" t="s">
        <v>39</v>
      </c>
      <c r="O184" s="92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0" t="s">
        <v>155</v>
      </c>
      <c r="AT184" s="240" t="s">
        <v>140</v>
      </c>
      <c r="AU184" s="240" t="s">
        <v>84</v>
      </c>
      <c r="AY184" s="18" t="s">
        <v>137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82</v>
      </c>
      <c r="BK184" s="241">
        <f>ROUND(I184*H184,2)</f>
        <v>0</v>
      </c>
      <c r="BL184" s="18" t="s">
        <v>155</v>
      </c>
      <c r="BM184" s="240" t="s">
        <v>778</v>
      </c>
    </row>
    <row r="185" s="2" customFormat="1" ht="16.5" customHeight="1">
      <c r="A185" s="39"/>
      <c r="B185" s="40"/>
      <c r="C185" s="228" t="s">
        <v>502</v>
      </c>
      <c r="D185" s="228" t="s">
        <v>140</v>
      </c>
      <c r="E185" s="229" t="s">
        <v>2554</v>
      </c>
      <c r="F185" s="230" t="s">
        <v>2555</v>
      </c>
      <c r="G185" s="231" t="s">
        <v>1</v>
      </c>
      <c r="H185" s="232">
        <v>100</v>
      </c>
      <c r="I185" s="233"/>
      <c r="J185" s="234">
        <f>ROUND(I185*H185,2)</f>
        <v>0</v>
      </c>
      <c r="K185" s="235"/>
      <c r="L185" s="45"/>
      <c r="M185" s="236" t="s">
        <v>1</v>
      </c>
      <c r="N185" s="237" t="s">
        <v>39</v>
      </c>
      <c r="O185" s="92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0" t="s">
        <v>155</v>
      </c>
      <c r="AT185" s="240" t="s">
        <v>140</v>
      </c>
      <c r="AU185" s="240" t="s">
        <v>84</v>
      </c>
      <c r="AY185" s="18" t="s">
        <v>137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82</v>
      </c>
      <c r="BK185" s="241">
        <f>ROUND(I185*H185,2)</f>
        <v>0</v>
      </c>
      <c r="BL185" s="18" t="s">
        <v>155</v>
      </c>
      <c r="BM185" s="240" t="s">
        <v>787</v>
      </c>
    </row>
    <row r="186" s="2" customFormat="1" ht="16.5" customHeight="1">
      <c r="A186" s="39"/>
      <c r="B186" s="40"/>
      <c r="C186" s="228" t="s">
        <v>506</v>
      </c>
      <c r="D186" s="228" t="s">
        <v>140</v>
      </c>
      <c r="E186" s="229" t="s">
        <v>2556</v>
      </c>
      <c r="F186" s="230" t="s">
        <v>2557</v>
      </c>
      <c r="G186" s="231" t="s">
        <v>1</v>
      </c>
      <c r="H186" s="232">
        <v>100</v>
      </c>
      <c r="I186" s="233"/>
      <c r="J186" s="234">
        <f>ROUND(I186*H186,2)</f>
        <v>0</v>
      </c>
      <c r="K186" s="235"/>
      <c r="L186" s="45"/>
      <c r="M186" s="236" t="s">
        <v>1</v>
      </c>
      <c r="N186" s="237" t="s">
        <v>39</v>
      </c>
      <c r="O186" s="92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0" t="s">
        <v>155</v>
      </c>
      <c r="AT186" s="240" t="s">
        <v>140</v>
      </c>
      <c r="AU186" s="240" t="s">
        <v>84</v>
      </c>
      <c r="AY186" s="18" t="s">
        <v>137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82</v>
      </c>
      <c r="BK186" s="241">
        <f>ROUND(I186*H186,2)</f>
        <v>0</v>
      </c>
      <c r="BL186" s="18" t="s">
        <v>155</v>
      </c>
      <c r="BM186" s="240" t="s">
        <v>799</v>
      </c>
    </row>
    <row r="187" s="2" customFormat="1" ht="16.5" customHeight="1">
      <c r="A187" s="39"/>
      <c r="B187" s="40"/>
      <c r="C187" s="228" t="s">
        <v>512</v>
      </c>
      <c r="D187" s="228" t="s">
        <v>140</v>
      </c>
      <c r="E187" s="229" t="s">
        <v>2558</v>
      </c>
      <c r="F187" s="230" t="s">
        <v>2559</v>
      </c>
      <c r="G187" s="231" t="s">
        <v>1</v>
      </c>
      <c r="H187" s="232">
        <v>40</v>
      </c>
      <c r="I187" s="233"/>
      <c r="J187" s="234">
        <f>ROUND(I187*H187,2)</f>
        <v>0</v>
      </c>
      <c r="K187" s="235"/>
      <c r="L187" s="45"/>
      <c r="M187" s="236" t="s">
        <v>1</v>
      </c>
      <c r="N187" s="237" t="s">
        <v>39</v>
      </c>
      <c r="O187" s="92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0" t="s">
        <v>155</v>
      </c>
      <c r="AT187" s="240" t="s">
        <v>140</v>
      </c>
      <c r="AU187" s="240" t="s">
        <v>84</v>
      </c>
      <c r="AY187" s="18" t="s">
        <v>137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82</v>
      </c>
      <c r="BK187" s="241">
        <f>ROUND(I187*H187,2)</f>
        <v>0</v>
      </c>
      <c r="BL187" s="18" t="s">
        <v>155</v>
      </c>
      <c r="BM187" s="240" t="s">
        <v>812</v>
      </c>
    </row>
    <row r="188" s="2" customFormat="1" ht="24.15" customHeight="1">
      <c r="A188" s="39"/>
      <c r="B188" s="40"/>
      <c r="C188" s="228" t="s">
        <v>518</v>
      </c>
      <c r="D188" s="228" t="s">
        <v>140</v>
      </c>
      <c r="E188" s="229" t="s">
        <v>2560</v>
      </c>
      <c r="F188" s="230" t="s">
        <v>2561</v>
      </c>
      <c r="G188" s="231" t="s">
        <v>1</v>
      </c>
      <c r="H188" s="232">
        <v>180</v>
      </c>
      <c r="I188" s="233"/>
      <c r="J188" s="234">
        <f>ROUND(I188*H188,2)</f>
        <v>0</v>
      </c>
      <c r="K188" s="235"/>
      <c r="L188" s="45"/>
      <c r="M188" s="236" t="s">
        <v>1</v>
      </c>
      <c r="N188" s="237" t="s">
        <v>39</v>
      </c>
      <c r="O188" s="92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0" t="s">
        <v>155</v>
      </c>
      <c r="AT188" s="240" t="s">
        <v>140</v>
      </c>
      <c r="AU188" s="240" t="s">
        <v>84</v>
      </c>
      <c r="AY188" s="18" t="s">
        <v>137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8" t="s">
        <v>82</v>
      </c>
      <c r="BK188" s="241">
        <f>ROUND(I188*H188,2)</f>
        <v>0</v>
      </c>
      <c r="BL188" s="18" t="s">
        <v>155</v>
      </c>
      <c r="BM188" s="240" t="s">
        <v>822</v>
      </c>
    </row>
    <row r="189" s="2" customFormat="1" ht="16.5" customHeight="1">
      <c r="A189" s="39"/>
      <c r="B189" s="40"/>
      <c r="C189" s="228" t="s">
        <v>522</v>
      </c>
      <c r="D189" s="228" t="s">
        <v>140</v>
      </c>
      <c r="E189" s="229" t="s">
        <v>2562</v>
      </c>
      <c r="F189" s="230" t="s">
        <v>2563</v>
      </c>
      <c r="G189" s="231" t="s">
        <v>1</v>
      </c>
      <c r="H189" s="232">
        <v>20</v>
      </c>
      <c r="I189" s="233"/>
      <c r="J189" s="234">
        <f>ROUND(I189*H189,2)</f>
        <v>0</v>
      </c>
      <c r="K189" s="235"/>
      <c r="L189" s="45"/>
      <c r="M189" s="236" t="s">
        <v>1</v>
      </c>
      <c r="N189" s="237" t="s">
        <v>39</v>
      </c>
      <c r="O189" s="92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0" t="s">
        <v>155</v>
      </c>
      <c r="AT189" s="240" t="s">
        <v>140</v>
      </c>
      <c r="AU189" s="240" t="s">
        <v>84</v>
      </c>
      <c r="AY189" s="18" t="s">
        <v>137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82</v>
      </c>
      <c r="BK189" s="241">
        <f>ROUND(I189*H189,2)</f>
        <v>0</v>
      </c>
      <c r="BL189" s="18" t="s">
        <v>155</v>
      </c>
      <c r="BM189" s="240" t="s">
        <v>832</v>
      </c>
    </row>
    <row r="190" s="2" customFormat="1" ht="24.15" customHeight="1">
      <c r="A190" s="39"/>
      <c r="B190" s="40"/>
      <c r="C190" s="228" t="s">
        <v>526</v>
      </c>
      <c r="D190" s="228" t="s">
        <v>140</v>
      </c>
      <c r="E190" s="229" t="s">
        <v>2564</v>
      </c>
      <c r="F190" s="230" t="s">
        <v>2565</v>
      </c>
      <c r="G190" s="231" t="s">
        <v>1</v>
      </c>
      <c r="H190" s="232">
        <v>8</v>
      </c>
      <c r="I190" s="233"/>
      <c r="J190" s="234">
        <f>ROUND(I190*H190,2)</f>
        <v>0</v>
      </c>
      <c r="K190" s="235"/>
      <c r="L190" s="45"/>
      <c r="M190" s="236" t="s">
        <v>1</v>
      </c>
      <c r="N190" s="237" t="s">
        <v>39</v>
      </c>
      <c r="O190" s="92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0" t="s">
        <v>155</v>
      </c>
      <c r="AT190" s="240" t="s">
        <v>140</v>
      </c>
      <c r="AU190" s="240" t="s">
        <v>84</v>
      </c>
      <c r="AY190" s="18" t="s">
        <v>137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82</v>
      </c>
      <c r="BK190" s="241">
        <f>ROUND(I190*H190,2)</f>
        <v>0</v>
      </c>
      <c r="BL190" s="18" t="s">
        <v>155</v>
      </c>
      <c r="BM190" s="240" t="s">
        <v>842</v>
      </c>
    </row>
    <row r="191" s="2" customFormat="1" ht="24.15" customHeight="1">
      <c r="A191" s="39"/>
      <c r="B191" s="40"/>
      <c r="C191" s="228" t="s">
        <v>530</v>
      </c>
      <c r="D191" s="228" t="s">
        <v>140</v>
      </c>
      <c r="E191" s="229" t="s">
        <v>2566</v>
      </c>
      <c r="F191" s="230" t="s">
        <v>2567</v>
      </c>
      <c r="G191" s="231" t="s">
        <v>1</v>
      </c>
      <c r="H191" s="232">
        <v>48</v>
      </c>
      <c r="I191" s="233"/>
      <c r="J191" s="234">
        <f>ROUND(I191*H191,2)</f>
        <v>0</v>
      </c>
      <c r="K191" s="235"/>
      <c r="L191" s="45"/>
      <c r="M191" s="236" t="s">
        <v>1</v>
      </c>
      <c r="N191" s="237" t="s">
        <v>39</v>
      </c>
      <c r="O191" s="92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0" t="s">
        <v>155</v>
      </c>
      <c r="AT191" s="240" t="s">
        <v>140</v>
      </c>
      <c r="AU191" s="240" t="s">
        <v>84</v>
      </c>
      <c r="AY191" s="18" t="s">
        <v>137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82</v>
      </c>
      <c r="BK191" s="241">
        <f>ROUND(I191*H191,2)</f>
        <v>0</v>
      </c>
      <c r="BL191" s="18" t="s">
        <v>155</v>
      </c>
      <c r="BM191" s="240" t="s">
        <v>851</v>
      </c>
    </row>
    <row r="192" s="2" customFormat="1" ht="21.75" customHeight="1">
      <c r="A192" s="39"/>
      <c r="B192" s="40"/>
      <c r="C192" s="228" t="s">
        <v>536</v>
      </c>
      <c r="D192" s="228" t="s">
        <v>140</v>
      </c>
      <c r="E192" s="229" t="s">
        <v>2568</v>
      </c>
      <c r="F192" s="230" t="s">
        <v>2569</v>
      </c>
      <c r="G192" s="231" t="s">
        <v>1</v>
      </c>
      <c r="H192" s="232">
        <v>150</v>
      </c>
      <c r="I192" s="233"/>
      <c r="J192" s="234">
        <f>ROUND(I192*H192,2)</f>
        <v>0</v>
      </c>
      <c r="K192" s="235"/>
      <c r="L192" s="45"/>
      <c r="M192" s="236" t="s">
        <v>1</v>
      </c>
      <c r="N192" s="237" t="s">
        <v>39</v>
      </c>
      <c r="O192" s="92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0" t="s">
        <v>155</v>
      </c>
      <c r="AT192" s="240" t="s">
        <v>140</v>
      </c>
      <c r="AU192" s="240" t="s">
        <v>84</v>
      </c>
      <c r="AY192" s="18" t="s">
        <v>137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82</v>
      </c>
      <c r="BK192" s="241">
        <f>ROUND(I192*H192,2)</f>
        <v>0</v>
      </c>
      <c r="BL192" s="18" t="s">
        <v>155</v>
      </c>
      <c r="BM192" s="240" t="s">
        <v>860</v>
      </c>
    </row>
    <row r="193" s="2" customFormat="1" ht="16.5" customHeight="1">
      <c r="A193" s="39"/>
      <c r="B193" s="40"/>
      <c r="C193" s="228" t="s">
        <v>541</v>
      </c>
      <c r="D193" s="228" t="s">
        <v>140</v>
      </c>
      <c r="E193" s="229" t="s">
        <v>2570</v>
      </c>
      <c r="F193" s="230" t="s">
        <v>2571</v>
      </c>
      <c r="G193" s="231" t="s">
        <v>1</v>
      </c>
      <c r="H193" s="232">
        <v>40</v>
      </c>
      <c r="I193" s="233"/>
      <c r="J193" s="234">
        <f>ROUND(I193*H193,2)</f>
        <v>0</v>
      </c>
      <c r="K193" s="235"/>
      <c r="L193" s="45"/>
      <c r="M193" s="236" t="s">
        <v>1</v>
      </c>
      <c r="N193" s="237" t="s">
        <v>39</v>
      </c>
      <c r="O193" s="92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0" t="s">
        <v>155</v>
      </c>
      <c r="AT193" s="240" t="s">
        <v>140</v>
      </c>
      <c r="AU193" s="240" t="s">
        <v>84</v>
      </c>
      <c r="AY193" s="18" t="s">
        <v>137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82</v>
      </c>
      <c r="BK193" s="241">
        <f>ROUND(I193*H193,2)</f>
        <v>0</v>
      </c>
      <c r="BL193" s="18" t="s">
        <v>155</v>
      </c>
      <c r="BM193" s="240" t="s">
        <v>869</v>
      </c>
    </row>
    <row r="194" s="12" customFormat="1" ht="22.8" customHeight="1">
      <c r="A194" s="12"/>
      <c r="B194" s="212"/>
      <c r="C194" s="213"/>
      <c r="D194" s="214" t="s">
        <v>73</v>
      </c>
      <c r="E194" s="226" t="s">
        <v>2572</v>
      </c>
      <c r="F194" s="226" t="s">
        <v>2573</v>
      </c>
      <c r="G194" s="213"/>
      <c r="H194" s="213"/>
      <c r="I194" s="216"/>
      <c r="J194" s="227">
        <f>BK194</f>
        <v>0</v>
      </c>
      <c r="K194" s="213"/>
      <c r="L194" s="218"/>
      <c r="M194" s="219"/>
      <c r="N194" s="220"/>
      <c r="O194" s="220"/>
      <c r="P194" s="221">
        <f>SUM(P195:P208)</f>
        <v>0</v>
      </c>
      <c r="Q194" s="220"/>
      <c r="R194" s="221">
        <f>SUM(R195:R208)</f>
        <v>0</v>
      </c>
      <c r="S194" s="220"/>
      <c r="T194" s="222">
        <f>SUM(T195:T208)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23" t="s">
        <v>82</v>
      </c>
      <c r="AT194" s="224" t="s">
        <v>73</v>
      </c>
      <c r="AU194" s="224" t="s">
        <v>82</v>
      </c>
      <c r="AY194" s="223" t="s">
        <v>137</v>
      </c>
      <c r="BK194" s="225">
        <f>SUM(BK195:BK208)</f>
        <v>0</v>
      </c>
    </row>
    <row r="195" s="2" customFormat="1" ht="16.5" customHeight="1">
      <c r="A195" s="39"/>
      <c r="B195" s="40"/>
      <c r="C195" s="228" t="s">
        <v>545</v>
      </c>
      <c r="D195" s="228" t="s">
        <v>140</v>
      </c>
      <c r="E195" s="229" t="s">
        <v>2574</v>
      </c>
      <c r="F195" s="230" t="s">
        <v>2575</v>
      </c>
      <c r="G195" s="231" t="s">
        <v>1</v>
      </c>
      <c r="H195" s="232">
        <v>150</v>
      </c>
      <c r="I195" s="233"/>
      <c r="J195" s="234">
        <f>ROUND(I195*H195,2)</f>
        <v>0</v>
      </c>
      <c r="K195" s="235"/>
      <c r="L195" s="45"/>
      <c r="M195" s="236" t="s">
        <v>1</v>
      </c>
      <c r="N195" s="237" t="s">
        <v>39</v>
      </c>
      <c r="O195" s="92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0" t="s">
        <v>155</v>
      </c>
      <c r="AT195" s="240" t="s">
        <v>140</v>
      </c>
      <c r="AU195" s="240" t="s">
        <v>84</v>
      </c>
      <c r="AY195" s="18" t="s">
        <v>137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82</v>
      </c>
      <c r="BK195" s="241">
        <f>ROUND(I195*H195,2)</f>
        <v>0</v>
      </c>
      <c r="BL195" s="18" t="s">
        <v>155</v>
      </c>
      <c r="BM195" s="240" t="s">
        <v>878</v>
      </c>
    </row>
    <row r="196" s="2" customFormat="1" ht="24.15" customHeight="1">
      <c r="A196" s="39"/>
      <c r="B196" s="40"/>
      <c r="C196" s="228" t="s">
        <v>550</v>
      </c>
      <c r="D196" s="228" t="s">
        <v>140</v>
      </c>
      <c r="E196" s="229" t="s">
        <v>2576</v>
      </c>
      <c r="F196" s="230" t="s">
        <v>2577</v>
      </c>
      <c r="G196" s="231" t="s">
        <v>1</v>
      </c>
      <c r="H196" s="232">
        <v>30</v>
      </c>
      <c r="I196" s="233"/>
      <c r="J196" s="234">
        <f>ROUND(I196*H196,2)</f>
        <v>0</v>
      </c>
      <c r="K196" s="235"/>
      <c r="L196" s="45"/>
      <c r="M196" s="236" t="s">
        <v>1</v>
      </c>
      <c r="N196" s="237" t="s">
        <v>39</v>
      </c>
      <c r="O196" s="92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0" t="s">
        <v>155</v>
      </c>
      <c r="AT196" s="240" t="s">
        <v>140</v>
      </c>
      <c r="AU196" s="240" t="s">
        <v>84</v>
      </c>
      <c r="AY196" s="18" t="s">
        <v>137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82</v>
      </c>
      <c r="BK196" s="241">
        <f>ROUND(I196*H196,2)</f>
        <v>0</v>
      </c>
      <c r="BL196" s="18" t="s">
        <v>155</v>
      </c>
      <c r="BM196" s="240" t="s">
        <v>885</v>
      </c>
    </row>
    <row r="197" s="2" customFormat="1" ht="16.5" customHeight="1">
      <c r="A197" s="39"/>
      <c r="B197" s="40"/>
      <c r="C197" s="228" t="s">
        <v>556</v>
      </c>
      <c r="D197" s="228" t="s">
        <v>140</v>
      </c>
      <c r="E197" s="229" t="s">
        <v>2578</v>
      </c>
      <c r="F197" s="230" t="s">
        <v>2579</v>
      </c>
      <c r="G197" s="231" t="s">
        <v>1</v>
      </c>
      <c r="H197" s="232">
        <v>15</v>
      </c>
      <c r="I197" s="233"/>
      <c r="J197" s="234">
        <f>ROUND(I197*H197,2)</f>
        <v>0</v>
      </c>
      <c r="K197" s="235"/>
      <c r="L197" s="45"/>
      <c r="M197" s="236" t="s">
        <v>1</v>
      </c>
      <c r="N197" s="237" t="s">
        <v>39</v>
      </c>
      <c r="O197" s="92"/>
      <c r="P197" s="238">
        <f>O197*H197</f>
        <v>0</v>
      </c>
      <c r="Q197" s="238">
        <v>0</v>
      </c>
      <c r="R197" s="238">
        <f>Q197*H197</f>
        <v>0</v>
      </c>
      <c r="S197" s="238">
        <v>0</v>
      </c>
      <c r="T197" s="239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0" t="s">
        <v>155</v>
      </c>
      <c r="AT197" s="240" t="s">
        <v>140</v>
      </c>
      <c r="AU197" s="240" t="s">
        <v>84</v>
      </c>
      <c r="AY197" s="18" t="s">
        <v>137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8" t="s">
        <v>82</v>
      </c>
      <c r="BK197" s="241">
        <f>ROUND(I197*H197,2)</f>
        <v>0</v>
      </c>
      <c r="BL197" s="18" t="s">
        <v>155</v>
      </c>
      <c r="BM197" s="240" t="s">
        <v>895</v>
      </c>
    </row>
    <row r="198" s="2" customFormat="1" ht="16.5" customHeight="1">
      <c r="A198" s="39"/>
      <c r="B198" s="40"/>
      <c r="C198" s="228" t="s">
        <v>561</v>
      </c>
      <c r="D198" s="228" t="s">
        <v>140</v>
      </c>
      <c r="E198" s="229" t="s">
        <v>2580</v>
      </c>
      <c r="F198" s="230" t="s">
        <v>2581</v>
      </c>
      <c r="G198" s="231" t="s">
        <v>1</v>
      </c>
      <c r="H198" s="232">
        <v>8</v>
      </c>
      <c r="I198" s="233"/>
      <c r="J198" s="234">
        <f>ROUND(I198*H198,2)</f>
        <v>0</v>
      </c>
      <c r="K198" s="235"/>
      <c r="L198" s="45"/>
      <c r="M198" s="236" t="s">
        <v>1</v>
      </c>
      <c r="N198" s="237" t="s">
        <v>39</v>
      </c>
      <c r="O198" s="92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0" t="s">
        <v>155</v>
      </c>
      <c r="AT198" s="240" t="s">
        <v>140</v>
      </c>
      <c r="AU198" s="240" t="s">
        <v>84</v>
      </c>
      <c r="AY198" s="18" t="s">
        <v>137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82</v>
      </c>
      <c r="BK198" s="241">
        <f>ROUND(I198*H198,2)</f>
        <v>0</v>
      </c>
      <c r="BL198" s="18" t="s">
        <v>155</v>
      </c>
      <c r="BM198" s="240" t="s">
        <v>904</v>
      </c>
    </row>
    <row r="199" s="2" customFormat="1" ht="16.5" customHeight="1">
      <c r="A199" s="39"/>
      <c r="B199" s="40"/>
      <c r="C199" s="228" t="s">
        <v>566</v>
      </c>
      <c r="D199" s="228" t="s">
        <v>140</v>
      </c>
      <c r="E199" s="229" t="s">
        <v>2582</v>
      </c>
      <c r="F199" s="230" t="s">
        <v>2583</v>
      </c>
      <c r="G199" s="231" t="s">
        <v>1</v>
      </c>
      <c r="H199" s="232">
        <v>2</v>
      </c>
      <c r="I199" s="233"/>
      <c r="J199" s="234">
        <f>ROUND(I199*H199,2)</f>
        <v>0</v>
      </c>
      <c r="K199" s="235"/>
      <c r="L199" s="45"/>
      <c r="M199" s="236" t="s">
        <v>1</v>
      </c>
      <c r="N199" s="237" t="s">
        <v>39</v>
      </c>
      <c r="O199" s="92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0" t="s">
        <v>155</v>
      </c>
      <c r="AT199" s="240" t="s">
        <v>140</v>
      </c>
      <c r="AU199" s="240" t="s">
        <v>84</v>
      </c>
      <c r="AY199" s="18" t="s">
        <v>137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8" t="s">
        <v>82</v>
      </c>
      <c r="BK199" s="241">
        <f>ROUND(I199*H199,2)</f>
        <v>0</v>
      </c>
      <c r="BL199" s="18" t="s">
        <v>155</v>
      </c>
      <c r="BM199" s="240" t="s">
        <v>912</v>
      </c>
    </row>
    <row r="200" s="2" customFormat="1" ht="16.5" customHeight="1">
      <c r="A200" s="39"/>
      <c r="B200" s="40"/>
      <c r="C200" s="228" t="s">
        <v>572</v>
      </c>
      <c r="D200" s="228" t="s">
        <v>140</v>
      </c>
      <c r="E200" s="229" t="s">
        <v>2584</v>
      </c>
      <c r="F200" s="230" t="s">
        <v>2585</v>
      </c>
      <c r="G200" s="231" t="s">
        <v>1</v>
      </c>
      <c r="H200" s="232">
        <v>8</v>
      </c>
      <c r="I200" s="233"/>
      <c r="J200" s="234">
        <f>ROUND(I200*H200,2)</f>
        <v>0</v>
      </c>
      <c r="K200" s="235"/>
      <c r="L200" s="45"/>
      <c r="M200" s="236" t="s">
        <v>1</v>
      </c>
      <c r="N200" s="237" t="s">
        <v>39</v>
      </c>
      <c r="O200" s="92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0" t="s">
        <v>155</v>
      </c>
      <c r="AT200" s="240" t="s">
        <v>140</v>
      </c>
      <c r="AU200" s="240" t="s">
        <v>84</v>
      </c>
      <c r="AY200" s="18" t="s">
        <v>137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82</v>
      </c>
      <c r="BK200" s="241">
        <f>ROUND(I200*H200,2)</f>
        <v>0</v>
      </c>
      <c r="BL200" s="18" t="s">
        <v>155</v>
      </c>
      <c r="BM200" s="240" t="s">
        <v>921</v>
      </c>
    </row>
    <row r="201" s="2" customFormat="1" ht="16.5" customHeight="1">
      <c r="A201" s="39"/>
      <c r="B201" s="40"/>
      <c r="C201" s="228" t="s">
        <v>576</v>
      </c>
      <c r="D201" s="228" t="s">
        <v>140</v>
      </c>
      <c r="E201" s="229" t="s">
        <v>2586</v>
      </c>
      <c r="F201" s="230" t="s">
        <v>2587</v>
      </c>
      <c r="G201" s="231" t="s">
        <v>1</v>
      </c>
      <c r="H201" s="232">
        <v>8</v>
      </c>
      <c r="I201" s="233"/>
      <c r="J201" s="234">
        <f>ROUND(I201*H201,2)</f>
        <v>0</v>
      </c>
      <c r="K201" s="235"/>
      <c r="L201" s="45"/>
      <c r="M201" s="236" t="s">
        <v>1</v>
      </c>
      <c r="N201" s="237" t="s">
        <v>39</v>
      </c>
      <c r="O201" s="92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0" t="s">
        <v>155</v>
      </c>
      <c r="AT201" s="240" t="s">
        <v>140</v>
      </c>
      <c r="AU201" s="240" t="s">
        <v>84</v>
      </c>
      <c r="AY201" s="18" t="s">
        <v>137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82</v>
      </c>
      <c r="BK201" s="241">
        <f>ROUND(I201*H201,2)</f>
        <v>0</v>
      </c>
      <c r="BL201" s="18" t="s">
        <v>155</v>
      </c>
      <c r="BM201" s="240" t="s">
        <v>932</v>
      </c>
    </row>
    <row r="202" s="2" customFormat="1" ht="33" customHeight="1">
      <c r="A202" s="39"/>
      <c r="B202" s="40"/>
      <c r="C202" s="228" t="s">
        <v>580</v>
      </c>
      <c r="D202" s="228" t="s">
        <v>140</v>
      </c>
      <c r="E202" s="229" t="s">
        <v>2588</v>
      </c>
      <c r="F202" s="230" t="s">
        <v>2589</v>
      </c>
      <c r="G202" s="231" t="s">
        <v>1</v>
      </c>
      <c r="H202" s="232">
        <v>16</v>
      </c>
      <c r="I202" s="233"/>
      <c r="J202" s="234">
        <f>ROUND(I202*H202,2)</f>
        <v>0</v>
      </c>
      <c r="K202" s="235"/>
      <c r="L202" s="45"/>
      <c r="M202" s="236" t="s">
        <v>1</v>
      </c>
      <c r="N202" s="237" t="s">
        <v>39</v>
      </c>
      <c r="O202" s="92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0" t="s">
        <v>155</v>
      </c>
      <c r="AT202" s="240" t="s">
        <v>140</v>
      </c>
      <c r="AU202" s="240" t="s">
        <v>84</v>
      </c>
      <c r="AY202" s="18" t="s">
        <v>137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8" t="s">
        <v>82</v>
      </c>
      <c r="BK202" s="241">
        <f>ROUND(I202*H202,2)</f>
        <v>0</v>
      </c>
      <c r="BL202" s="18" t="s">
        <v>155</v>
      </c>
      <c r="BM202" s="240" t="s">
        <v>944</v>
      </c>
    </row>
    <row r="203" s="2" customFormat="1" ht="44.25" customHeight="1">
      <c r="A203" s="39"/>
      <c r="B203" s="40"/>
      <c r="C203" s="228" t="s">
        <v>584</v>
      </c>
      <c r="D203" s="228" t="s">
        <v>140</v>
      </c>
      <c r="E203" s="229" t="s">
        <v>2590</v>
      </c>
      <c r="F203" s="230" t="s">
        <v>2591</v>
      </c>
      <c r="G203" s="231" t="s">
        <v>1</v>
      </c>
      <c r="H203" s="232">
        <v>2</v>
      </c>
      <c r="I203" s="233"/>
      <c r="J203" s="234">
        <f>ROUND(I203*H203,2)</f>
        <v>0</v>
      </c>
      <c r="K203" s="235"/>
      <c r="L203" s="45"/>
      <c r="M203" s="236" t="s">
        <v>1</v>
      </c>
      <c r="N203" s="237" t="s">
        <v>39</v>
      </c>
      <c r="O203" s="92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0" t="s">
        <v>155</v>
      </c>
      <c r="AT203" s="240" t="s">
        <v>140</v>
      </c>
      <c r="AU203" s="240" t="s">
        <v>84</v>
      </c>
      <c r="AY203" s="18" t="s">
        <v>137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82</v>
      </c>
      <c r="BK203" s="241">
        <f>ROUND(I203*H203,2)</f>
        <v>0</v>
      </c>
      <c r="BL203" s="18" t="s">
        <v>155</v>
      </c>
      <c r="BM203" s="240" t="s">
        <v>965</v>
      </c>
    </row>
    <row r="204" s="2" customFormat="1" ht="16.5" customHeight="1">
      <c r="A204" s="39"/>
      <c r="B204" s="40"/>
      <c r="C204" s="228" t="s">
        <v>589</v>
      </c>
      <c r="D204" s="228" t="s">
        <v>140</v>
      </c>
      <c r="E204" s="229" t="s">
        <v>2592</v>
      </c>
      <c r="F204" s="230" t="s">
        <v>2593</v>
      </c>
      <c r="G204" s="231" t="s">
        <v>1</v>
      </c>
      <c r="H204" s="232">
        <v>8</v>
      </c>
      <c r="I204" s="233"/>
      <c r="J204" s="234">
        <f>ROUND(I204*H204,2)</f>
        <v>0</v>
      </c>
      <c r="K204" s="235"/>
      <c r="L204" s="45"/>
      <c r="M204" s="236" t="s">
        <v>1</v>
      </c>
      <c r="N204" s="237" t="s">
        <v>39</v>
      </c>
      <c r="O204" s="92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0" t="s">
        <v>155</v>
      </c>
      <c r="AT204" s="240" t="s">
        <v>140</v>
      </c>
      <c r="AU204" s="240" t="s">
        <v>84</v>
      </c>
      <c r="AY204" s="18" t="s">
        <v>137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8" t="s">
        <v>82</v>
      </c>
      <c r="BK204" s="241">
        <f>ROUND(I204*H204,2)</f>
        <v>0</v>
      </c>
      <c r="BL204" s="18" t="s">
        <v>155</v>
      </c>
      <c r="BM204" s="240" t="s">
        <v>974</v>
      </c>
    </row>
    <row r="205" s="2" customFormat="1" ht="16.5" customHeight="1">
      <c r="A205" s="39"/>
      <c r="B205" s="40"/>
      <c r="C205" s="228" t="s">
        <v>594</v>
      </c>
      <c r="D205" s="228" t="s">
        <v>140</v>
      </c>
      <c r="E205" s="229" t="s">
        <v>2594</v>
      </c>
      <c r="F205" s="230" t="s">
        <v>2595</v>
      </c>
      <c r="G205" s="231" t="s">
        <v>1</v>
      </c>
      <c r="H205" s="232">
        <v>100</v>
      </c>
      <c r="I205" s="233"/>
      <c r="J205" s="234">
        <f>ROUND(I205*H205,2)</f>
        <v>0</v>
      </c>
      <c r="K205" s="235"/>
      <c r="L205" s="45"/>
      <c r="M205" s="236" t="s">
        <v>1</v>
      </c>
      <c r="N205" s="237" t="s">
        <v>39</v>
      </c>
      <c r="O205" s="92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0" t="s">
        <v>155</v>
      </c>
      <c r="AT205" s="240" t="s">
        <v>140</v>
      </c>
      <c r="AU205" s="240" t="s">
        <v>84</v>
      </c>
      <c r="AY205" s="18" t="s">
        <v>137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8" t="s">
        <v>82</v>
      </c>
      <c r="BK205" s="241">
        <f>ROUND(I205*H205,2)</f>
        <v>0</v>
      </c>
      <c r="BL205" s="18" t="s">
        <v>155</v>
      </c>
      <c r="BM205" s="240" t="s">
        <v>992</v>
      </c>
    </row>
    <row r="206" s="2" customFormat="1" ht="16.5" customHeight="1">
      <c r="A206" s="39"/>
      <c r="B206" s="40"/>
      <c r="C206" s="228" t="s">
        <v>599</v>
      </c>
      <c r="D206" s="228" t="s">
        <v>140</v>
      </c>
      <c r="E206" s="229" t="s">
        <v>2596</v>
      </c>
      <c r="F206" s="230" t="s">
        <v>2597</v>
      </c>
      <c r="G206" s="231" t="s">
        <v>1</v>
      </c>
      <c r="H206" s="232">
        <v>1</v>
      </c>
      <c r="I206" s="233"/>
      <c r="J206" s="234">
        <f>ROUND(I206*H206,2)</f>
        <v>0</v>
      </c>
      <c r="K206" s="235"/>
      <c r="L206" s="45"/>
      <c r="M206" s="236" t="s">
        <v>1</v>
      </c>
      <c r="N206" s="237" t="s">
        <v>39</v>
      </c>
      <c r="O206" s="92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0" t="s">
        <v>155</v>
      </c>
      <c r="AT206" s="240" t="s">
        <v>140</v>
      </c>
      <c r="AU206" s="240" t="s">
        <v>84</v>
      </c>
      <c r="AY206" s="18" t="s">
        <v>137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82</v>
      </c>
      <c r="BK206" s="241">
        <f>ROUND(I206*H206,2)</f>
        <v>0</v>
      </c>
      <c r="BL206" s="18" t="s">
        <v>155</v>
      </c>
      <c r="BM206" s="240" t="s">
        <v>1009</v>
      </c>
    </row>
    <row r="207" s="2" customFormat="1" ht="16.5" customHeight="1">
      <c r="A207" s="39"/>
      <c r="B207" s="40"/>
      <c r="C207" s="228" t="s">
        <v>604</v>
      </c>
      <c r="D207" s="228" t="s">
        <v>140</v>
      </c>
      <c r="E207" s="229" t="s">
        <v>2598</v>
      </c>
      <c r="F207" s="230" t="s">
        <v>2599</v>
      </c>
      <c r="G207" s="231" t="s">
        <v>1</v>
      </c>
      <c r="H207" s="232">
        <v>1</v>
      </c>
      <c r="I207" s="233"/>
      <c r="J207" s="234">
        <f>ROUND(I207*H207,2)</f>
        <v>0</v>
      </c>
      <c r="K207" s="235"/>
      <c r="L207" s="45"/>
      <c r="M207" s="236" t="s">
        <v>1</v>
      </c>
      <c r="N207" s="237" t="s">
        <v>39</v>
      </c>
      <c r="O207" s="92"/>
      <c r="P207" s="238">
        <f>O207*H207</f>
        <v>0</v>
      </c>
      <c r="Q207" s="238">
        <v>0</v>
      </c>
      <c r="R207" s="238">
        <f>Q207*H207</f>
        <v>0</v>
      </c>
      <c r="S207" s="238">
        <v>0</v>
      </c>
      <c r="T207" s="239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0" t="s">
        <v>155</v>
      </c>
      <c r="AT207" s="240" t="s">
        <v>140</v>
      </c>
      <c r="AU207" s="240" t="s">
        <v>84</v>
      </c>
      <c r="AY207" s="18" t="s">
        <v>137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8" t="s">
        <v>82</v>
      </c>
      <c r="BK207" s="241">
        <f>ROUND(I207*H207,2)</f>
        <v>0</v>
      </c>
      <c r="BL207" s="18" t="s">
        <v>155</v>
      </c>
      <c r="BM207" s="240" t="s">
        <v>1017</v>
      </c>
    </row>
    <row r="208" s="2" customFormat="1" ht="16.5" customHeight="1">
      <c r="A208" s="39"/>
      <c r="B208" s="40"/>
      <c r="C208" s="228" t="s">
        <v>609</v>
      </c>
      <c r="D208" s="228" t="s">
        <v>140</v>
      </c>
      <c r="E208" s="229" t="s">
        <v>2600</v>
      </c>
      <c r="F208" s="230" t="s">
        <v>2601</v>
      </c>
      <c r="G208" s="231" t="s">
        <v>1</v>
      </c>
      <c r="H208" s="232">
        <v>80</v>
      </c>
      <c r="I208" s="233"/>
      <c r="J208" s="234">
        <f>ROUND(I208*H208,2)</f>
        <v>0</v>
      </c>
      <c r="K208" s="235"/>
      <c r="L208" s="45"/>
      <c r="M208" s="236" t="s">
        <v>1</v>
      </c>
      <c r="N208" s="237" t="s">
        <v>39</v>
      </c>
      <c r="O208" s="92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0" t="s">
        <v>155</v>
      </c>
      <c r="AT208" s="240" t="s">
        <v>140</v>
      </c>
      <c r="AU208" s="240" t="s">
        <v>84</v>
      </c>
      <c r="AY208" s="18" t="s">
        <v>137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8" t="s">
        <v>82</v>
      </c>
      <c r="BK208" s="241">
        <f>ROUND(I208*H208,2)</f>
        <v>0</v>
      </c>
      <c r="BL208" s="18" t="s">
        <v>155</v>
      </c>
      <c r="BM208" s="240" t="s">
        <v>1026</v>
      </c>
    </row>
    <row r="209" s="12" customFormat="1" ht="22.8" customHeight="1">
      <c r="A209" s="12"/>
      <c r="B209" s="212"/>
      <c r="C209" s="213"/>
      <c r="D209" s="214" t="s">
        <v>73</v>
      </c>
      <c r="E209" s="226" t="s">
        <v>2602</v>
      </c>
      <c r="F209" s="226" t="s">
        <v>2603</v>
      </c>
      <c r="G209" s="213"/>
      <c r="H209" s="213"/>
      <c r="I209" s="216"/>
      <c r="J209" s="227">
        <f>BK209</f>
        <v>0</v>
      </c>
      <c r="K209" s="213"/>
      <c r="L209" s="218"/>
      <c r="M209" s="219"/>
      <c r="N209" s="220"/>
      <c r="O209" s="220"/>
      <c r="P209" s="221">
        <f>SUM(P210:P218)</f>
        <v>0</v>
      </c>
      <c r="Q209" s="220"/>
      <c r="R209" s="221">
        <f>SUM(R210:R218)</f>
        <v>0</v>
      </c>
      <c r="S209" s="220"/>
      <c r="T209" s="222">
        <f>SUM(T210:T218)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23" t="s">
        <v>82</v>
      </c>
      <c r="AT209" s="224" t="s">
        <v>73</v>
      </c>
      <c r="AU209" s="224" t="s">
        <v>82</v>
      </c>
      <c r="AY209" s="223" t="s">
        <v>137</v>
      </c>
      <c r="BK209" s="225">
        <f>SUM(BK210:BK218)</f>
        <v>0</v>
      </c>
    </row>
    <row r="210" s="2" customFormat="1" ht="16.5" customHeight="1">
      <c r="A210" s="39"/>
      <c r="B210" s="40"/>
      <c r="C210" s="228" t="s">
        <v>614</v>
      </c>
      <c r="D210" s="228" t="s">
        <v>140</v>
      </c>
      <c r="E210" s="229" t="s">
        <v>2604</v>
      </c>
      <c r="F210" s="230" t="s">
        <v>2605</v>
      </c>
      <c r="G210" s="231" t="s">
        <v>1</v>
      </c>
      <c r="H210" s="232">
        <v>1</v>
      </c>
      <c r="I210" s="233"/>
      <c r="J210" s="234">
        <f>ROUND(I210*H210,2)</f>
        <v>0</v>
      </c>
      <c r="K210" s="235"/>
      <c r="L210" s="45"/>
      <c r="M210" s="236" t="s">
        <v>1</v>
      </c>
      <c r="N210" s="237" t="s">
        <v>39</v>
      </c>
      <c r="O210" s="92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0" t="s">
        <v>155</v>
      </c>
      <c r="AT210" s="240" t="s">
        <v>140</v>
      </c>
      <c r="AU210" s="240" t="s">
        <v>84</v>
      </c>
      <c r="AY210" s="18" t="s">
        <v>137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8" t="s">
        <v>82</v>
      </c>
      <c r="BK210" s="241">
        <f>ROUND(I210*H210,2)</f>
        <v>0</v>
      </c>
      <c r="BL210" s="18" t="s">
        <v>155</v>
      </c>
      <c r="BM210" s="240" t="s">
        <v>1034</v>
      </c>
    </row>
    <row r="211" s="2" customFormat="1" ht="16.5" customHeight="1">
      <c r="A211" s="39"/>
      <c r="B211" s="40"/>
      <c r="C211" s="228" t="s">
        <v>620</v>
      </c>
      <c r="D211" s="228" t="s">
        <v>140</v>
      </c>
      <c r="E211" s="229" t="s">
        <v>2606</v>
      </c>
      <c r="F211" s="230" t="s">
        <v>2607</v>
      </c>
      <c r="G211" s="231" t="s">
        <v>1</v>
      </c>
      <c r="H211" s="232">
        <v>24</v>
      </c>
      <c r="I211" s="233"/>
      <c r="J211" s="234">
        <f>ROUND(I211*H211,2)</f>
        <v>0</v>
      </c>
      <c r="K211" s="235"/>
      <c r="L211" s="45"/>
      <c r="M211" s="236" t="s">
        <v>1</v>
      </c>
      <c r="N211" s="237" t="s">
        <v>39</v>
      </c>
      <c r="O211" s="92"/>
      <c r="P211" s="238">
        <f>O211*H211</f>
        <v>0</v>
      </c>
      <c r="Q211" s="238">
        <v>0</v>
      </c>
      <c r="R211" s="238">
        <f>Q211*H211</f>
        <v>0</v>
      </c>
      <c r="S211" s="238">
        <v>0</v>
      </c>
      <c r="T211" s="239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0" t="s">
        <v>155</v>
      </c>
      <c r="AT211" s="240" t="s">
        <v>140</v>
      </c>
      <c r="AU211" s="240" t="s">
        <v>84</v>
      </c>
      <c r="AY211" s="18" t="s">
        <v>137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8" t="s">
        <v>82</v>
      </c>
      <c r="BK211" s="241">
        <f>ROUND(I211*H211,2)</f>
        <v>0</v>
      </c>
      <c r="BL211" s="18" t="s">
        <v>155</v>
      </c>
      <c r="BM211" s="240" t="s">
        <v>1041</v>
      </c>
    </row>
    <row r="212" s="2" customFormat="1" ht="16.5" customHeight="1">
      <c r="A212" s="39"/>
      <c r="B212" s="40"/>
      <c r="C212" s="228" t="s">
        <v>633</v>
      </c>
      <c r="D212" s="228" t="s">
        <v>140</v>
      </c>
      <c r="E212" s="229" t="s">
        <v>2608</v>
      </c>
      <c r="F212" s="230" t="s">
        <v>2609</v>
      </c>
      <c r="G212" s="231" t="s">
        <v>1</v>
      </c>
      <c r="H212" s="232">
        <v>15</v>
      </c>
      <c r="I212" s="233"/>
      <c r="J212" s="234">
        <f>ROUND(I212*H212,2)</f>
        <v>0</v>
      </c>
      <c r="K212" s="235"/>
      <c r="L212" s="45"/>
      <c r="M212" s="236" t="s">
        <v>1</v>
      </c>
      <c r="N212" s="237" t="s">
        <v>39</v>
      </c>
      <c r="O212" s="92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0" t="s">
        <v>155</v>
      </c>
      <c r="AT212" s="240" t="s">
        <v>140</v>
      </c>
      <c r="AU212" s="240" t="s">
        <v>84</v>
      </c>
      <c r="AY212" s="18" t="s">
        <v>137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82</v>
      </c>
      <c r="BK212" s="241">
        <f>ROUND(I212*H212,2)</f>
        <v>0</v>
      </c>
      <c r="BL212" s="18" t="s">
        <v>155</v>
      </c>
      <c r="BM212" s="240" t="s">
        <v>1050</v>
      </c>
    </row>
    <row r="213" s="2" customFormat="1" ht="16.5" customHeight="1">
      <c r="A213" s="39"/>
      <c r="B213" s="40"/>
      <c r="C213" s="228" t="s">
        <v>639</v>
      </c>
      <c r="D213" s="228" t="s">
        <v>140</v>
      </c>
      <c r="E213" s="229" t="s">
        <v>2610</v>
      </c>
      <c r="F213" s="230" t="s">
        <v>2611</v>
      </c>
      <c r="G213" s="231" t="s">
        <v>1</v>
      </c>
      <c r="H213" s="232">
        <v>15</v>
      </c>
      <c r="I213" s="233"/>
      <c r="J213" s="234">
        <f>ROUND(I213*H213,2)</f>
        <v>0</v>
      </c>
      <c r="K213" s="235"/>
      <c r="L213" s="45"/>
      <c r="M213" s="236" t="s">
        <v>1</v>
      </c>
      <c r="N213" s="237" t="s">
        <v>39</v>
      </c>
      <c r="O213" s="92"/>
      <c r="P213" s="238">
        <f>O213*H213</f>
        <v>0</v>
      </c>
      <c r="Q213" s="238">
        <v>0</v>
      </c>
      <c r="R213" s="238">
        <f>Q213*H213</f>
        <v>0</v>
      </c>
      <c r="S213" s="238">
        <v>0</v>
      </c>
      <c r="T213" s="239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0" t="s">
        <v>155</v>
      </c>
      <c r="AT213" s="240" t="s">
        <v>140</v>
      </c>
      <c r="AU213" s="240" t="s">
        <v>84</v>
      </c>
      <c r="AY213" s="18" t="s">
        <v>137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8" t="s">
        <v>82</v>
      </c>
      <c r="BK213" s="241">
        <f>ROUND(I213*H213,2)</f>
        <v>0</v>
      </c>
      <c r="BL213" s="18" t="s">
        <v>155</v>
      </c>
      <c r="BM213" s="240" t="s">
        <v>1057</v>
      </c>
    </row>
    <row r="214" s="2" customFormat="1" ht="16.5" customHeight="1">
      <c r="A214" s="39"/>
      <c r="B214" s="40"/>
      <c r="C214" s="228" t="s">
        <v>645</v>
      </c>
      <c r="D214" s="228" t="s">
        <v>140</v>
      </c>
      <c r="E214" s="229" t="s">
        <v>2612</v>
      </c>
      <c r="F214" s="230" t="s">
        <v>2613</v>
      </c>
      <c r="G214" s="231" t="s">
        <v>1</v>
      </c>
      <c r="H214" s="232">
        <v>4</v>
      </c>
      <c r="I214" s="233"/>
      <c r="J214" s="234">
        <f>ROUND(I214*H214,2)</f>
        <v>0</v>
      </c>
      <c r="K214" s="235"/>
      <c r="L214" s="45"/>
      <c r="M214" s="236" t="s">
        <v>1</v>
      </c>
      <c r="N214" s="237" t="s">
        <v>39</v>
      </c>
      <c r="O214" s="92"/>
      <c r="P214" s="238">
        <f>O214*H214</f>
        <v>0</v>
      </c>
      <c r="Q214" s="238">
        <v>0</v>
      </c>
      <c r="R214" s="238">
        <f>Q214*H214</f>
        <v>0</v>
      </c>
      <c r="S214" s="238">
        <v>0</v>
      </c>
      <c r="T214" s="239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0" t="s">
        <v>155</v>
      </c>
      <c r="AT214" s="240" t="s">
        <v>140</v>
      </c>
      <c r="AU214" s="240" t="s">
        <v>84</v>
      </c>
      <c r="AY214" s="18" t="s">
        <v>137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8" t="s">
        <v>82</v>
      </c>
      <c r="BK214" s="241">
        <f>ROUND(I214*H214,2)</f>
        <v>0</v>
      </c>
      <c r="BL214" s="18" t="s">
        <v>155</v>
      </c>
      <c r="BM214" s="240" t="s">
        <v>1068</v>
      </c>
    </row>
    <row r="215" s="2" customFormat="1" ht="16.5" customHeight="1">
      <c r="A215" s="39"/>
      <c r="B215" s="40"/>
      <c r="C215" s="228" t="s">
        <v>650</v>
      </c>
      <c r="D215" s="228" t="s">
        <v>140</v>
      </c>
      <c r="E215" s="229" t="s">
        <v>2614</v>
      </c>
      <c r="F215" s="230" t="s">
        <v>2615</v>
      </c>
      <c r="G215" s="231" t="s">
        <v>1</v>
      </c>
      <c r="H215" s="232">
        <v>1</v>
      </c>
      <c r="I215" s="233"/>
      <c r="J215" s="234">
        <f>ROUND(I215*H215,2)</f>
        <v>0</v>
      </c>
      <c r="K215" s="235"/>
      <c r="L215" s="45"/>
      <c r="M215" s="236" t="s">
        <v>1</v>
      </c>
      <c r="N215" s="237" t="s">
        <v>39</v>
      </c>
      <c r="O215" s="92"/>
      <c r="P215" s="238">
        <f>O215*H215</f>
        <v>0</v>
      </c>
      <c r="Q215" s="238">
        <v>0</v>
      </c>
      <c r="R215" s="238">
        <f>Q215*H215</f>
        <v>0</v>
      </c>
      <c r="S215" s="238">
        <v>0</v>
      </c>
      <c r="T215" s="239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0" t="s">
        <v>155</v>
      </c>
      <c r="AT215" s="240" t="s">
        <v>140</v>
      </c>
      <c r="AU215" s="240" t="s">
        <v>84</v>
      </c>
      <c r="AY215" s="18" t="s">
        <v>137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8" t="s">
        <v>82</v>
      </c>
      <c r="BK215" s="241">
        <f>ROUND(I215*H215,2)</f>
        <v>0</v>
      </c>
      <c r="BL215" s="18" t="s">
        <v>155</v>
      </c>
      <c r="BM215" s="240" t="s">
        <v>1101</v>
      </c>
    </row>
    <row r="216" s="2" customFormat="1" ht="16.5" customHeight="1">
      <c r="A216" s="39"/>
      <c r="B216" s="40"/>
      <c r="C216" s="228" t="s">
        <v>654</v>
      </c>
      <c r="D216" s="228" t="s">
        <v>140</v>
      </c>
      <c r="E216" s="229" t="s">
        <v>2616</v>
      </c>
      <c r="F216" s="230" t="s">
        <v>2617</v>
      </c>
      <c r="G216" s="231" t="s">
        <v>1</v>
      </c>
      <c r="H216" s="232">
        <v>1</v>
      </c>
      <c r="I216" s="233"/>
      <c r="J216" s="234">
        <f>ROUND(I216*H216,2)</f>
        <v>0</v>
      </c>
      <c r="K216" s="235"/>
      <c r="L216" s="45"/>
      <c r="M216" s="236" t="s">
        <v>1</v>
      </c>
      <c r="N216" s="237" t="s">
        <v>39</v>
      </c>
      <c r="O216" s="92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0" t="s">
        <v>155</v>
      </c>
      <c r="AT216" s="240" t="s">
        <v>140</v>
      </c>
      <c r="AU216" s="240" t="s">
        <v>84</v>
      </c>
      <c r="AY216" s="18" t="s">
        <v>137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8" t="s">
        <v>82</v>
      </c>
      <c r="BK216" s="241">
        <f>ROUND(I216*H216,2)</f>
        <v>0</v>
      </c>
      <c r="BL216" s="18" t="s">
        <v>155</v>
      </c>
      <c r="BM216" s="240" t="s">
        <v>1110</v>
      </c>
    </row>
    <row r="217" s="2" customFormat="1" ht="16.5" customHeight="1">
      <c r="A217" s="39"/>
      <c r="B217" s="40"/>
      <c r="C217" s="228" t="s">
        <v>659</v>
      </c>
      <c r="D217" s="228" t="s">
        <v>140</v>
      </c>
      <c r="E217" s="229" t="s">
        <v>2618</v>
      </c>
      <c r="F217" s="230" t="s">
        <v>755</v>
      </c>
      <c r="G217" s="231" t="s">
        <v>1</v>
      </c>
      <c r="H217" s="232">
        <v>1</v>
      </c>
      <c r="I217" s="233"/>
      <c r="J217" s="234">
        <f>ROUND(I217*H217,2)</f>
        <v>0</v>
      </c>
      <c r="K217" s="235"/>
      <c r="L217" s="45"/>
      <c r="M217" s="236" t="s">
        <v>1</v>
      </c>
      <c r="N217" s="237" t="s">
        <v>39</v>
      </c>
      <c r="O217" s="92"/>
      <c r="P217" s="238">
        <f>O217*H217</f>
        <v>0</v>
      </c>
      <c r="Q217" s="238">
        <v>0</v>
      </c>
      <c r="R217" s="238">
        <f>Q217*H217</f>
        <v>0</v>
      </c>
      <c r="S217" s="238">
        <v>0</v>
      </c>
      <c r="T217" s="239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0" t="s">
        <v>155</v>
      </c>
      <c r="AT217" s="240" t="s">
        <v>140</v>
      </c>
      <c r="AU217" s="240" t="s">
        <v>84</v>
      </c>
      <c r="AY217" s="18" t="s">
        <v>137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8" t="s">
        <v>82</v>
      </c>
      <c r="BK217" s="241">
        <f>ROUND(I217*H217,2)</f>
        <v>0</v>
      </c>
      <c r="BL217" s="18" t="s">
        <v>155</v>
      </c>
      <c r="BM217" s="240" t="s">
        <v>1123</v>
      </c>
    </row>
    <row r="218" s="2" customFormat="1" ht="16.5" customHeight="1">
      <c r="A218" s="39"/>
      <c r="B218" s="40"/>
      <c r="C218" s="228" t="s">
        <v>664</v>
      </c>
      <c r="D218" s="228" t="s">
        <v>140</v>
      </c>
      <c r="E218" s="229" t="s">
        <v>2619</v>
      </c>
      <c r="F218" s="230" t="s">
        <v>2620</v>
      </c>
      <c r="G218" s="231" t="s">
        <v>1</v>
      </c>
      <c r="H218" s="232">
        <v>1</v>
      </c>
      <c r="I218" s="233"/>
      <c r="J218" s="234">
        <f>ROUND(I218*H218,2)</f>
        <v>0</v>
      </c>
      <c r="K218" s="235"/>
      <c r="L218" s="45"/>
      <c r="M218" s="242" t="s">
        <v>1</v>
      </c>
      <c r="N218" s="243" t="s">
        <v>39</v>
      </c>
      <c r="O218" s="244"/>
      <c r="P218" s="245">
        <f>O218*H218</f>
        <v>0</v>
      </c>
      <c r="Q218" s="245">
        <v>0</v>
      </c>
      <c r="R218" s="245">
        <f>Q218*H218</f>
        <v>0</v>
      </c>
      <c r="S218" s="245">
        <v>0</v>
      </c>
      <c r="T218" s="246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0" t="s">
        <v>155</v>
      </c>
      <c r="AT218" s="240" t="s">
        <v>140</v>
      </c>
      <c r="AU218" s="240" t="s">
        <v>84</v>
      </c>
      <c r="AY218" s="18" t="s">
        <v>137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8" t="s">
        <v>82</v>
      </c>
      <c r="BK218" s="241">
        <f>ROUND(I218*H218,2)</f>
        <v>0</v>
      </c>
      <c r="BL218" s="18" t="s">
        <v>155</v>
      </c>
      <c r="BM218" s="240" t="s">
        <v>1142</v>
      </c>
    </row>
    <row r="219" s="2" customFormat="1" ht="6.96" customHeight="1">
      <c r="A219" s="39"/>
      <c r="B219" s="67"/>
      <c r="C219" s="68"/>
      <c r="D219" s="68"/>
      <c r="E219" s="68"/>
      <c r="F219" s="68"/>
      <c r="G219" s="68"/>
      <c r="H219" s="68"/>
      <c r="I219" s="68"/>
      <c r="J219" s="68"/>
      <c r="K219" s="68"/>
      <c r="L219" s="45"/>
      <c r="M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</row>
  </sheetData>
  <sheetProtection sheet="1" autoFilter="0" formatColumns="0" formatRows="0" objects="1" scenarios="1" spinCount="100000" saltValue="ciJ6ggEwRJ+iOny4/6+93SpJRO6A0LaPqZhs4JWUO0mBzj4s+ZT/Ster1YXb+YCXnAkGLAzm8+uOKgeZzmmCnA==" hashValue="XJqbcbLcqX8kR4HMylTTvTsB3fLxXUuCdLTSx0Rygx0RIyWqC1NIMANFxbAIcSTqKHuasyy0sr/96EbDld7E6Q==" algorithmName="SHA-512" password="CC35"/>
  <autoFilter ref="C125:K21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109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84</v>
      </c>
    </row>
    <row r="4" s="1" customFormat="1" ht="24.96" customHeight="1">
      <c r="B4" s="21"/>
      <c r="D4" s="149" t="s">
        <v>110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26.25" customHeight="1">
      <c r="B7" s="21"/>
      <c r="E7" s="152" t="str">
        <f>'Rekapitulace stavby'!K6</f>
        <v>R1-REKONSTRUKCE OBJEKTU BENEŠOVO NÁMĚSTÍ č.840, TEPLICE - TURISTICKÉ INFORMAČNÍ CENTRUM</v>
      </c>
      <c r="F7" s="151"/>
      <c r="G7" s="151"/>
      <c r="H7" s="151"/>
      <c r="L7" s="21"/>
    </row>
    <row r="8" s="1" customFormat="1" ht="12" customHeight="1">
      <c r="B8" s="21"/>
      <c r="D8" s="151" t="s">
        <v>111</v>
      </c>
      <c r="L8" s="21"/>
    </row>
    <row r="9" s="2" customFormat="1" ht="16.5" customHeight="1">
      <c r="A9" s="39"/>
      <c r="B9" s="45"/>
      <c r="C9" s="39"/>
      <c r="D9" s="39"/>
      <c r="E9" s="152" t="s">
        <v>1759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1760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2621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28. 8. 2023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 xml:space="preserve"> </v>
      </c>
      <c r="F17" s="39"/>
      <c r="G17" s="39"/>
      <c r="H17" s="39"/>
      <c r="I17" s="151" t="s">
        <v>26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27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26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29</v>
      </c>
      <c r="E22" s="39"/>
      <c r="F22" s="39"/>
      <c r="G22" s="39"/>
      <c r="H22" s="39"/>
      <c r="I22" s="151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 xml:space="preserve"> </v>
      </c>
      <c r="F23" s="39"/>
      <c r="G23" s="39"/>
      <c r="H23" s="39"/>
      <c r="I23" s="151" t="s">
        <v>26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31</v>
      </c>
      <c r="E25" s="39"/>
      <c r="F25" s="39"/>
      <c r="G25" s="39"/>
      <c r="H25" s="39"/>
      <c r="I25" s="151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1" t="s">
        <v>26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32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34</v>
      </c>
      <c r="E32" s="39"/>
      <c r="F32" s="39"/>
      <c r="G32" s="39"/>
      <c r="H32" s="39"/>
      <c r="I32" s="39"/>
      <c r="J32" s="161">
        <f>ROUND(J125,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36</v>
      </c>
      <c r="G34" s="39"/>
      <c r="H34" s="39"/>
      <c r="I34" s="162" t="s">
        <v>35</v>
      </c>
      <c r="J34" s="162" t="s">
        <v>37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38</v>
      </c>
      <c r="E35" s="151" t="s">
        <v>39</v>
      </c>
      <c r="F35" s="164">
        <f>ROUND((SUM(BE125:BE175)),  2)</f>
        <v>0</v>
      </c>
      <c r="G35" s="39"/>
      <c r="H35" s="39"/>
      <c r="I35" s="165">
        <v>0.20999999999999999</v>
      </c>
      <c r="J35" s="164">
        <f>ROUND(((SUM(BE125:BE175))*I35),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40</v>
      </c>
      <c r="F36" s="164">
        <f>ROUND((SUM(BF125:BF175)),  2)</f>
        <v>0</v>
      </c>
      <c r="G36" s="39"/>
      <c r="H36" s="39"/>
      <c r="I36" s="165">
        <v>0.14999999999999999</v>
      </c>
      <c r="J36" s="164">
        <f>ROUND(((SUM(BF125:BF175))*I36),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41</v>
      </c>
      <c r="F37" s="164">
        <f>ROUND((SUM(BG125:BG175)),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42</v>
      </c>
      <c r="F38" s="164">
        <f>ROUND((SUM(BH125:BH175)),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43</v>
      </c>
      <c r="F39" s="164">
        <f>ROUND((SUM(BI125:BI175)),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44</v>
      </c>
      <c r="E41" s="168"/>
      <c r="F41" s="168"/>
      <c r="G41" s="169" t="s">
        <v>45</v>
      </c>
      <c r="H41" s="170" t="s">
        <v>46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47</v>
      </c>
      <c r="E50" s="174"/>
      <c r="F50" s="174"/>
      <c r="G50" s="173" t="s">
        <v>48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49</v>
      </c>
      <c r="E61" s="176"/>
      <c r="F61" s="177" t="s">
        <v>50</v>
      </c>
      <c r="G61" s="175" t="s">
        <v>49</v>
      </c>
      <c r="H61" s="176"/>
      <c r="I61" s="176"/>
      <c r="J61" s="178" t="s">
        <v>50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51</v>
      </c>
      <c r="E65" s="179"/>
      <c r="F65" s="179"/>
      <c r="G65" s="173" t="s">
        <v>52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49</v>
      </c>
      <c r="E76" s="176"/>
      <c r="F76" s="177" t="s">
        <v>50</v>
      </c>
      <c r="G76" s="175" t="s">
        <v>49</v>
      </c>
      <c r="H76" s="176"/>
      <c r="I76" s="176"/>
      <c r="J76" s="178" t="s">
        <v>50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4" t="str">
        <f>E7</f>
        <v>R1-REKONSTRUKCE OBJEKTU BENEŠOVO NÁMĚSTÍ č.840, TEPLICE - TURISTICKÉ INFORMAČNÍ CENTRUM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111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1759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1760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D.1.4.d.2 - Slaboproudá elektrotechnika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28. 8. 2023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 xml:space="preserve"> </v>
      </c>
      <c r="G93" s="41"/>
      <c r="H93" s="41"/>
      <c r="I93" s="33" t="s">
        <v>29</v>
      </c>
      <c r="J93" s="37" t="str">
        <f>E23</f>
        <v xml:space="preserve">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27</v>
      </c>
      <c r="D94" s="41"/>
      <c r="E94" s="41"/>
      <c r="F94" s="28" t="str">
        <f>IF(E20="","",E20)</f>
        <v>Vyplň údaj</v>
      </c>
      <c r="G94" s="41"/>
      <c r="H94" s="41"/>
      <c r="I94" s="33" t="s">
        <v>31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114</v>
      </c>
      <c r="D96" s="186"/>
      <c r="E96" s="186"/>
      <c r="F96" s="186"/>
      <c r="G96" s="186"/>
      <c r="H96" s="186"/>
      <c r="I96" s="186"/>
      <c r="J96" s="187" t="s">
        <v>115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116</v>
      </c>
      <c r="D98" s="41"/>
      <c r="E98" s="41"/>
      <c r="F98" s="41"/>
      <c r="G98" s="41"/>
      <c r="H98" s="41"/>
      <c r="I98" s="41"/>
      <c r="J98" s="111">
        <f>J125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117</v>
      </c>
    </row>
    <row r="99" s="9" customFormat="1" ht="24.96" customHeight="1">
      <c r="A99" s="9"/>
      <c r="B99" s="189"/>
      <c r="C99" s="190"/>
      <c r="D99" s="191" t="s">
        <v>2622</v>
      </c>
      <c r="E99" s="192"/>
      <c r="F99" s="192"/>
      <c r="G99" s="192"/>
      <c r="H99" s="192"/>
      <c r="I99" s="192"/>
      <c r="J99" s="193">
        <f>J126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2623</v>
      </c>
      <c r="E100" s="197"/>
      <c r="F100" s="197"/>
      <c r="G100" s="197"/>
      <c r="H100" s="197"/>
      <c r="I100" s="197"/>
      <c r="J100" s="198">
        <f>J127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2624</v>
      </c>
      <c r="E101" s="197"/>
      <c r="F101" s="197"/>
      <c r="G101" s="197"/>
      <c r="H101" s="197"/>
      <c r="I101" s="197"/>
      <c r="J101" s="198">
        <f>J142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4"/>
      <c r="D102" s="196" t="s">
        <v>2625</v>
      </c>
      <c r="E102" s="197"/>
      <c r="F102" s="197"/>
      <c r="G102" s="197"/>
      <c r="H102" s="197"/>
      <c r="I102" s="197"/>
      <c r="J102" s="198">
        <f>J153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4"/>
      <c r="D103" s="196" t="s">
        <v>2626</v>
      </c>
      <c r="E103" s="197"/>
      <c r="F103" s="197"/>
      <c r="G103" s="197"/>
      <c r="H103" s="197"/>
      <c r="I103" s="197"/>
      <c r="J103" s="198">
        <f>J167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121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6.25" customHeight="1">
      <c r="A113" s="39"/>
      <c r="B113" s="40"/>
      <c r="C113" s="41"/>
      <c r="D113" s="41"/>
      <c r="E113" s="184" t="str">
        <f>E7</f>
        <v>R1-REKONSTRUKCE OBJEKTU BENEŠOVO NÁMĚSTÍ č.840, TEPLICE - TURISTICKÉ INFORMAČNÍ CENTRUM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111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4" t="s">
        <v>1759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1760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E11</f>
        <v>D.1.4.d.2 - Slaboproudá elektrotechnika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F14</f>
        <v xml:space="preserve"> </v>
      </c>
      <c r="G119" s="41"/>
      <c r="H119" s="41"/>
      <c r="I119" s="33" t="s">
        <v>22</v>
      </c>
      <c r="J119" s="80" t="str">
        <f>IF(J14="","",J14)</f>
        <v>28. 8. 2023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E17</f>
        <v xml:space="preserve"> </v>
      </c>
      <c r="G121" s="41"/>
      <c r="H121" s="41"/>
      <c r="I121" s="33" t="s">
        <v>29</v>
      </c>
      <c r="J121" s="37" t="str">
        <f>E23</f>
        <v xml:space="preserve">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27</v>
      </c>
      <c r="D122" s="41"/>
      <c r="E122" s="41"/>
      <c r="F122" s="28" t="str">
        <f>IF(E20="","",E20)</f>
        <v>Vyplň údaj</v>
      </c>
      <c r="G122" s="41"/>
      <c r="H122" s="41"/>
      <c r="I122" s="33" t="s">
        <v>31</v>
      </c>
      <c r="J122" s="37" t="str">
        <f>E26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0"/>
      <c r="B124" s="201"/>
      <c r="C124" s="202" t="s">
        <v>122</v>
      </c>
      <c r="D124" s="203" t="s">
        <v>59</v>
      </c>
      <c r="E124" s="203" t="s">
        <v>55</v>
      </c>
      <c r="F124" s="203" t="s">
        <v>56</v>
      </c>
      <c r="G124" s="203" t="s">
        <v>123</v>
      </c>
      <c r="H124" s="203" t="s">
        <v>124</v>
      </c>
      <c r="I124" s="203" t="s">
        <v>125</v>
      </c>
      <c r="J124" s="204" t="s">
        <v>115</v>
      </c>
      <c r="K124" s="205" t="s">
        <v>126</v>
      </c>
      <c r="L124" s="206"/>
      <c r="M124" s="101" t="s">
        <v>1</v>
      </c>
      <c r="N124" s="102" t="s">
        <v>38</v>
      </c>
      <c r="O124" s="102" t="s">
        <v>127</v>
      </c>
      <c r="P124" s="102" t="s">
        <v>128</v>
      </c>
      <c r="Q124" s="102" t="s">
        <v>129</v>
      </c>
      <c r="R124" s="102" t="s">
        <v>130</v>
      </c>
      <c r="S124" s="102" t="s">
        <v>131</v>
      </c>
      <c r="T124" s="103" t="s">
        <v>132</v>
      </c>
      <c r="U124" s="200"/>
      <c r="V124" s="200"/>
      <c r="W124" s="200"/>
      <c r="X124" s="200"/>
      <c r="Y124" s="200"/>
      <c r="Z124" s="200"/>
      <c r="AA124" s="200"/>
      <c r="AB124" s="200"/>
      <c r="AC124" s="200"/>
      <c r="AD124" s="200"/>
      <c r="AE124" s="200"/>
    </row>
    <row r="125" s="2" customFormat="1" ht="22.8" customHeight="1">
      <c r="A125" s="39"/>
      <c r="B125" s="40"/>
      <c r="C125" s="108" t="s">
        <v>133</v>
      </c>
      <c r="D125" s="41"/>
      <c r="E125" s="41"/>
      <c r="F125" s="41"/>
      <c r="G125" s="41"/>
      <c r="H125" s="41"/>
      <c r="I125" s="41"/>
      <c r="J125" s="207">
        <f>BK125</f>
        <v>0</v>
      </c>
      <c r="K125" s="41"/>
      <c r="L125" s="45"/>
      <c r="M125" s="104"/>
      <c r="N125" s="208"/>
      <c r="O125" s="105"/>
      <c r="P125" s="209">
        <f>P126</f>
        <v>0</v>
      </c>
      <c r="Q125" s="105"/>
      <c r="R125" s="209">
        <f>R126</f>
        <v>0</v>
      </c>
      <c r="S125" s="105"/>
      <c r="T125" s="210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73</v>
      </c>
      <c r="AU125" s="18" t="s">
        <v>117</v>
      </c>
      <c r="BK125" s="211">
        <f>BK126</f>
        <v>0</v>
      </c>
    </row>
    <row r="126" s="12" customFormat="1" ht="25.92" customHeight="1">
      <c r="A126" s="12"/>
      <c r="B126" s="212"/>
      <c r="C126" s="213"/>
      <c r="D126" s="214" t="s">
        <v>73</v>
      </c>
      <c r="E126" s="215" t="s">
        <v>2627</v>
      </c>
      <c r="F126" s="215" t="s">
        <v>2628</v>
      </c>
      <c r="G126" s="213"/>
      <c r="H126" s="213"/>
      <c r="I126" s="216"/>
      <c r="J126" s="217">
        <f>BK126</f>
        <v>0</v>
      </c>
      <c r="K126" s="213"/>
      <c r="L126" s="218"/>
      <c r="M126" s="219"/>
      <c r="N126" s="220"/>
      <c r="O126" s="220"/>
      <c r="P126" s="221">
        <f>P127+P142+P153+P167</f>
        <v>0</v>
      </c>
      <c r="Q126" s="220"/>
      <c r="R126" s="221">
        <f>R127+R142+R153+R167</f>
        <v>0</v>
      </c>
      <c r="S126" s="220"/>
      <c r="T126" s="222">
        <f>T127+T142+T153+T167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3" t="s">
        <v>82</v>
      </c>
      <c r="AT126" s="224" t="s">
        <v>73</v>
      </c>
      <c r="AU126" s="224" t="s">
        <v>74</v>
      </c>
      <c r="AY126" s="223" t="s">
        <v>137</v>
      </c>
      <c r="BK126" s="225">
        <f>BK127+BK142+BK153+BK167</f>
        <v>0</v>
      </c>
    </row>
    <row r="127" s="12" customFormat="1" ht="22.8" customHeight="1">
      <c r="A127" s="12"/>
      <c r="B127" s="212"/>
      <c r="C127" s="213"/>
      <c r="D127" s="214" t="s">
        <v>73</v>
      </c>
      <c r="E127" s="226" t="s">
        <v>2629</v>
      </c>
      <c r="F127" s="226" t="s">
        <v>2630</v>
      </c>
      <c r="G127" s="213"/>
      <c r="H127" s="213"/>
      <c r="I127" s="216"/>
      <c r="J127" s="227">
        <f>BK127</f>
        <v>0</v>
      </c>
      <c r="K127" s="213"/>
      <c r="L127" s="218"/>
      <c r="M127" s="219"/>
      <c r="N127" s="220"/>
      <c r="O127" s="220"/>
      <c r="P127" s="221">
        <f>SUM(P128:P141)</f>
        <v>0</v>
      </c>
      <c r="Q127" s="220"/>
      <c r="R127" s="221">
        <f>SUM(R128:R141)</f>
        <v>0</v>
      </c>
      <c r="S127" s="220"/>
      <c r="T127" s="222">
        <f>SUM(T128:T141)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3" t="s">
        <v>82</v>
      </c>
      <c r="AT127" s="224" t="s">
        <v>73</v>
      </c>
      <c r="AU127" s="224" t="s">
        <v>82</v>
      </c>
      <c r="AY127" s="223" t="s">
        <v>137</v>
      </c>
      <c r="BK127" s="225">
        <f>SUM(BK128:BK141)</f>
        <v>0</v>
      </c>
    </row>
    <row r="128" s="2" customFormat="1" ht="24.15" customHeight="1">
      <c r="A128" s="39"/>
      <c r="B128" s="40"/>
      <c r="C128" s="228" t="s">
        <v>82</v>
      </c>
      <c r="D128" s="228" t="s">
        <v>140</v>
      </c>
      <c r="E128" s="229" t="s">
        <v>2631</v>
      </c>
      <c r="F128" s="230" t="s">
        <v>2632</v>
      </c>
      <c r="G128" s="231" t="s">
        <v>1</v>
      </c>
      <c r="H128" s="232">
        <v>1</v>
      </c>
      <c r="I128" s="233"/>
      <c r="J128" s="234">
        <f>ROUND(I128*H128,2)</f>
        <v>0</v>
      </c>
      <c r="K128" s="235"/>
      <c r="L128" s="45"/>
      <c r="M128" s="236" t="s">
        <v>1</v>
      </c>
      <c r="N128" s="237" t="s">
        <v>39</v>
      </c>
      <c r="O128" s="92"/>
      <c r="P128" s="238">
        <f>O128*H128</f>
        <v>0</v>
      </c>
      <c r="Q128" s="238">
        <v>0</v>
      </c>
      <c r="R128" s="238">
        <f>Q128*H128</f>
        <v>0</v>
      </c>
      <c r="S128" s="238">
        <v>0</v>
      </c>
      <c r="T128" s="23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0" t="s">
        <v>155</v>
      </c>
      <c r="AT128" s="240" t="s">
        <v>140</v>
      </c>
      <c r="AU128" s="240" t="s">
        <v>84</v>
      </c>
      <c r="AY128" s="18" t="s">
        <v>137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8" t="s">
        <v>82</v>
      </c>
      <c r="BK128" s="241">
        <f>ROUND(I128*H128,2)</f>
        <v>0</v>
      </c>
      <c r="BL128" s="18" t="s">
        <v>155</v>
      </c>
      <c r="BM128" s="240" t="s">
        <v>84</v>
      </c>
    </row>
    <row r="129" s="2" customFormat="1" ht="24.15" customHeight="1">
      <c r="A129" s="39"/>
      <c r="B129" s="40"/>
      <c r="C129" s="228" t="s">
        <v>84</v>
      </c>
      <c r="D129" s="228" t="s">
        <v>140</v>
      </c>
      <c r="E129" s="229" t="s">
        <v>2633</v>
      </c>
      <c r="F129" s="230" t="s">
        <v>2634</v>
      </c>
      <c r="G129" s="231" t="s">
        <v>1</v>
      </c>
      <c r="H129" s="232">
        <v>5</v>
      </c>
      <c r="I129" s="233"/>
      <c r="J129" s="234">
        <f>ROUND(I129*H129,2)</f>
        <v>0</v>
      </c>
      <c r="K129" s="235"/>
      <c r="L129" s="45"/>
      <c r="M129" s="236" t="s">
        <v>1</v>
      </c>
      <c r="N129" s="237" t="s">
        <v>39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155</v>
      </c>
      <c r="AT129" s="240" t="s">
        <v>140</v>
      </c>
      <c r="AU129" s="240" t="s">
        <v>84</v>
      </c>
      <c r="AY129" s="18" t="s">
        <v>137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82</v>
      </c>
      <c r="BK129" s="241">
        <f>ROUND(I129*H129,2)</f>
        <v>0</v>
      </c>
      <c r="BL129" s="18" t="s">
        <v>155</v>
      </c>
      <c r="BM129" s="240" t="s">
        <v>155</v>
      </c>
    </row>
    <row r="130" s="2" customFormat="1" ht="21.75" customHeight="1">
      <c r="A130" s="39"/>
      <c r="B130" s="40"/>
      <c r="C130" s="228" t="s">
        <v>149</v>
      </c>
      <c r="D130" s="228" t="s">
        <v>140</v>
      </c>
      <c r="E130" s="229" t="s">
        <v>2635</v>
      </c>
      <c r="F130" s="230" t="s">
        <v>2636</v>
      </c>
      <c r="G130" s="231" t="s">
        <v>1</v>
      </c>
      <c r="H130" s="232">
        <v>5</v>
      </c>
      <c r="I130" s="233"/>
      <c r="J130" s="234">
        <f>ROUND(I130*H130,2)</f>
        <v>0</v>
      </c>
      <c r="K130" s="235"/>
      <c r="L130" s="45"/>
      <c r="M130" s="236" t="s">
        <v>1</v>
      </c>
      <c r="N130" s="237" t="s">
        <v>39</v>
      </c>
      <c r="O130" s="92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0" t="s">
        <v>155</v>
      </c>
      <c r="AT130" s="240" t="s">
        <v>140</v>
      </c>
      <c r="AU130" s="240" t="s">
        <v>84</v>
      </c>
      <c r="AY130" s="18" t="s">
        <v>137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82</v>
      </c>
      <c r="BK130" s="241">
        <f>ROUND(I130*H130,2)</f>
        <v>0</v>
      </c>
      <c r="BL130" s="18" t="s">
        <v>155</v>
      </c>
      <c r="BM130" s="240" t="s">
        <v>213</v>
      </c>
    </row>
    <row r="131" s="2" customFormat="1" ht="16.5" customHeight="1">
      <c r="A131" s="39"/>
      <c r="B131" s="40"/>
      <c r="C131" s="228" t="s">
        <v>155</v>
      </c>
      <c r="D131" s="228" t="s">
        <v>140</v>
      </c>
      <c r="E131" s="229" t="s">
        <v>2637</v>
      </c>
      <c r="F131" s="230" t="s">
        <v>2638</v>
      </c>
      <c r="G131" s="231" t="s">
        <v>1</v>
      </c>
      <c r="H131" s="232">
        <v>2</v>
      </c>
      <c r="I131" s="233"/>
      <c r="J131" s="234">
        <f>ROUND(I131*H131,2)</f>
        <v>0</v>
      </c>
      <c r="K131" s="235"/>
      <c r="L131" s="45"/>
      <c r="M131" s="236" t="s">
        <v>1</v>
      </c>
      <c r="N131" s="237" t="s">
        <v>39</v>
      </c>
      <c r="O131" s="92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0" t="s">
        <v>155</v>
      </c>
      <c r="AT131" s="240" t="s">
        <v>140</v>
      </c>
      <c r="AU131" s="240" t="s">
        <v>84</v>
      </c>
      <c r="AY131" s="18" t="s">
        <v>137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82</v>
      </c>
      <c r="BK131" s="241">
        <f>ROUND(I131*H131,2)</f>
        <v>0</v>
      </c>
      <c r="BL131" s="18" t="s">
        <v>155</v>
      </c>
      <c r="BM131" s="240" t="s">
        <v>224</v>
      </c>
    </row>
    <row r="132" s="2" customFormat="1" ht="16.5" customHeight="1">
      <c r="A132" s="39"/>
      <c r="B132" s="40"/>
      <c r="C132" s="228" t="s">
        <v>136</v>
      </c>
      <c r="D132" s="228" t="s">
        <v>140</v>
      </c>
      <c r="E132" s="229" t="s">
        <v>2639</v>
      </c>
      <c r="F132" s="230" t="s">
        <v>2640</v>
      </c>
      <c r="G132" s="231" t="s">
        <v>1</v>
      </c>
      <c r="H132" s="232">
        <v>1</v>
      </c>
      <c r="I132" s="233"/>
      <c r="J132" s="234">
        <f>ROUND(I132*H132,2)</f>
        <v>0</v>
      </c>
      <c r="K132" s="235"/>
      <c r="L132" s="45"/>
      <c r="M132" s="236" t="s">
        <v>1</v>
      </c>
      <c r="N132" s="237" t="s">
        <v>39</v>
      </c>
      <c r="O132" s="92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0" t="s">
        <v>155</v>
      </c>
      <c r="AT132" s="240" t="s">
        <v>140</v>
      </c>
      <c r="AU132" s="240" t="s">
        <v>84</v>
      </c>
      <c r="AY132" s="18" t="s">
        <v>137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82</v>
      </c>
      <c r="BK132" s="241">
        <f>ROUND(I132*H132,2)</f>
        <v>0</v>
      </c>
      <c r="BL132" s="18" t="s">
        <v>155</v>
      </c>
      <c r="BM132" s="240" t="s">
        <v>235</v>
      </c>
    </row>
    <row r="133" s="2" customFormat="1" ht="16.5" customHeight="1">
      <c r="A133" s="39"/>
      <c r="B133" s="40"/>
      <c r="C133" s="228" t="s">
        <v>213</v>
      </c>
      <c r="D133" s="228" t="s">
        <v>140</v>
      </c>
      <c r="E133" s="229" t="s">
        <v>2641</v>
      </c>
      <c r="F133" s="230" t="s">
        <v>2642</v>
      </c>
      <c r="G133" s="231" t="s">
        <v>1</v>
      </c>
      <c r="H133" s="232">
        <v>12</v>
      </c>
      <c r="I133" s="233"/>
      <c r="J133" s="234">
        <f>ROUND(I133*H133,2)</f>
        <v>0</v>
      </c>
      <c r="K133" s="235"/>
      <c r="L133" s="45"/>
      <c r="M133" s="236" t="s">
        <v>1</v>
      </c>
      <c r="N133" s="237" t="s">
        <v>39</v>
      </c>
      <c r="O133" s="92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0" t="s">
        <v>155</v>
      </c>
      <c r="AT133" s="240" t="s">
        <v>140</v>
      </c>
      <c r="AU133" s="240" t="s">
        <v>84</v>
      </c>
      <c r="AY133" s="18" t="s">
        <v>137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82</v>
      </c>
      <c r="BK133" s="241">
        <f>ROUND(I133*H133,2)</f>
        <v>0</v>
      </c>
      <c r="BL133" s="18" t="s">
        <v>155</v>
      </c>
      <c r="BM133" s="240" t="s">
        <v>247</v>
      </c>
    </row>
    <row r="134" s="2" customFormat="1" ht="16.5" customHeight="1">
      <c r="A134" s="39"/>
      <c r="B134" s="40"/>
      <c r="C134" s="228" t="s">
        <v>220</v>
      </c>
      <c r="D134" s="228" t="s">
        <v>140</v>
      </c>
      <c r="E134" s="229" t="s">
        <v>2643</v>
      </c>
      <c r="F134" s="230" t="s">
        <v>2644</v>
      </c>
      <c r="G134" s="231" t="s">
        <v>1</v>
      </c>
      <c r="H134" s="232">
        <v>6</v>
      </c>
      <c r="I134" s="233"/>
      <c r="J134" s="234">
        <f>ROUND(I134*H134,2)</f>
        <v>0</v>
      </c>
      <c r="K134" s="235"/>
      <c r="L134" s="45"/>
      <c r="M134" s="236" t="s">
        <v>1</v>
      </c>
      <c r="N134" s="237" t="s">
        <v>39</v>
      </c>
      <c r="O134" s="92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0" t="s">
        <v>155</v>
      </c>
      <c r="AT134" s="240" t="s">
        <v>140</v>
      </c>
      <c r="AU134" s="240" t="s">
        <v>84</v>
      </c>
      <c r="AY134" s="18" t="s">
        <v>137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82</v>
      </c>
      <c r="BK134" s="241">
        <f>ROUND(I134*H134,2)</f>
        <v>0</v>
      </c>
      <c r="BL134" s="18" t="s">
        <v>155</v>
      </c>
      <c r="BM134" s="240" t="s">
        <v>257</v>
      </c>
    </row>
    <row r="135" s="2" customFormat="1" ht="16.5" customHeight="1">
      <c r="A135" s="39"/>
      <c r="B135" s="40"/>
      <c r="C135" s="228" t="s">
        <v>224</v>
      </c>
      <c r="D135" s="228" t="s">
        <v>140</v>
      </c>
      <c r="E135" s="229" t="s">
        <v>2645</v>
      </c>
      <c r="F135" s="230" t="s">
        <v>2646</v>
      </c>
      <c r="G135" s="231" t="s">
        <v>1</v>
      </c>
      <c r="H135" s="232">
        <v>21</v>
      </c>
      <c r="I135" s="233"/>
      <c r="J135" s="234">
        <f>ROUND(I135*H135,2)</f>
        <v>0</v>
      </c>
      <c r="K135" s="235"/>
      <c r="L135" s="45"/>
      <c r="M135" s="236" t="s">
        <v>1</v>
      </c>
      <c r="N135" s="237" t="s">
        <v>39</v>
      </c>
      <c r="O135" s="92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0" t="s">
        <v>155</v>
      </c>
      <c r="AT135" s="240" t="s">
        <v>140</v>
      </c>
      <c r="AU135" s="240" t="s">
        <v>84</v>
      </c>
      <c r="AY135" s="18" t="s">
        <v>137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82</v>
      </c>
      <c r="BK135" s="241">
        <f>ROUND(I135*H135,2)</f>
        <v>0</v>
      </c>
      <c r="BL135" s="18" t="s">
        <v>155</v>
      </c>
      <c r="BM135" s="240" t="s">
        <v>266</v>
      </c>
    </row>
    <row r="136" s="2" customFormat="1" ht="16.5" customHeight="1">
      <c r="A136" s="39"/>
      <c r="B136" s="40"/>
      <c r="C136" s="228" t="s">
        <v>231</v>
      </c>
      <c r="D136" s="228" t="s">
        <v>140</v>
      </c>
      <c r="E136" s="229" t="s">
        <v>2647</v>
      </c>
      <c r="F136" s="230" t="s">
        <v>2648</v>
      </c>
      <c r="G136" s="231" t="s">
        <v>1</v>
      </c>
      <c r="H136" s="232">
        <v>16</v>
      </c>
      <c r="I136" s="233"/>
      <c r="J136" s="234">
        <f>ROUND(I136*H136,2)</f>
        <v>0</v>
      </c>
      <c r="K136" s="235"/>
      <c r="L136" s="45"/>
      <c r="M136" s="236" t="s">
        <v>1</v>
      </c>
      <c r="N136" s="237" t="s">
        <v>39</v>
      </c>
      <c r="O136" s="92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0" t="s">
        <v>155</v>
      </c>
      <c r="AT136" s="240" t="s">
        <v>140</v>
      </c>
      <c r="AU136" s="240" t="s">
        <v>84</v>
      </c>
      <c r="AY136" s="18" t="s">
        <v>137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82</v>
      </c>
      <c r="BK136" s="241">
        <f>ROUND(I136*H136,2)</f>
        <v>0</v>
      </c>
      <c r="BL136" s="18" t="s">
        <v>155</v>
      </c>
      <c r="BM136" s="240" t="s">
        <v>276</v>
      </c>
    </row>
    <row r="137" s="2" customFormat="1" ht="16.5" customHeight="1">
      <c r="A137" s="39"/>
      <c r="B137" s="40"/>
      <c r="C137" s="228" t="s">
        <v>235</v>
      </c>
      <c r="D137" s="228" t="s">
        <v>140</v>
      </c>
      <c r="E137" s="229" t="s">
        <v>2649</v>
      </c>
      <c r="F137" s="230" t="s">
        <v>2650</v>
      </c>
      <c r="G137" s="231" t="s">
        <v>1</v>
      </c>
      <c r="H137" s="232">
        <v>1</v>
      </c>
      <c r="I137" s="233"/>
      <c r="J137" s="234">
        <f>ROUND(I137*H137,2)</f>
        <v>0</v>
      </c>
      <c r="K137" s="235"/>
      <c r="L137" s="45"/>
      <c r="M137" s="236" t="s">
        <v>1</v>
      </c>
      <c r="N137" s="237" t="s">
        <v>39</v>
      </c>
      <c r="O137" s="92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0" t="s">
        <v>155</v>
      </c>
      <c r="AT137" s="240" t="s">
        <v>140</v>
      </c>
      <c r="AU137" s="240" t="s">
        <v>84</v>
      </c>
      <c r="AY137" s="18" t="s">
        <v>137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82</v>
      </c>
      <c r="BK137" s="241">
        <f>ROUND(I137*H137,2)</f>
        <v>0</v>
      </c>
      <c r="BL137" s="18" t="s">
        <v>155</v>
      </c>
      <c r="BM137" s="240" t="s">
        <v>299</v>
      </c>
    </row>
    <row r="138" s="2" customFormat="1" ht="24.15" customHeight="1">
      <c r="A138" s="39"/>
      <c r="B138" s="40"/>
      <c r="C138" s="228" t="s">
        <v>242</v>
      </c>
      <c r="D138" s="228" t="s">
        <v>140</v>
      </c>
      <c r="E138" s="229" t="s">
        <v>2651</v>
      </c>
      <c r="F138" s="230" t="s">
        <v>2652</v>
      </c>
      <c r="G138" s="231" t="s">
        <v>1</v>
      </c>
      <c r="H138" s="232">
        <v>1</v>
      </c>
      <c r="I138" s="233"/>
      <c r="J138" s="234">
        <f>ROUND(I138*H138,2)</f>
        <v>0</v>
      </c>
      <c r="K138" s="235"/>
      <c r="L138" s="45"/>
      <c r="M138" s="236" t="s">
        <v>1</v>
      </c>
      <c r="N138" s="237" t="s">
        <v>39</v>
      </c>
      <c r="O138" s="92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0" t="s">
        <v>155</v>
      </c>
      <c r="AT138" s="240" t="s">
        <v>140</v>
      </c>
      <c r="AU138" s="240" t="s">
        <v>84</v>
      </c>
      <c r="AY138" s="18" t="s">
        <v>137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82</v>
      </c>
      <c r="BK138" s="241">
        <f>ROUND(I138*H138,2)</f>
        <v>0</v>
      </c>
      <c r="BL138" s="18" t="s">
        <v>155</v>
      </c>
      <c r="BM138" s="240" t="s">
        <v>307</v>
      </c>
    </row>
    <row r="139" s="2" customFormat="1" ht="21.75" customHeight="1">
      <c r="A139" s="39"/>
      <c r="B139" s="40"/>
      <c r="C139" s="228" t="s">
        <v>247</v>
      </c>
      <c r="D139" s="228" t="s">
        <v>140</v>
      </c>
      <c r="E139" s="229" t="s">
        <v>2653</v>
      </c>
      <c r="F139" s="230" t="s">
        <v>2654</v>
      </c>
      <c r="G139" s="231" t="s">
        <v>1</v>
      </c>
      <c r="H139" s="232">
        <v>1</v>
      </c>
      <c r="I139" s="233"/>
      <c r="J139" s="234">
        <f>ROUND(I139*H139,2)</f>
        <v>0</v>
      </c>
      <c r="K139" s="235"/>
      <c r="L139" s="45"/>
      <c r="M139" s="236" t="s">
        <v>1</v>
      </c>
      <c r="N139" s="237" t="s">
        <v>39</v>
      </c>
      <c r="O139" s="92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0" t="s">
        <v>155</v>
      </c>
      <c r="AT139" s="240" t="s">
        <v>140</v>
      </c>
      <c r="AU139" s="240" t="s">
        <v>84</v>
      </c>
      <c r="AY139" s="18" t="s">
        <v>137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82</v>
      </c>
      <c r="BK139" s="241">
        <f>ROUND(I139*H139,2)</f>
        <v>0</v>
      </c>
      <c r="BL139" s="18" t="s">
        <v>155</v>
      </c>
      <c r="BM139" s="240" t="s">
        <v>315</v>
      </c>
    </row>
    <row r="140" s="2" customFormat="1" ht="16.5" customHeight="1">
      <c r="A140" s="39"/>
      <c r="B140" s="40"/>
      <c r="C140" s="228" t="s">
        <v>252</v>
      </c>
      <c r="D140" s="228" t="s">
        <v>140</v>
      </c>
      <c r="E140" s="229" t="s">
        <v>2655</v>
      </c>
      <c r="F140" s="230" t="s">
        <v>2656</v>
      </c>
      <c r="G140" s="231" t="s">
        <v>1</v>
      </c>
      <c r="H140" s="232">
        <v>55</v>
      </c>
      <c r="I140" s="233"/>
      <c r="J140" s="234">
        <f>ROUND(I140*H140,2)</f>
        <v>0</v>
      </c>
      <c r="K140" s="235"/>
      <c r="L140" s="45"/>
      <c r="M140" s="236" t="s">
        <v>1</v>
      </c>
      <c r="N140" s="237" t="s">
        <v>39</v>
      </c>
      <c r="O140" s="92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0" t="s">
        <v>155</v>
      </c>
      <c r="AT140" s="240" t="s">
        <v>140</v>
      </c>
      <c r="AU140" s="240" t="s">
        <v>84</v>
      </c>
      <c r="AY140" s="18" t="s">
        <v>137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82</v>
      </c>
      <c r="BK140" s="241">
        <f>ROUND(I140*H140,2)</f>
        <v>0</v>
      </c>
      <c r="BL140" s="18" t="s">
        <v>155</v>
      </c>
      <c r="BM140" s="240" t="s">
        <v>323</v>
      </c>
    </row>
    <row r="141" s="2" customFormat="1" ht="16.5" customHeight="1">
      <c r="A141" s="39"/>
      <c r="B141" s="40"/>
      <c r="C141" s="228" t="s">
        <v>257</v>
      </c>
      <c r="D141" s="228" t="s">
        <v>140</v>
      </c>
      <c r="E141" s="229" t="s">
        <v>2657</v>
      </c>
      <c r="F141" s="230" t="s">
        <v>2658</v>
      </c>
      <c r="G141" s="231" t="s">
        <v>1</v>
      </c>
      <c r="H141" s="232">
        <v>1</v>
      </c>
      <c r="I141" s="233"/>
      <c r="J141" s="234">
        <f>ROUND(I141*H141,2)</f>
        <v>0</v>
      </c>
      <c r="K141" s="235"/>
      <c r="L141" s="45"/>
      <c r="M141" s="236" t="s">
        <v>1</v>
      </c>
      <c r="N141" s="237" t="s">
        <v>39</v>
      </c>
      <c r="O141" s="92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0" t="s">
        <v>155</v>
      </c>
      <c r="AT141" s="240" t="s">
        <v>140</v>
      </c>
      <c r="AU141" s="240" t="s">
        <v>84</v>
      </c>
      <c r="AY141" s="18" t="s">
        <v>137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82</v>
      </c>
      <c r="BK141" s="241">
        <f>ROUND(I141*H141,2)</f>
        <v>0</v>
      </c>
      <c r="BL141" s="18" t="s">
        <v>155</v>
      </c>
      <c r="BM141" s="240" t="s">
        <v>334</v>
      </c>
    </row>
    <row r="142" s="12" customFormat="1" ht="22.8" customHeight="1">
      <c r="A142" s="12"/>
      <c r="B142" s="212"/>
      <c r="C142" s="213"/>
      <c r="D142" s="214" t="s">
        <v>73</v>
      </c>
      <c r="E142" s="226" t="s">
        <v>2659</v>
      </c>
      <c r="F142" s="226" t="s">
        <v>2660</v>
      </c>
      <c r="G142" s="213"/>
      <c r="H142" s="213"/>
      <c r="I142" s="216"/>
      <c r="J142" s="227">
        <f>BK142</f>
        <v>0</v>
      </c>
      <c r="K142" s="213"/>
      <c r="L142" s="218"/>
      <c r="M142" s="219"/>
      <c r="N142" s="220"/>
      <c r="O142" s="220"/>
      <c r="P142" s="221">
        <f>SUM(P143:P152)</f>
        <v>0</v>
      </c>
      <c r="Q142" s="220"/>
      <c r="R142" s="221">
        <f>SUM(R143:R152)</f>
        <v>0</v>
      </c>
      <c r="S142" s="220"/>
      <c r="T142" s="222">
        <f>SUM(T143:T152)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3" t="s">
        <v>82</v>
      </c>
      <c r="AT142" s="224" t="s">
        <v>73</v>
      </c>
      <c r="AU142" s="224" t="s">
        <v>82</v>
      </c>
      <c r="AY142" s="223" t="s">
        <v>137</v>
      </c>
      <c r="BK142" s="225">
        <f>SUM(BK143:BK152)</f>
        <v>0</v>
      </c>
    </row>
    <row r="143" s="2" customFormat="1" ht="16.5" customHeight="1">
      <c r="A143" s="39"/>
      <c r="B143" s="40"/>
      <c r="C143" s="228" t="s">
        <v>8</v>
      </c>
      <c r="D143" s="228" t="s">
        <v>140</v>
      </c>
      <c r="E143" s="229" t="s">
        <v>2661</v>
      </c>
      <c r="F143" s="230" t="s">
        <v>2662</v>
      </c>
      <c r="G143" s="231" t="s">
        <v>1</v>
      </c>
      <c r="H143" s="232">
        <v>1</v>
      </c>
      <c r="I143" s="233"/>
      <c r="J143" s="234">
        <f>ROUND(I143*H143,2)</f>
        <v>0</v>
      </c>
      <c r="K143" s="235"/>
      <c r="L143" s="45"/>
      <c r="M143" s="236" t="s">
        <v>1</v>
      </c>
      <c r="N143" s="237" t="s">
        <v>39</v>
      </c>
      <c r="O143" s="92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0" t="s">
        <v>155</v>
      </c>
      <c r="AT143" s="240" t="s">
        <v>140</v>
      </c>
      <c r="AU143" s="240" t="s">
        <v>84</v>
      </c>
      <c r="AY143" s="18" t="s">
        <v>137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82</v>
      </c>
      <c r="BK143" s="241">
        <f>ROUND(I143*H143,2)</f>
        <v>0</v>
      </c>
      <c r="BL143" s="18" t="s">
        <v>155</v>
      </c>
      <c r="BM143" s="240" t="s">
        <v>343</v>
      </c>
    </row>
    <row r="144" s="2" customFormat="1" ht="16.5" customHeight="1">
      <c r="A144" s="39"/>
      <c r="B144" s="40"/>
      <c r="C144" s="228" t="s">
        <v>266</v>
      </c>
      <c r="D144" s="228" t="s">
        <v>140</v>
      </c>
      <c r="E144" s="229" t="s">
        <v>2663</v>
      </c>
      <c r="F144" s="230" t="s">
        <v>2664</v>
      </c>
      <c r="G144" s="231" t="s">
        <v>1</v>
      </c>
      <c r="H144" s="232">
        <v>1</v>
      </c>
      <c r="I144" s="233"/>
      <c r="J144" s="234">
        <f>ROUND(I144*H144,2)</f>
        <v>0</v>
      </c>
      <c r="K144" s="235"/>
      <c r="L144" s="45"/>
      <c r="M144" s="236" t="s">
        <v>1</v>
      </c>
      <c r="N144" s="237" t="s">
        <v>39</v>
      </c>
      <c r="O144" s="92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0" t="s">
        <v>155</v>
      </c>
      <c r="AT144" s="240" t="s">
        <v>140</v>
      </c>
      <c r="AU144" s="240" t="s">
        <v>84</v>
      </c>
      <c r="AY144" s="18" t="s">
        <v>137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82</v>
      </c>
      <c r="BK144" s="241">
        <f>ROUND(I144*H144,2)</f>
        <v>0</v>
      </c>
      <c r="BL144" s="18" t="s">
        <v>155</v>
      </c>
      <c r="BM144" s="240" t="s">
        <v>356</v>
      </c>
    </row>
    <row r="145" s="2" customFormat="1" ht="16.5" customHeight="1">
      <c r="A145" s="39"/>
      <c r="B145" s="40"/>
      <c r="C145" s="228" t="s">
        <v>271</v>
      </c>
      <c r="D145" s="228" t="s">
        <v>140</v>
      </c>
      <c r="E145" s="229" t="s">
        <v>2665</v>
      </c>
      <c r="F145" s="230" t="s">
        <v>2666</v>
      </c>
      <c r="G145" s="231" t="s">
        <v>1</v>
      </c>
      <c r="H145" s="232">
        <v>1</v>
      </c>
      <c r="I145" s="233"/>
      <c r="J145" s="234">
        <f>ROUND(I145*H145,2)</f>
        <v>0</v>
      </c>
      <c r="K145" s="235"/>
      <c r="L145" s="45"/>
      <c r="M145" s="236" t="s">
        <v>1</v>
      </c>
      <c r="N145" s="237" t="s">
        <v>39</v>
      </c>
      <c r="O145" s="92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0" t="s">
        <v>155</v>
      </c>
      <c r="AT145" s="240" t="s">
        <v>140</v>
      </c>
      <c r="AU145" s="240" t="s">
        <v>84</v>
      </c>
      <c r="AY145" s="18" t="s">
        <v>137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82</v>
      </c>
      <c r="BK145" s="241">
        <f>ROUND(I145*H145,2)</f>
        <v>0</v>
      </c>
      <c r="BL145" s="18" t="s">
        <v>155</v>
      </c>
      <c r="BM145" s="240" t="s">
        <v>371</v>
      </c>
    </row>
    <row r="146" s="2" customFormat="1" ht="16.5" customHeight="1">
      <c r="A146" s="39"/>
      <c r="B146" s="40"/>
      <c r="C146" s="228" t="s">
        <v>276</v>
      </c>
      <c r="D146" s="228" t="s">
        <v>140</v>
      </c>
      <c r="E146" s="229" t="s">
        <v>2667</v>
      </c>
      <c r="F146" s="230" t="s">
        <v>2668</v>
      </c>
      <c r="G146" s="231" t="s">
        <v>1</v>
      </c>
      <c r="H146" s="232">
        <v>2</v>
      </c>
      <c r="I146" s="233"/>
      <c r="J146" s="234">
        <f>ROUND(I146*H146,2)</f>
        <v>0</v>
      </c>
      <c r="K146" s="235"/>
      <c r="L146" s="45"/>
      <c r="M146" s="236" t="s">
        <v>1</v>
      </c>
      <c r="N146" s="237" t="s">
        <v>39</v>
      </c>
      <c r="O146" s="92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0" t="s">
        <v>155</v>
      </c>
      <c r="AT146" s="240" t="s">
        <v>140</v>
      </c>
      <c r="AU146" s="240" t="s">
        <v>84</v>
      </c>
      <c r="AY146" s="18" t="s">
        <v>137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82</v>
      </c>
      <c r="BK146" s="241">
        <f>ROUND(I146*H146,2)</f>
        <v>0</v>
      </c>
      <c r="BL146" s="18" t="s">
        <v>155</v>
      </c>
      <c r="BM146" s="240" t="s">
        <v>385</v>
      </c>
    </row>
    <row r="147" s="2" customFormat="1" ht="16.5" customHeight="1">
      <c r="A147" s="39"/>
      <c r="B147" s="40"/>
      <c r="C147" s="228" t="s">
        <v>282</v>
      </c>
      <c r="D147" s="228" t="s">
        <v>140</v>
      </c>
      <c r="E147" s="229" t="s">
        <v>2669</v>
      </c>
      <c r="F147" s="230" t="s">
        <v>2670</v>
      </c>
      <c r="G147" s="231" t="s">
        <v>1</v>
      </c>
      <c r="H147" s="232">
        <v>1</v>
      </c>
      <c r="I147" s="233"/>
      <c r="J147" s="234">
        <f>ROUND(I147*H147,2)</f>
        <v>0</v>
      </c>
      <c r="K147" s="235"/>
      <c r="L147" s="45"/>
      <c r="M147" s="236" t="s">
        <v>1</v>
      </c>
      <c r="N147" s="237" t="s">
        <v>39</v>
      </c>
      <c r="O147" s="92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0" t="s">
        <v>155</v>
      </c>
      <c r="AT147" s="240" t="s">
        <v>140</v>
      </c>
      <c r="AU147" s="240" t="s">
        <v>84</v>
      </c>
      <c r="AY147" s="18" t="s">
        <v>137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82</v>
      </c>
      <c r="BK147" s="241">
        <f>ROUND(I147*H147,2)</f>
        <v>0</v>
      </c>
      <c r="BL147" s="18" t="s">
        <v>155</v>
      </c>
      <c r="BM147" s="240" t="s">
        <v>395</v>
      </c>
    </row>
    <row r="148" s="2" customFormat="1" ht="16.5" customHeight="1">
      <c r="A148" s="39"/>
      <c r="B148" s="40"/>
      <c r="C148" s="228" t="s">
        <v>299</v>
      </c>
      <c r="D148" s="228" t="s">
        <v>140</v>
      </c>
      <c r="E148" s="229" t="s">
        <v>2671</v>
      </c>
      <c r="F148" s="230" t="s">
        <v>2672</v>
      </c>
      <c r="G148" s="231" t="s">
        <v>1</v>
      </c>
      <c r="H148" s="232">
        <v>5</v>
      </c>
      <c r="I148" s="233"/>
      <c r="J148" s="234">
        <f>ROUND(I148*H148,2)</f>
        <v>0</v>
      </c>
      <c r="K148" s="235"/>
      <c r="L148" s="45"/>
      <c r="M148" s="236" t="s">
        <v>1</v>
      </c>
      <c r="N148" s="237" t="s">
        <v>39</v>
      </c>
      <c r="O148" s="92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0" t="s">
        <v>155</v>
      </c>
      <c r="AT148" s="240" t="s">
        <v>140</v>
      </c>
      <c r="AU148" s="240" t="s">
        <v>84</v>
      </c>
      <c r="AY148" s="18" t="s">
        <v>137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82</v>
      </c>
      <c r="BK148" s="241">
        <f>ROUND(I148*H148,2)</f>
        <v>0</v>
      </c>
      <c r="BL148" s="18" t="s">
        <v>155</v>
      </c>
      <c r="BM148" s="240" t="s">
        <v>408</v>
      </c>
    </row>
    <row r="149" s="2" customFormat="1" ht="16.5" customHeight="1">
      <c r="A149" s="39"/>
      <c r="B149" s="40"/>
      <c r="C149" s="228" t="s">
        <v>7</v>
      </c>
      <c r="D149" s="228" t="s">
        <v>140</v>
      </c>
      <c r="E149" s="229" t="s">
        <v>2673</v>
      </c>
      <c r="F149" s="230" t="s">
        <v>2674</v>
      </c>
      <c r="G149" s="231" t="s">
        <v>1</v>
      </c>
      <c r="H149" s="232">
        <v>2</v>
      </c>
      <c r="I149" s="233"/>
      <c r="J149" s="234">
        <f>ROUND(I149*H149,2)</f>
        <v>0</v>
      </c>
      <c r="K149" s="235"/>
      <c r="L149" s="45"/>
      <c r="M149" s="236" t="s">
        <v>1</v>
      </c>
      <c r="N149" s="237" t="s">
        <v>39</v>
      </c>
      <c r="O149" s="92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0" t="s">
        <v>155</v>
      </c>
      <c r="AT149" s="240" t="s">
        <v>140</v>
      </c>
      <c r="AU149" s="240" t="s">
        <v>84</v>
      </c>
      <c r="AY149" s="18" t="s">
        <v>137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82</v>
      </c>
      <c r="BK149" s="241">
        <f>ROUND(I149*H149,2)</f>
        <v>0</v>
      </c>
      <c r="BL149" s="18" t="s">
        <v>155</v>
      </c>
      <c r="BM149" s="240" t="s">
        <v>419</v>
      </c>
    </row>
    <row r="150" s="2" customFormat="1" ht="16.5" customHeight="1">
      <c r="A150" s="39"/>
      <c r="B150" s="40"/>
      <c r="C150" s="228" t="s">
        <v>307</v>
      </c>
      <c r="D150" s="228" t="s">
        <v>140</v>
      </c>
      <c r="E150" s="229" t="s">
        <v>2675</v>
      </c>
      <c r="F150" s="230" t="s">
        <v>2676</v>
      </c>
      <c r="G150" s="231" t="s">
        <v>1</v>
      </c>
      <c r="H150" s="232">
        <v>1</v>
      </c>
      <c r="I150" s="233"/>
      <c r="J150" s="234">
        <f>ROUND(I150*H150,2)</f>
        <v>0</v>
      </c>
      <c r="K150" s="235"/>
      <c r="L150" s="45"/>
      <c r="M150" s="236" t="s">
        <v>1</v>
      </c>
      <c r="N150" s="237" t="s">
        <v>39</v>
      </c>
      <c r="O150" s="92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0" t="s">
        <v>155</v>
      </c>
      <c r="AT150" s="240" t="s">
        <v>140</v>
      </c>
      <c r="AU150" s="240" t="s">
        <v>84</v>
      </c>
      <c r="AY150" s="18" t="s">
        <v>137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82</v>
      </c>
      <c r="BK150" s="241">
        <f>ROUND(I150*H150,2)</f>
        <v>0</v>
      </c>
      <c r="BL150" s="18" t="s">
        <v>155</v>
      </c>
      <c r="BM150" s="240" t="s">
        <v>431</v>
      </c>
    </row>
    <row r="151" s="2" customFormat="1" ht="16.5" customHeight="1">
      <c r="A151" s="39"/>
      <c r="B151" s="40"/>
      <c r="C151" s="228" t="s">
        <v>311</v>
      </c>
      <c r="D151" s="228" t="s">
        <v>140</v>
      </c>
      <c r="E151" s="229" t="s">
        <v>2677</v>
      </c>
      <c r="F151" s="230" t="s">
        <v>2678</v>
      </c>
      <c r="G151" s="231" t="s">
        <v>1</v>
      </c>
      <c r="H151" s="232">
        <v>7</v>
      </c>
      <c r="I151" s="233"/>
      <c r="J151" s="234">
        <f>ROUND(I151*H151,2)</f>
        <v>0</v>
      </c>
      <c r="K151" s="235"/>
      <c r="L151" s="45"/>
      <c r="M151" s="236" t="s">
        <v>1</v>
      </c>
      <c r="N151" s="237" t="s">
        <v>39</v>
      </c>
      <c r="O151" s="92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0" t="s">
        <v>155</v>
      </c>
      <c r="AT151" s="240" t="s">
        <v>140</v>
      </c>
      <c r="AU151" s="240" t="s">
        <v>84</v>
      </c>
      <c r="AY151" s="18" t="s">
        <v>137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82</v>
      </c>
      <c r="BK151" s="241">
        <f>ROUND(I151*H151,2)</f>
        <v>0</v>
      </c>
      <c r="BL151" s="18" t="s">
        <v>155</v>
      </c>
      <c r="BM151" s="240" t="s">
        <v>441</v>
      </c>
    </row>
    <row r="152" s="2" customFormat="1" ht="16.5" customHeight="1">
      <c r="A152" s="39"/>
      <c r="B152" s="40"/>
      <c r="C152" s="228" t="s">
        <v>315</v>
      </c>
      <c r="D152" s="228" t="s">
        <v>140</v>
      </c>
      <c r="E152" s="229" t="s">
        <v>2679</v>
      </c>
      <c r="F152" s="230" t="s">
        <v>2680</v>
      </c>
      <c r="G152" s="231" t="s">
        <v>1</v>
      </c>
      <c r="H152" s="232">
        <v>24</v>
      </c>
      <c r="I152" s="233"/>
      <c r="J152" s="234">
        <f>ROUND(I152*H152,2)</f>
        <v>0</v>
      </c>
      <c r="K152" s="235"/>
      <c r="L152" s="45"/>
      <c r="M152" s="236" t="s">
        <v>1</v>
      </c>
      <c r="N152" s="237" t="s">
        <v>39</v>
      </c>
      <c r="O152" s="92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0" t="s">
        <v>155</v>
      </c>
      <c r="AT152" s="240" t="s">
        <v>140</v>
      </c>
      <c r="AU152" s="240" t="s">
        <v>84</v>
      </c>
      <c r="AY152" s="18" t="s">
        <v>137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82</v>
      </c>
      <c r="BK152" s="241">
        <f>ROUND(I152*H152,2)</f>
        <v>0</v>
      </c>
      <c r="BL152" s="18" t="s">
        <v>155</v>
      </c>
      <c r="BM152" s="240" t="s">
        <v>466</v>
      </c>
    </row>
    <row r="153" s="12" customFormat="1" ht="22.8" customHeight="1">
      <c r="A153" s="12"/>
      <c r="B153" s="212"/>
      <c r="C153" s="213"/>
      <c r="D153" s="214" t="s">
        <v>73</v>
      </c>
      <c r="E153" s="226" t="s">
        <v>2681</v>
      </c>
      <c r="F153" s="226" t="s">
        <v>2543</v>
      </c>
      <c r="G153" s="213"/>
      <c r="H153" s="213"/>
      <c r="I153" s="216"/>
      <c r="J153" s="227">
        <f>BK153</f>
        <v>0</v>
      </c>
      <c r="K153" s="213"/>
      <c r="L153" s="218"/>
      <c r="M153" s="219"/>
      <c r="N153" s="220"/>
      <c r="O153" s="220"/>
      <c r="P153" s="221">
        <f>SUM(P154:P166)</f>
        <v>0</v>
      </c>
      <c r="Q153" s="220"/>
      <c r="R153" s="221">
        <f>SUM(R154:R166)</f>
        <v>0</v>
      </c>
      <c r="S153" s="220"/>
      <c r="T153" s="222">
        <f>SUM(T154:T166)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23" t="s">
        <v>82</v>
      </c>
      <c r="AT153" s="224" t="s">
        <v>73</v>
      </c>
      <c r="AU153" s="224" t="s">
        <v>82</v>
      </c>
      <c r="AY153" s="223" t="s">
        <v>137</v>
      </c>
      <c r="BK153" s="225">
        <f>SUM(BK154:BK166)</f>
        <v>0</v>
      </c>
    </row>
    <row r="154" s="2" customFormat="1" ht="24.15" customHeight="1">
      <c r="A154" s="39"/>
      <c r="B154" s="40"/>
      <c r="C154" s="228" t="s">
        <v>319</v>
      </c>
      <c r="D154" s="228" t="s">
        <v>140</v>
      </c>
      <c r="E154" s="229" t="s">
        <v>2682</v>
      </c>
      <c r="F154" s="230" t="s">
        <v>2683</v>
      </c>
      <c r="G154" s="231" t="s">
        <v>1</v>
      </c>
      <c r="H154" s="232">
        <v>270</v>
      </c>
      <c r="I154" s="233"/>
      <c r="J154" s="234">
        <f>ROUND(I154*H154,2)</f>
        <v>0</v>
      </c>
      <c r="K154" s="235"/>
      <c r="L154" s="45"/>
      <c r="M154" s="236" t="s">
        <v>1</v>
      </c>
      <c r="N154" s="237" t="s">
        <v>39</v>
      </c>
      <c r="O154" s="92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0" t="s">
        <v>155</v>
      </c>
      <c r="AT154" s="240" t="s">
        <v>140</v>
      </c>
      <c r="AU154" s="240" t="s">
        <v>84</v>
      </c>
      <c r="AY154" s="18" t="s">
        <v>137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82</v>
      </c>
      <c r="BK154" s="241">
        <f>ROUND(I154*H154,2)</f>
        <v>0</v>
      </c>
      <c r="BL154" s="18" t="s">
        <v>155</v>
      </c>
      <c r="BM154" s="240" t="s">
        <v>488</v>
      </c>
    </row>
    <row r="155" s="2" customFormat="1" ht="44.25" customHeight="1">
      <c r="A155" s="39"/>
      <c r="B155" s="40"/>
      <c r="C155" s="228" t="s">
        <v>323</v>
      </c>
      <c r="D155" s="228" t="s">
        <v>140</v>
      </c>
      <c r="E155" s="229" t="s">
        <v>2684</v>
      </c>
      <c r="F155" s="230" t="s">
        <v>2685</v>
      </c>
      <c r="G155" s="231" t="s">
        <v>1</v>
      </c>
      <c r="H155" s="232">
        <v>950</v>
      </c>
      <c r="I155" s="233"/>
      <c r="J155" s="234">
        <f>ROUND(I155*H155,2)</f>
        <v>0</v>
      </c>
      <c r="K155" s="235"/>
      <c r="L155" s="45"/>
      <c r="M155" s="236" t="s">
        <v>1</v>
      </c>
      <c r="N155" s="237" t="s">
        <v>39</v>
      </c>
      <c r="O155" s="92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0" t="s">
        <v>155</v>
      </c>
      <c r="AT155" s="240" t="s">
        <v>140</v>
      </c>
      <c r="AU155" s="240" t="s">
        <v>84</v>
      </c>
      <c r="AY155" s="18" t="s">
        <v>137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82</v>
      </c>
      <c r="BK155" s="241">
        <f>ROUND(I155*H155,2)</f>
        <v>0</v>
      </c>
      <c r="BL155" s="18" t="s">
        <v>155</v>
      </c>
      <c r="BM155" s="240" t="s">
        <v>497</v>
      </c>
    </row>
    <row r="156" s="2" customFormat="1" ht="21.75" customHeight="1">
      <c r="A156" s="39"/>
      <c r="B156" s="40"/>
      <c r="C156" s="228" t="s">
        <v>329</v>
      </c>
      <c r="D156" s="228" t="s">
        <v>140</v>
      </c>
      <c r="E156" s="229" t="s">
        <v>2686</v>
      </c>
      <c r="F156" s="230" t="s">
        <v>2687</v>
      </c>
      <c r="G156" s="231" t="s">
        <v>1</v>
      </c>
      <c r="H156" s="232">
        <v>1220</v>
      </c>
      <c r="I156" s="233"/>
      <c r="J156" s="234">
        <f>ROUND(I156*H156,2)</f>
        <v>0</v>
      </c>
      <c r="K156" s="235"/>
      <c r="L156" s="45"/>
      <c r="M156" s="236" t="s">
        <v>1</v>
      </c>
      <c r="N156" s="237" t="s">
        <v>39</v>
      </c>
      <c r="O156" s="92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0" t="s">
        <v>155</v>
      </c>
      <c r="AT156" s="240" t="s">
        <v>140</v>
      </c>
      <c r="AU156" s="240" t="s">
        <v>84</v>
      </c>
      <c r="AY156" s="18" t="s">
        <v>137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82</v>
      </c>
      <c r="BK156" s="241">
        <f>ROUND(I156*H156,2)</f>
        <v>0</v>
      </c>
      <c r="BL156" s="18" t="s">
        <v>155</v>
      </c>
      <c r="BM156" s="240" t="s">
        <v>506</v>
      </c>
    </row>
    <row r="157" s="2" customFormat="1" ht="24.15" customHeight="1">
      <c r="A157" s="39"/>
      <c r="B157" s="40"/>
      <c r="C157" s="228" t="s">
        <v>334</v>
      </c>
      <c r="D157" s="228" t="s">
        <v>140</v>
      </c>
      <c r="E157" s="229" t="s">
        <v>2688</v>
      </c>
      <c r="F157" s="230" t="s">
        <v>2565</v>
      </c>
      <c r="G157" s="231" t="s">
        <v>1</v>
      </c>
      <c r="H157" s="232">
        <v>2</v>
      </c>
      <c r="I157" s="233"/>
      <c r="J157" s="234">
        <f>ROUND(I157*H157,2)</f>
        <v>0</v>
      </c>
      <c r="K157" s="235"/>
      <c r="L157" s="45"/>
      <c r="M157" s="236" t="s">
        <v>1</v>
      </c>
      <c r="N157" s="237" t="s">
        <v>39</v>
      </c>
      <c r="O157" s="92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0" t="s">
        <v>155</v>
      </c>
      <c r="AT157" s="240" t="s">
        <v>140</v>
      </c>
      <c r="AU157" s="240" t="s">
        <v>84</v>
      </c>
      <c r="AY157" s="18" t="s">
        <v>137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82</v>
      </c>
      <c r="BK157" s="241">
        <f>ROUND(I157*H157,2)</f>
        <v>0</v>
      </c>
      <c r="BL157" s="18" t="s">
        <v>155</v>
      </c>
      <c r="BM157" s="240" t="s">
        <v>518</v>
      </c>
    </row>
    <row r="158" s="2" customFormat="1" ht="24.15" customHeight="1">
      <c r="A158" s="39"/>
      <c r="B158" s="40"/>
      <c r="C158" s="228" t="s">
        <v>339</v>
      </c>
      <c r="D158" s="228" t="s">
        <v>140</v>
      </c>
      <c r="E158" s="229" t="s">
        <v>2689</v>
      </c>
      <c r="F158" s="230" t="s">
        <v>2567</v>
      </c>
      <c r="G158" s="231" t="s">
        <v>1</v>
      </c>
      <c r="H158" s="232">
        <v>5</v>
      </c>
      <c r="I158" s="233"/>
      <c r="J158" s="234">
        <f>ROUND(I158*H158,2)</f>
        <v>0</v>
      </c>
      <c r="K158" s="235"/>
      <c r="L158" s="45"/>
      <c r="M158" s="236" t="s">
        <v>1</v>
      </c>
      <c r="N158" s="237" t="s">
        <v>39</v>
      </c>
      <c r="O158" s="92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0" t="s">
        <v>155</v>
      </c>
      <c r="AT158" s="240" t="s">
        <v>140</v>
      </c>
      <c r="AU158" s="240" t="s">
        <v>84</v>
      </c>
      <c r="AY158" s="18" t="s">
        <v>137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82</v>
      </c>
      <c r="BK158" s="241">
        <f>ROUND(I158*H158,2)</f>
        <v>0</v>
      </c>
      <c r="BL158" s="18" t="s">
        <v>155</v>
      </c>
      <c r="BM158" s="240" t="s">
        <v>526</v>
      </c>
    </row>
    <row r="159" s="2" customFormat="1" ht="33" customHeight="1">
      <c r="A159" s="39"/>
      <c r="B159" s="40"/>
      <c r="C159" s="228" t="s">
        <v>343</v>
      </c>
      <c r="D159" s="228" t="s">
        <v>140</v>
      </c>
      <c r="E159" s="229" t="s">
        <v>2690</v>
      </c>
      <c r="F159" s="230" t="s">
        <v>2691</v>
      </c>
      <c r="G159" s="231" t="s">
        <v>1</v>
      </c>
      <c r="H159" s="232">
        <v>7</v>
      </c>
      <c r="I159" s="233"/>
      <c r="J159" s="234">
        <f>ROUND(I159*H159,2)</f>
        <v>0</v>
      </c>
      <c r="K159" s="235"/>
      <c r="L159" s="45"/>
      <c r="M159" s="236" t="s">
        <v>1</v>
      </c>
      <c r="N159" s="237" t="s">
        <v>39</v>
      </c>
      <c r="O159" s="92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0" t="s">
        <v>155</v>
      </c>
      <c r="AT159" s="240" t="s">
        <v>140</v>
      </c>
      <c r="AU159" s="240" t="s">
        <v>84</v>
      </c>
      <c r="AY159" s="18" t="s">
        <v>137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82</v>
      </c>
      <c r="BK159" s="241">
        <f>ROUND(I159*H159,2)</f>
        <v>0</v>
      </c>
      <c r="BL159" s="18" t="s">
        <v>155</v>
      </c>
      <c r="BM159" s="240" t="s">
        <v>536</v>
      </c>
    </row>
    <row r="160" s="2" customFormat="1" ht="21.75" customHeight="1">
      <c r="A160" s="39"/>
      <c r="B160" s="40"/>
      <c r="C160" s="228" t="s">
        <v>350</v>
      </c>
      <c r="D160" s="228" t="s">
        <v>140</v>
      </c>
      <c r="E160" s="229" t="s">
        <v>2692</v>
      </c>
      <c r="F160" s="230" t="s">
        <v>2569</v>
      </c>
      <c r="G160" s="231" t="s">
        <v>1</v>
      </c>
      <c r="H160" s="232">
        <v>150</v>
      </c>
      <c r="I160" s="233"/>
      <c r="J160" s="234">
        <f>ROUND(I160*H160,2)</f>
        <v>0</v>
      </c>
      <c r="K160" s="235"/>
      <c r="L160" s="45"/>
      <c r="M160" s="236" t="s">
        <v>1</v>
      </c>
      <c r="N160" s="237" t="s">
        <v>39</v>
      </c>
      <c r="O160" s="92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0" t="s">
        <v>155</v>
      </c>
      <c r="AT160" s="240" t="s">
        <v>140</v>
      </c>
      <c r="AU160" s="240" t="s">
        <v>84</v>
      </c>
      <c r="AY160" s="18" t="s">
        <v>137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82</v>
      </c>
      <c r="BK160" s="241">
        <f>ROUND(I160*H160,2)</f>
        <v>0</v>
      </c>
      <c r="BL160" s="18" t="s">
        <v>155</v>
      </c>
      <c r="BM160" s="240" t="s">
        <v>545</v>
      </c>
    </row>
    <row r="161" s="2" customFormat="1" ht="24.15" customHeight="1">
      <c r="A161" s="39"/>
      <c r="B161" s="40"/>
      <c r="C161" s="228" t="s">
        <v>356</v>
      </c>
      <c r="D161" s="228" t="s">
        <v>140</v>
      </c>
      <c r="E161" s="229" t="s">
        <v>2693</v>
      </c>
      <c r="F161" s="230" t="s">
        <v>2694</v>
      </c>
      <c r="G161" s="231" t="s">
        <v>1</v>
      </c>
      <c r="H161" s="232">
        <v>150</v>
      </c>
      <c r="I161" s="233"/>
      <c r="J161" s="234">
        <f>ROUND(I161*H161,2)</f>
        <v>0</v>
      </c>
      <c r="K161" s="235"/>
      <c r="L161" s="45"/>
      <c r="M161" s="236" t="s">
        <v>1</v>
      </c>
      <c r="N161" s="237" t="s">
        <v>39</v>
      </c>
      <c r="O161" s="92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0" t="s">
        <v>155</v>
      </c>
      <c r="AT161" s="240" t="s">
        <v>140</v>
      </c>
      <c r="AU161" s="240" t="s">
        <v>84</v>
      </c>
      <c r="AY161" s="18" t="s">
        <v>137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82</v>
      </c>
      <c r="BK161" s="241">
        <f>ROUND(I161*H161,2)</f>
        <v>0</v>
      </c>
      <c r="BL161" s="18" t="s">
        <v>155</v>
      </c>
      <c r="BM161" s="240" t="s">
        <v>556</v>
      </c>
    </row>
    <row r="162" s="2" customFormat="1" ht="16.5" customHeight="1">
      <c r="A162" s="39"/>
      <c r="B162" s="40"/>
      <c r="C162" s="228" t="s">
        <v>362</v>
      </c>
      <c r="D162" s="228" t="s">
        <v>140</v>
      </c>
      <c r="E162" s="229" t="s">
        <v>2695</v>
      </c>
      <c r="F162" s="230" t="s">
        <v>2571</v>
      </c>
      <c r="G162" s="231" t="s">
        <v>1</v>
      </c>
      <c r="H162" s="232">
        <v>40</v>
      </c>
      <c r="I162" s="233"/>
      <c r="J162" s="234">
        <f>ROUND(I162*H162,2)</f>
        <v>0</v>
      </c>
      <c r="K162" s="235"/>
      <c r="L162" s="45"/>
      <c r="M162" s="236" t="s">
        <v>1</v>
      </c>
      <c r="N162" s="237" t="s">
        <v>39</v>
      </c>
      <c r="O162" s="92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0" t="s">
        <v>155</v>
      </c>
      <c r="AT162" s="240" t="s">
        <v>140</v>
      </c>
      <c r="AU162" s="240" t="s">
        <v>84</v>
      </c>
      <c r="AY162" s="18" t="s">
        <v>137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82</v>
      </c>
      <c r="BK162" s="241">
        <f>ROUND(I162*H162,2)</f>
        <v>0</v>
      </c>
      <c r="BL162" s="18" t="s">
        <v>155</v>
      </c>
      <c r="BM162" s="240" t="s">
        <v>566</v>
      </c>
    </row>
    <row r="163" s="2" customFormat="1" ht="16.5" customHeight="1">
      <c r="A163" s="39"/>
      <c r="B163" s="40"/>
      <c r="C163" s="228" t="s">
        <v>371</v>
      </c>
      <c r="D163" s="228" t="s">
        <v>140</v>
      </c>
      <c r="E163" s="229" t="s">
        <v>2696</v>
      </c>
      <c r="F163" s="230" t="s">
        <v>2697</v>
      </c>
      <c r="G163" s="231" t="s">
        <v>1</v>
      </c>
      <c r="H163" s="232">
        <v>40</v>
      </c>
      <c r="I163" s="233"/>
      <c r="J163" s="234">
        <f>ROUND(I163*H163,2)</f>
        <v>0</v>
      </c>
      <c r="K163" s="235"/>
      <c r="L163" s="45"/>
      <c r="M163" s="236" t="s">
        <v>1</v>
      </c>
      <c r="N163" s="237" t="s">
        <v>39</v>
      </c>
      <c r="O163" s="92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0" t="s">
        <v>155</v>
      </c>
      <c r="AT163" s="240" t="s">
        <v>140</v>
      </c>
      <c r="AU163" s="240" t="s">
        <v>84</v>
      </c>
      <c r="AY163" s="18" t="s">
        <v>137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82</v>
      </c>
      <c r="BK163" s="241">
        <f>ROUND(I163*H163,2)</f>
        <v>0</v>
      </c>
      <c r="BL163" s="18" t="s">
        <v>155</v>
      </c>
      <c r="BM163" s="240" t="s">
        <v>576</v>
      </c>
    </row>
    <row r="164" s="2" customFormat="1" ht="24.15" customHeight="1">
      <c r="A164" s="39"/>
      <c r="B164" s="40"/>
      <c r="C164" s="228" t="s">
        <v>379</v>
      </c>
      <c r="D164" s="228" t="s">
        <v>140</v>
      </c>
      <c r="E164" s="229" t="s">
        <v>2698</v>
      </c>
      <c r="F164" s="230" t="s">
        <v>2699</v>
      </c>
      <c r="G164" s="231" t="s">
        <v>1</v>
      </c>
      <c r="H164" s="232">
        <v>80</v>
      </c>
      <c r="I164" s="233"/>
      <c r="J164" s="234">
        <f>ROUND(I164*H164,2)</f>
        <v>0</v>
      </c>
      <c r="K164" s="235"/>
      <c r="L164" s="45"/>
      <c r="M164" s="236" t="s">
        <v>1</v>
      </c>
      <c r="N164" s="237" t="s">
        <v>39</v>
      </c>
      <c r="O164" s="92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0" t="s">
        <v>155</v>
      </c>
      <c r="AT164" s="240" t="s">
        <v>140</v>
      </c>
      <c r="AU164" s="240" t="s">
        <v>84</v>
      </c>
      <c r="AY164" s="18" t="s">
        <v>137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82</v>
      </c>
      <c r="BK164" s="241">
        <f>ROUND(I164*H164,2)</f>
        <v>0</v>
      </c>
      <c r="BL164" s="18" t="s">
        <v>155</v>
      </c>
      <c r="BM164" s="240" t="s">
        <v>584</v>
      </c>
    </row>
    <row r="165" s="2" customFormat="1" ht="24.15" customHeight="1">
      <c r="A165" s="39"/>
      <c r="B165" s="40"/>
      <c r="C165" s="228" t="s">
        <v>385</v>
      </c>
      <c r="D165" s="228" t="s">
        <v>140</v>
      </c>
      <c r="E165" s="229" t="s">
        <v>2700</v>
      </c>
      <c r="F165" s="230" t="s">
        <v>2701</v>
      </c>
      <c r="G165" s="231" t="s">
        <v>1</v>
      </c>
      <c r="H165" s="232">
        <v>30</v>
      </c>
      <c r="I165" s="233"/>
      <c r="J165" s="234">
        <f>ROUND(I165*H165,2)</f>
        <v>0</v>
      </c>
      <c r="K165" s="235"/>
      <c r="L165" s="45"/>
      <c r="M165" s="236" t="s">
        <v>1</v>
      </c>
      <c r="N165" s="237" t="s">
        <v>39</v>
      </c>
      <c r="O165" s="92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0" t="s">
        <v>155</v>
      </c>
      <c r="AT165" s="240" t="s">
        <v>140</v>
      </c>
      <c r="AU165" s="240" t="s">
        <v>84</v>
      </c>
      <c r="AY165" s="18" t="s">
        <v>137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82</v>
      </c>
      <c r="BK165" s="241">
        <f>ROUND(I165*H165,2)</f>
        <v>0</v>
      </c>
      <c r="BL165" s="18" t="s">
        <v>155</v>
      </c>
      <c r="BM165" s="240" t="s">
        <v>594</v>
      </c>
    </row>
    <row r="166" s="2" customFormat="1" ht="16.5" customHeight="1">
      <c r="A166" s="39"/>
      <c r="B166" s="40"/>
      <c r="C166" s="228" t="s">
        <v>390</v>
      </c>
      <c r="D166" s="228" t="s">
        <v>140</v>
      </c>
      <c r="E166" s="229" t="s">
        <v>2702</v>
      </c>
      <c r="F166" s="230" t="s">
        <v>2703</v>
      </c>
      <c r="G166" s="231" t="s">
        <v>1</v>
      </c>
      <c r="H166" s="232">
        <v>4</v>
      </c>
      <c r="I166" s="233"/>
      <c r="J166" s="234">
        <f>ROUND(I166*H166,2)</f>
        <v>0</v>
      </c>
      <c r="K166" s="235"/>
      <c r="L166" s="45"/>
      <c r="M166" s="236" t="s">
        <v>1</v>
      </c>
      <c r="N166" s="237" t="s">
        <v>39</v>
      </c>
      <c r="O166" s="92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0" t="s">
        <v>155</v>
      </c>
      <c r="AT166" s="240" t="s">
        <v>140</v>
      </c>
      <c r="AU166" s="240" t="s">
        <v>84</v>
      </c>
      <c r="AY166" s="18" t="s">
        <v>137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82</v>
      </c>
      <c r="BK166" s="241">
        <f>ROUND(I166*H166,2)</f>
        <v>0</v>
      </c>
      <c r="BL166" s="18" t="s">
        <v>155</v>
      </c>
      <c r="BM166" s="240" t="s">
        <v>604</v>
      </c>
    </row>
    <row r="167" s="12" customFormat="1" ht="22.8" customHeight="1">
      <c r="A167" s="12"/>
      <c r="B167" s="212"/>
      <c r="C167" s="213"/>
      <c r="D167" s="214" t="s">
        <v>73</v>
      </c>
      <c r="E167" s="226" t="s">
        <v>2704</v>
      </c>
      <c r="F167" s="226" t="s">
        <v>2603</v>
      </c>
      <c r="G167" s="213"/>
      <c r="H167" s="213"/>
      <c r="I167" s="216"/>
      <c r="J167" s="227">
        <f>BK167</f>
        <v>0</v>
      </c>
      <c r="K167" s="213"/>
      <c r="L167" s="218"/>
      <c r="M167" s="219"/>
      <c r="N167" s="220"/>
      <c r="O167" s="220"/>
      <c r="P167" s="221">
        <f>SUM(P168:P175)</f>
        <v>0</v>
      </c>
      <c r="Q167" s="220"/>
      <c r="R167" s="221">
        <f>SUM(R168:R175)</f>
        <v>0</v>
      </c>
      <c r="S167" s="220"/>
      <c r="T167" s="222">
        <f>SUM(T168:T175)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23" t="s">
        <v>82</v>
      </c>
      <c r="AT167" s="224" t="s">
        <v>73</v>
      </c>
      <c r="AU167" s="224" t="s">
        <v>82</v>
      </c>
      <c r="AY167" s="223" t="s">
        <v>137</v>
      </c>
      <c r="BK167" s="225">
        <f>SUM(BK168:BK175)</f>
        <v>0</v>
      </c>
    </row>
    <row r="168" s="2" customFormat="1" ht="16.5" customHeight="1">
      <c r="A168" s="39"/>
      <c r="B168" s="40"/>
      <c r="C168" s="228" t="s">
        <v>395</v>
      </c>
      <c r="D168" s="228" t="s">
        <v>140</v>
      </c>
      <c r="E168" s="229" t="s">
        <v>2705</v>
      </c>
      <c r="F168" s="230" t="s">
        <v>2605</v>
      </c>
      <c r="G168" s="231" t="s">
        <v>1</v>
      </c>
      <c r="H168" s="232">
        <v>1</v>
      </c>
      <c r="I168" s="233"/>
      <c r="J168" s="234">
        <f>ROUND(I168*H168,2)</f>
        <v>0</v>
      </c>
      <c r="K168" s="235"/>
      <c r="L168" s="45"/>
      <c r="M168" s="236" t="s">
        <v>1</v>
      </c>
      <c r="N168" s="237" t="s">
        <v>39</v>
      </c>
      <c r="O168" s="92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0" t="s">
        <v>155</v>
      </c>
      <c r="AT168" s="240" t="s">
        <v>140</v>
      </c>
      <c r="AU168" s="240" t="s">
        <v>84</v>
      </c>
      <c r="AY168" s="18" t="s">
        <v>137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82</v>
      </c>
      <c r="BK168" s="241">
        <f>ROUND(I168*H168,2)</f>
        <v>0</v>
      </c>
      <c r="BL168" s="18" t="s">
        <v>155</v>
      </c>
      <c r="BM168" s="240" t="s">
        <v>614</v>
      </c>
    </row>
    <row r="169" s="2" customFormat="1" ht="16.5" customHeight="1">
      <c r="A169" s="39"/>
      <c r="B169" s="40"/>
      <c r="C169" s="228" t="s">
        <v>400</v>
      </c>
      <c r="D169" s="228" t="s">
        <v>140</v>
      </c>
      <c r="E169" s="229" t="s">
        <v>2706</v>
      </c>
      <c r="F169" s="230" t="s">
        <v>2607</v>
      </c>
      <c r="G169" s="231" t="s">
        <v>1</v>
      </c>
      <c r="H169" s="232">
        <v>24</v>
      </c>
      <c r="I169" s="233"/>
      <c r="J169" s="234">
        <f>ROUND(I169*H169,2)</f>
        <v>0</v>
      </c>
      <c r="K169" s="235"/>
      <c r="L169" s="45"/>
      <c r="M169" s="236" t="s">
        <v>1</v>
      </c>
      <c r="N169" s="237" t="s">
        <v>39</v>
      </c>
      <c r="O169" s="92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0" t="s">
        <v>155</v>
      </c>
      <c r="AT169" s="240" t="s">
        <v>140</v>
      </c>
      <c r="AU169" s="240" t="s">
        <v>84</v>
      </c>
      <c r="AY169" s="18" t="s">
        <v>137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82</v>
      </c>
      <c r="BK169" s="241">
        <f>ROUND(I169*H169,2)</f>
        <v>0</v>
      </c>
      <c r="BL169" s="18" t="s">
        <v>155</v>
      </c>
      <c r="BM169" s="240" t="s">
        <v>633</v>
      </c>
    </row>
    <row r="170" s="2" customFormat="1" ht="16.5" customHeight="1">
      <c r="A170" s="39"/>
      <c r="B170" s="40"/>
      <c r="C170" s="228" t="s">
        <v>408</v>
      </c>
      <c r="D170" s="228" t="s">
        <v>140</v>
      </c>
      <c r="E170" s="229" t="s">
        <v>2707</v>
      </c>
      <c r="F170" s="230" t="s">
        <v>2609</v>
      </c>
      <c r="G170" s="231" t="s">
        <v>1</v>
      </c>
      <c r="H170" s="232">
        <v>15</v>
      </c>
      <c r="I170" s="233"/>
      <c r="J170" s="234">
        <f>ROUND(I170*H170,2)</f>
        <v>0</v>
      </c>
      <c r="K170" s="235"/>
      <c r="L170" s="45"/>
      <c r="M170" s="236" t="s">
        <v>1</v>
      </c>
      <c r="N170" s="237" t="s">
        <v>39</v>
      </c>
      <c r="O170" s="92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0" t="s">
        <v>155</v>
      </c>
      <c r="AT170" s="240" t="s">
        <v>140</v>
      </c>
      <c r="AU170" s="240" t="s">
        <v>84</v>
      </c>
      <c r="AY170" s="18" t="s">
        <v>137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82</v>
      </c>
      <c r="BK170" s="241">
        <f>ROUND(I170*H170,2)</f>
        <v>0</v>
      </c>
      <c r="BL170" s="18" t="s">
        <v>155</v>
      </c>
      <c r="BM170" s="240" t="s">
        <v>645</v>
      </c>
    </row>
    <row r="171" s="2" customFormat="1" ht="16.5" customHeight="1">
      <c r="A171" s="39"/>
      <c r="B171" s="40"/>
      <c r="C171" s="228" t="s">
        <v>415</v>
      </c>
      <c r="D171" s="228" t="s">
        <v>140</v>
      </c>
      <c r="E171" s="229" t="s">
        <v>2708</v>
      </c>
      <c r="F171" s="230" t="s">
        <v>2611</v>
      </c>
      <c r="G171" s="231" t="s">
        <v>1</v>
      </c>
      <c r="H171" s="232">
        <v>15</v>
      </c>
      <c r="I171" s="233"/>
      <c r="J171" s="234">
        <f>ROUND(I171*H171,2)</f>
        <v>0</v>
      </c>
      <c r="K171" s="235"/>
      <c r="L171" s="45"/>
      <c r="M171" s="236" t="s">
        <v>1</v>
      </c>
      <c r="N171" s="237" t="s">
        <v>39</v>
      </c>
      <c r="O171" s="92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0" t="s">
        <v>155</v>
      </c>
      <c r="AT171" s="240" t="s">
        <v>140</v>
      </c>
      <c r="AU171" s="240" t="s">
        <v>84</v>
      </c>
      <c r="AY171" s="18" t="s">
        <v>137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8" t="s">
        <v>82</v>
      </c>
      <c r="BK171" s="241">
        <f>ROUND(I171*H171,2)</f>
        <v>0</v>
      </c>
      <c r="BL171" s="18" t="s">
        <v>155</v>
      </c>
      <c r="BM171" s="240" t="s">
        <v>654</v>
      </c>
    </row>
    <row r="172" s="2" customFormat="1" ht="16.5" customHeight="1">
      <c r="A172" s="39"/>
      <c r="B172" s="40"/>
      <c r="C172" s="228" t="s">
        <v>419</v>
      </c>
      <c r="D172" s="228" t="s">
        <v>140</v>
      </c>
      <c r="E172" s="229" t="s">
        <v>2709</v>
      </c>
      <c r="F172" s="230" t="s">
        <v>2613</v>
      </c>
      <c r="G172" s="231" t="s">
        <v>1</v>
      </c>
      <c r="H172" s="232">
        <v>4</v>
      </c>
      <c r="I172" s="233"/>
      <c r="J172" s="234">
        <f>ROUND(I172*H172,2)</f>
        <v>0</v>
      </c>
      <c r="K172" s="235"/>
      <c r="L172" s="45"/>
      <c r="M172" s="236" t="s">
        <v>1</v>
      </c>
      <c r="N172" s="237" t="s">
        <v>39</v>
      </c>
      <c r="O172" s="92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0" t="s">
        <v>155</v>
      </c>
      <c r="AT172" s="240" t="s">
        <v>140</v>
      </c>
      <c r="AU172" s="240" t="s">
        <v>84</v>
      </c>
      <c r="AY172" s="18" t="s">
        <v>137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82</v>
      </c>
      <c r="BK172" s="241">
        <f>ROUND(I172*H172,2)</f>
        <v>0</v>
      </c>
      <c r="BL172" s="18" t="s">
        <v>155</v>
      </c>
      <c r="BM172" s="240" t="s">
        <v>664</v>
      </c>
    </row>
    <row r="173" s="2" customFormat="1" ht="16.5" customHeight="1">
      <c r="A173" s="39"/>
      <c r="B173" s="40"/>
      <c r="C173" s="228" t="s">
        <v>426</v>
      </c>
      <c r="D173" s="228" t="s">
        <v>140</v>
      </c>
      <c r="E173" s="229" t="s">
        <v>2710</v>
      </c>
      <c r="F173" s="230" t="s">
        <v>2615</v>
      </c>
      <c r="G173" s="231" t="s">
        <v>1</v>
      </c>
      <c r="H173" s="232">
        <v>1</v>
      </c>
      <c r="I173" s="233"/>
      <c r="J173" s="234">
        <f>ROUND(I173*H173,2)</f>
        <v>0</v>
      </c>
      <c r="K173" s="235"/>
      <c r="L173" s="45"/>
      <c r="M173" s="236" t="s">
        <v>1</v>
      </c>
      <c r="N173" s="237" t="s">
        <v>39</v>
      </c>
      <c r="O173" s="92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0" t="s">
        <v>155</v>
      </c>
      <c r="AT173" s="240" t="s">
        <v>140</v>
      </c>
      <c r="AU173" s="240" t="s">
        <v>84</v>
      </c>
      <c r="AY173" s="18" t="s">
        <v>137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82</v>
      </c>
      <c r="BK173" s="241">
        <f>ROUND(I173*H173,2)</f>
        <v>0</v>
      </c>
      <c r="BL173" s="18" t="s">
        <v>155</v>
      </c>
      <c r="BM173" s="240" t="s">
        <v>697</v>
      </c>
    </row>
    <row r="174" s="2" customFormat="1" ht="16.5" customHeight="1">
      <c r="A174" s="39"/>
      <c r="B174" s="40"/>
      <c r="C174" s="228" t="s">
        <v>431</v>
      </c>
      <c r="D174" s="228" t="s">
        <v>140</v>
      </c>
      <c r="E174" s="229" t="s">
        <v>2711</v>
      </c>
      <c r="F174" s="230" t="s">
        <v>2617</v>
      </c>
      <c r="G174" s="231" t="s">
        <v>1</v>
      </c>
      <c r="H174" s="232">
        <v>1</v>
      </c>
      <c r="I174" s="233"/>
      <c r="J174" s="234">
        <f>ROUND(I174*H174,2)</f>
        <v>0</v>
      </c>
      <c r="K174" s="235"/>
      <c r="L174" s="45"/>
      <c r="M174" s="236" t="s">
        <v>1</v>
      </c>
      <c r="N174" s="237" t="s">
        <v>39</v>
      </c>
      <c r="O174" s="92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0" t="s">
        <v>155</v>
      </c>
      <c r="AT174" s="240" t="s">
        <v>140</v>
      </c>
      <c r="AU174" s="240" t="s">
        <v>84</v>
      </c>
      <c r="AY174" s="18" t="s">
        <v>137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82</v>
      </c>
      <c r="BK174" s="241">
        <f>ROUND(I174*H174,2)</f>
        <v>0</v>
      </c>
      <c r="BL174" s="18" t="s">
        <v>155</v>
      </c>
      <c r="BM174" s="240" t="s">
        <v>707</v>
      </c>
    </row>
    <row r="175" s="2" customFormat="1" ht="16.5" customHeight="1">
      <c r="A175" s="39"/>
      <c r="B175" s="40"/>
      <c r="C175" s="228" t="s">
        <v>435</v>
      </c>
      <c r="D175" s="228" t="s">
        <v>140</v>
      </c>
      <c r="E175" s="229" t="s">
        <v>2712</v>
      </c>
      <c r="F175" s="230" t="s">
        <v>755</v>
      </c>
      <c r="G175" s="231" t="s">
        <v>1</v>
      </c>
      <c r="H175" s="232">
        <v>1</v>
      </c>
      <c r="I175" s="233"/>
      <c r="J175" s="234">
        <f>ROUND(I175*H175,2)</f>
        <v>0</v>
      </c>
      <c r="K175" s="235"/>
      <c r="L175" s="45"/>
      <c r="M175" s="242" t="s">
        <v>1</v>
      </c>
      <c r="N175" s="243" t="s">
        <v>39</v>
      </c>
      <c r="O175" s="244"/>
      <c r="P175" s="245">
        <f>O175*H175</f>
        <v>0</v>
      </c>
      <c r="Q175" s="245">
        <v>0</v>
      </c>
      <c r="R175" s="245">
        <f>Q175*H175</f>
        <v>0</v>
      </c>
      <c r="S175" s="245">
        <v>0</v>
      </c>
      <c r="T175" s="246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0" t="s">
        <v>155</v>
      </c>
      <c r="AT175" s="240" t="s">
        <v>140</v>
      </c>
      <c r="AU175" s="240" t="s">
        <v>84</v>
      </c>
      <c r="AY175" s="18" t="s">
        <v>137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82</v>
      </c>
      <c r="BK175" s="241">
        <f>ROUND(I175*H175,2)</f>
        <v>0</v>
      </c>
      <c r="BL175" s="18" t="s">
        <v>155</v>
      </c>
      <c r="BM175" s="240" t="s">
        <v>720</v>
      </c>
    </row>
    <row r="176" s="2" customFormat="1" ht="6.96" customHeight="1">
      <c r="A176" s="39"/>
      <c r="B176" s="67"/>
      <c r="C176" s="68"/>
      <c r="D176" s="68"/>
      <c r="E176" s="68"/>
      <c r="F176" s="68"/>
      <c r="G176" s="68"/>
      <c r="H176" s="68"/>
      <c r="I176" s="68"/>
      <c r="J176" s="68"/>
      <c r="K176" s="68"/>
      <c r="L176" s="45"/>
      <c r="M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</row>
  </sheetData>
  <sheetProtection sheet="1" autoFilter="0" formatColumns="0" formatRows="0" objects="1" scenarios="1" spinCount="100000" saltValue="3IAE61D47lq9HGozu/HeJSn5xrKr//e6YyWUY0HnoS5IArj1lPrxjI2P7BKDy1DUbgeMEYe05KjwDHLSqUiV1g==" hashValue="5/vNNSXi/azvFn1gqDZjhhVSGr/iINoWonB7CDed01QnHem/R5TYAR2kg2Yzv2+iF9ee4Ofh+h5fUZN0rbclZw==" algorithmName="SHA-512" password="CC35"/>
  <autoFilter ref="C124:K17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Harmáčková Petra</dc:creator>
  <cp:lastModifiedBy>Harmáčková Petra</cp:lastModifiedBy>
  <dcterms:created xsi:type="dcterms:W3CDTF">2023-08-28T10:54:37Z</dcterms:created>
  <dcterms:modified xsi:type="dcterms:W3CDTF">2023-08-28T10:54:48Z</dcterms:modified>
</cp:coreProperties>
</file>