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600" firstSheet="1" activeTab="4"/>
  </bookViews>
  <sheets>
    <sheet name="Rekapitulace stavby" sheetId="1" r:id="rId1"/>
    <sheet name="ZRN1 - KOMUNIKACE" sheetId="2" r:id="rId2"/>
    <sheet name="ZRN2 - VEŘEJNÉ OSVĚTLENÍ" sheetId="3" r:id="rId3"/>
    <sheet name="VON - VEDLEJŠÍ A OSTATNÍ ..." sheetId="4" r:id="rId4"/>
    <sheet name="Seznam figur" sheetId="5" r:id="rId5"/>
  </sheets>
  <definedNames>
    <definedName name="_xlnm._FilterDatabase" localSheetId="3" hidden="1">'VON - VEDLEJŠÍ A OSTATNÍ ...'!$C$119:$K$152</definedName>
    <definedName name="_xlnm._FilterDatabase" localSheetId="1" hidden="1">'ZRN1 - KOMUNIKACE'!$C$125:$K$403</definedName>
    <definedName name="_xlnm._FilterDatabase" localSheetId="2" hidden="1">'ZRN2 - VEŘEJNÉ OSVĚTLENÍ'!$C$119:$K$238</definedName>
    <definedName name="_xlnm.Print_Area" localSheetId="0">'Rekapitulace stavby'!$D$4:$AO$76,'Rekapitulace stavby'!$C$82:$AQ$98</definedName>
    <definedName name="_xlnm.Print_Area" localSheetId="4">'Seznam figur'!$C$4:$G$193</definedName>
    <definedName name="_xlnm.Print_Area" localSheetId="3">'VON - VEDLEJŠÍ A OSTATNÍ ...'!$C$107:$K$152</definedName>
    <definedName name="_xlnm.Print_Area" localSheetId="1">'ZRN1 - KOMUNIKACE'!$C$113:$K$403</definedName>
    <definedName name="_xlnm.Print_Area" localSheetId="2">'ZRN2 - VEŘEJNÉ OSVĚTLENÍ'!$C$107:$K$238</definedName>
    <definedName name="_xlnm.Print_Titles" localSheetId="0">'Rekapitulace stavby'!$92:$92</definedName>
    <definedName name="_xlnm.Print_Titles" localSheetId="1">'ZRN1 - KOMUNIKACE'!$125:$125</definedName>
    <definedName name="_xlnm.Print_Titles" localSheetId="2">'ZRN2 - VEŘEJNÉ OSVĚTLENÍ'!$119:$119</definedName>
    <definedName name="_xlnm.Print_Titles" localSheetId="3">'VON - VEDLEJŠÍ A OSTATNÍ ...'!$119:$119</definedName>
    <definedName name="_xlnm.Print_Titles" localSheetId="4">'Seznam figur'!$9:$9</definedName>
  </definedNames>
  <calcPr calcId="162913"/>
</workbook>
</file>

<file path=xl/sharedStrings.xml><?xml version="1.0" encoding="utf-8"?>
<sst xmlns="http://schemas.openxmlformats.org/spreadsheetml/2006/main" count="5847" uniqueCount="980">
  <si>
    <t>Export Komplet</t>
  </si>
  <si>
    <t/>
  </si>
  <si>
    <t>2.0</t>
  </si>
  <si>
    <t>False</t>
  </si>
  <si>
    <t>{7d5365f5-d6da-4a99-ae30-3e8581c7df54}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</si>
  <si>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</si>
  <si>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</si>
  <si>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</si>
  <si>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</si>
  <si>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</si>
  <si>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</si>
  <si>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</si>
  <si>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</si>
  <si>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</si>
  <si>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23-02-11-1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</si>
  <si>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</si>
  <si>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</si>
  <si>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</si>
  <si>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</si>
  <si>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</si>
  <si>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TEPLICE</t>
  </si>
  <si>
    <t>Datum:</t>
  </si>
  <si>
    <t>Zadavatel:</t>
  </si>
  <si>
    <t>IČ:</t>
  </si>
  <si>
    <t>STATUTÁRNÍ MĚSTO TEPLICE</t>
  </si>
  <si>
    <t>DIČ:</t>
  </si>
  <si>
    <t>Uchazeč:</t>
  </si>
  <si>
    <t>Vyplň údaj</t>
  </si>
  <si>
    <t>Projektant:</t>
  </si>
  <si>
    <t>RAPID MOST SPOL. S R.O.</t>
  </si>
  <si>
    <t>True</t>
  </si>
  <si>
    <t>Zpracovatel:</t>
  </si>
  <si>
    <t>ING.VLADIMÍR PLHÁK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</si>
  <si>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</si>
  <si>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</si>
  <si>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</si>
  <si>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</si>
  <si>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</si>
  <si>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</si>
  <si>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</si>
  <si>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</si>
  <si>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</si>
  <si>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</si>
  <si>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</si>
  <si>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</si>
  <si>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</si>
  <si>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</si>
  <si>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</si>
  <si>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</si>
  <si>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</si>
  <si>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</si>
  <si>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</si>
  <si>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</si>
  <si>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</si>
  <si>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</si>
  <si>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</si>
  <si>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</si>
  <si>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</si>
  <si>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</si>
  <si>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</si>
  <si>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</si>
  <si>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</si>
  <si>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</si>
  <si>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</si>
  <si>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</si>
  <si>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</si>
  <si>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</si>
  <si>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</si>
  <si>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</si>
  <si>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</si>
  <si>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</si>
  <si>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</si>
  <si>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</si>
  <si>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</si>
  <si>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</si>
  <si>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</si>
  <si>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</si>
  <si>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</si>
  <si>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</si>
  <si>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</si>
  <si>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</si>
  <si>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</si>
  <si>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</si>
  <si>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{65e5c047-6892-41ae-a89f-00502c676933}</t>
  </si>
  <si>
    <t>2</t>
  </si>
  <si>
    <t>ZRN2</t>
  </si>
  <si>
    <t>VEŘEJNÉ OSVĚTLENÍ</t>
  </si>
  <si>
    <t>{5f0fbef7-dc22-4cf6-85a5-7fbee0b29614}</t>
  </si>
  <si>
    <t>VON</t>
  </si>
  <si>
    <t>VEDLEJŠÍ A OSTATNÍ NÁKLADY</t>
  </si>
  <si>
    <t>{69472f27-7180-46cc-ab9b-8f2da4865a5c}</t>
  </si>
  <si>
    <t>DEM1</t>
  </si>
  <si>
    <t>BOURÁNÍ ASFALTOVÉ KOMUNIKACE - NOVÁ KCE 450MM</t>
  </si>
  <si>
    <t>m2</t>
  </si>
  <si>
    <t>527</t>
  </si>
  <si>
    <t>3</t>
  </si>
  <si>
    <t>DEM2</t>
  </si>
  <si>
    <t>BOURÁNÍ ASFALTOVÉ KOMUNIKACE - NOVÁ KCE 320MM</t>
  </si>
  <si>
    <t>174</t>
  </si>
  <si>
    <t>KRYCÍ LIST SOUPISU PRACÍ</t>
  </si>
  <si>
    <t>DEM3</t>
  </si>
  <si>
    <t>BOURÁNÍ ASFALTOVÉ KOMUNIKACE - NOVÁ KCE 240MM</t>
  </si>
  <si>
    <t>72</t>
  </si>
  <si>
    <t>DEM4</t>
  </si>
  <si>
    <t>BOURÁNÍ ASFALTOVÉ KOMUNIKACE - NOVÁ KCE 200MM</t>
  </si>
  <si>
    <t>208</t>
  </si>
  <si>
    <t>DEM5</t>
  </si>
  <si>
    <t>BOURÁNÍ ASFALTOVÉHO CHODNÍKU - NOVÁ KCE 450MM</t>
  </si>
  <si>
    <t>DEM6</t>
  </si>
  <si>
    <t>BOURÁNÍ ASFALTOVÉHO CHODNÍKU - NOVÁ KCE 240MM</t>
  </si>
  <si>
    <t>801</t>
  </si>
  <si>
    <t>Objekt:</t>
  </si>
  <si>
    <t>DEM8</t>
  </si>
  <si>
    <t>BOURÁNÍ DLÁŽDĚNÉHO CHODNÍKU - NOVÁ KCE 450MM</t>
  </si>
  <si>
    <t>ZRN1 - KOMUNIKACE</t>
  </si>
  <si>
    <t>DEM9</t>
  </si>
  <si>
    <t>BOURÁNÍ DLÁŽDĚNÉHO CHODNÍKU - NOVÁ KCE 240MM</t>
  </si>
  <si>
    <t>38</t>
  </si>
  <si>
    <t>DN150</t>
  </si>
  <si>
    <t>PŘÍPOJKY DN 150</t>
  </si>
  <si>
    <t>m</t>
  </si>
  <si>
    <t>4,5</t>
  </si>
  <si>
    <t>KCE100MMAB</t>
  </si>
  <si>
    <t>KCE100MM KRYT Z ASFALTOBETONU</t>
  </si>
  <si>
    <t>1735</t>
  </si>
  <si>
    <t>KCE240MMDP</t>
  </si>
  <si>
    <t>KCE 240MM KRYT Z DLAŽBY POVRCH HLADKÝ, BARVA PŘÍRODNÍ</t>
  </si>
  <si>
    <t>880</t>
  </si>
  <si>
    <t>KCE240MMDR</t>
  </si>
  <si>
    <t>KCE 240MM KRYT Z DLAŽBY POVRCH RELIÉFNÍ, BARVA ČERVENÁ</t>
  </si>
  <si>
    <t>35</t>
  </si>
  <si>
    <t>KCE280MMAB</t>
  </si>
  <si>
    <t>KCE280MM KRYT Z ASFALTOBETONU</t>
  </si>
  <si>
    <t>5</t>
  </si>
  <si>
    <t>KCE320MMDP</t>
  </si>
  <si>
    <t>KCE 320MM KRYT Z DLAŽBY POVRCH HLADKÝ, BARVA PŘÍRODNÍ</t>
  </si>
  <si>
    <t>250</t>
  </si>
  <si>
    <t>KCE450MMAB</t>
  </si>
  <si>
    <t>KCE450MM KRYT Z ASFALTOBETONU</t>
  </si>
  <si>
    <t>375</t>
  </si>
  <si>
    <t>OBSYP</t>
  </si>
  <si>
    <t>SOUČET</t>
  </si>
  <si>
    <t>m3</t>
  </si>
  <si>
    <t>0,54</t>
  </si>
  <si>
    <t>ODKOP2</t>
  </si>
  <si>
    <t>VÝPOČET PRO ODKOP ZEMINY V TŘ. 2</t>
  </si>
  <si>
    <t>90</t>
  </si>
  <si>
    <t>ODKOP4</t>
  </si>
  <si>
    <t>VÝPOČET PRO ODKOP ZEMINY V TŘ. 4</t>
  </si>
  <si>
    <t>281,7</t>
  </si>
  <si>
    <t>ODVOZ2</t>
  </si>
  <si>
    <t>VÝPOČET KUBATUR K ODVOZU NA SKLÁDKU</t>
  </si>
  <si>
    <t>ODVOZ4</t>
  </si>
  <si>
    <t>284,94</t>
  </si>
  <si>
    <t>RÝHY</t>
  </si>
  <si>
    <t xml:space="preserve">VÝPOČET PRO ODKOP ZEMINY V TŘ. 4 </t>
  </si>
  <si>
    <t>3,24</t>
  </si>
  <si>
    <t>ŠACHTA</t>
  </si>
  <si>
    <t>POČET REVIZNÍCH ŠACHET</t>
  </si>
  <si>
    <t>kus</t>
  </si>
  <si>
    <t>10</t>
  </si>
  <si>
    <t>UV</t>
  </si>
  <si>
    <t>ULIČNÍ VPUST</t>
  </si>
  <si>
    <t>ZÁSYPY</t>
  </si>
  <si>
    <t>13,24</t>
  </si>
  <si>
    <t>ZELEŇ</t>
  </si>
  <si>
    <t>SADOVÉ ÚPRAVY – TRÁVNÍK</t>
  </si>
  <si>
    <t>475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</si>
  <si>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</si>
  <si>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</si>
  <si>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</si>
  <si>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</si>
  <si>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</si>
  <si>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</si>
  <si>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</si>
  <si>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</si>
  <si>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</si>
  <si>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</si>
  <si>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</si>
  <si>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</si>
  <si>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</si>
  <si>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</si>
  <si>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</si>
  <si>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</si>
  <si>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</si>
  <si>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</si>
  <si>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</si>
  <si>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</si>
  <si>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</si>
  <si>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</si>
  <si>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</si>
  <si>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</si>
  <si>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</si>
  <si>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</si>
  <si>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</si>
  <si>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</si>
  <si>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</si>
  <si>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</si>
  <si>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</si>
  <si>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</si>
  <si>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112201114</t>
  </si>
  <si>
    <t>Odstranění pařezů D do 0,5 m v rovině a svahu 1:5 s odklizením do 20 m a zasypáním jámy</t>
  </si>
  <si>
    <t>CS ÚRS 2024 01</t>
  </si>
  <si>
    <t>4</t>
  </si>
  <si>
    <t>644071743</t>
  </si>
  <si>
    <t>112201117</t>
  </si>
  <si>
    <t>Odstranění pařezů D přes 0,7 do 0,8 m v rovině a svahu do 1:5 s odklizením do 20 m a zasypáním jámy</t>
  </si>
  <si>
    <t>1001385170</t>
  </si>
  <si>
    <t>113106134</t>
  </si>
  <si>
    <t>Rozebrání dlažeb ze zámkových dlaždic komunikací pro pěší strojně pl do 50 m2</t>
  </si>
  <si>
    <t>279615526</t>
  </si>
  <si>
    <t>VV</t>
  </si>
  <si>
    <t>Součet</t>
  </si>
  <si>
    <t>113107221</t>
  </si>
  <si>
    <t>Odstranění podkladu z kameniva drceného tl do 100 mm strojně pl přes 200 m2</t>
  </si>
  <si>
    <t>-1129486330</t>
  </si>
  <si>
    <t>113107222</t>
  </si>
  <si>
    <t>Odstranění podkladu z kameniva drceného tl 200 mm strojně pl přes 200 m2</t>
  </si>
  <si>
    <t>230380676</t>
  </si>
  <si>
    <t>6</t>
  </si>
  <si>
    <t>113107231</t>
  </si>
  <si>
    <t>Odstranění podkladu z betonu prostého tl 150 mm strojně pl přes 200 m2</t>
  </si>
  <si>
    <t>568519562</t>
  </si>
  <si>
    <t>P</t>
  </si>
  <si>
    <t>Poznámka k položce:
50%, odhad projektanta</t>
  </si>
  <si>
    <t>7</t>
  </si>
  <si>
    <t>113107241</t>
  </si>
  <si>
    <t>Odstranění podkladu živičného tl 50 mm strojně pl přes 200 m2</t>
  </si>
  <si>
    <t>863484327</t>
  </si>
  <si>
    <t>lité asfalty byly částečně odstraněny (75%) při rekonstrukci SČVaK a.s.</t>
  </si>
  <si>
    <t>822*0,25 "Přepočtené koeficientem množství</t>
  </si>
  <si>
    <t>8</t>
  </si>
  <si>
    <t>113107243</t>
  </si>
  <si>
    <t>Odstranění podkladu živičného tl přes 100 do 150 mm strojně pl přes 200 m2</t>
  </si>
  <si>
    <t>2135639650</t>
  </si>
  <si>
    <t>9</t>
  </si>
  <si>
    <t>113154264</t>
  </si>
  <si>
    <t>Frézování živičného krytu tl 100 mm pruh š přes 1 do 2 m pl přes 500 do 1000 m2 s překážkami v trase</t>
  </si>
  <si>
    <t>1807182718</t>
  </si>
  <si>
    <t>410+325"1+3 etapa Lounská</t>
  </si>
  <si>
    <t>627009993</t>
  </si>
  <si>
    <t>720"DEM0 - 1+3 etapa Litoměřická</t>
  </si>
  <si>
    <t>11</t>
  </si>
  <si>
    <t>113201112</t>
  </si>
  <si>
    <t>Vytrhání obrub silničních ležatých</t>
  </si>
  <si>
    <t>-1430348713</t>
  </si>
  <si>
    <t>113202111</t>
  </si>
  <si>
    <t>Vytrhání obrub krajníků obrubníků stojatých</t>
  </si>
  <si>
    <t>-51561124</t>
  </si>
  <si>
    <t>13</t>
  </si>
  <si>
    <t>113204111</t>
  </si>
  <si>
    <t>Vytrhání obrub záhonových</t>
  </si>
  <si>
    <t>-1337464614</t>
  </si>
  <si>
    <t>14</t>
  </si>
  <si>
    <t>120001101</t>
  </si>
  <si>
    <t>Příplatek za ztížení odkopávky nebo prokopávky v blízkosti inženýrských sítí</t>
  </si>
  <si>
    <t>1223586264</t>
  </si>
  <si>
    <t>Poznámka k položce:
75%, odhad projektanta</t>
  </si>
  <si>
    <t>281,7*0,75 "Přepočtené koeficientem množství</t>
  </si>
  <si>
    <t>15</t>
  </si>
  <si>
    <t>122151103</t>
  </si>
  <si>
    <t>Odkopávky a prokopávky nezapažené v hornině třídy těžitelnosti I skupiny 1 a 2 objem do 100 m3 strojně</t>
  </si>
  <si>
    <t>-29715376</t>
  </si>
  <si>
    <t>16</t>
  </si>
  <si>
    <t>122351103</t>
  </si>
  <si>
    <t>Odkopávky a prokopávky nezapažené v hornině třídy těžitelnosti II skupiny 4 objem do 100 m3 strojně</t>
  </si>
  <si>
    <t>1050952910</t>
  </si>
  <si>
    <t>-187,5 "(aktivní zóna)</t>
  </si>
  <si>
    <t>17</t>
  </si>
  <si>
    <t>122351104</t>
  </si>
  <si>
    <t>Odkopávky a prokopávky nezapažené v hornině třídy těžitelnosti II skupiny 4 objem do 500 m3 strojně</t>
  </si>
  <si>
    <t>1660656588</t>
  </si>
  <si>
    <t>187,5"aktivní zóna</t>
  </si>
  <si>
    <t>18</t>
  </si>
  <si>
    <t>132351101</t>
  </si>
  <si>
    <t>Hloubení rýh nezapažených š do 800 mm v hornině třídy těžitelnosti II skupiny 4 objem do 20 m3 strojně</t>
  </si>
  <si>
    <t>-1029064525</t>
  </si>
  <si>
    <t>19</t>
  </si>
  <si>
    <t>162751117</t>
  </si>
  <si>
    <t>Vodorovné přemístění do 10000 m výkopku/sypaniny z horniny třídy těžitelnosti I, skupiny 1 až 3</t>
  </si>
  <si>
    <t>1562609769</t>
  </si>
  <si>
    <t>Poznámka k položce:
8,5 - 9,5km</t>
  </si>
  <si>
    <t>20</t>
  </si>
  <si>
    <t>162751137</t>
  </si>
  <si>
    <t>Vodorovné přemístění do 10000 m výkopku/sypaniny z horniny třídy těžitelnosti II, skupiny 4 a 5</t>
  </si>
  <si>
    <t>-527792382</t>
  </si>
  <si>
    <t>ODKOP4+RÝHY</t>
  </si>
  <si>
    <t>171201231</t>
  </si>
  <si>
    <t>Poplatek za uložení zeminy a kamení na recyklační skládce (skládkovné) kód odpadu 17 05 04</t>
  </si>
  <si>
    <t>t</t>
  </si>
  <si>
    <t>176119345</t>
  </si>
  <si>
    <t>Poznámka k položce:
převod m3/t</t>
  </si>
  <si>
    <t>ODVOZ2+ODVOZ4</t>
  </si>
  <si>
    <t>374,94*1,75 "Přepočtené koeficientem množství</t>
  </si>
  <si>
    <t>22</t>
  </si>
  <si>
    <t>171251201</t>
  </si>
  <si>
    <t>Uložení sypaniny na skládky nebo meziskládky</t>
  </si>
  <si>
    <t>994258978</t>
  </si>
  <si>
    <t>ODKOP2+ODKOP4</t>
  </si>
  <si>
    <t>23</t>
  </si>
  <si>
    <t>174101101</t>
  </si>
  <si>
    <t>Zásyp jam, šachet rýh nebo kolem objektů sypaninou se zhutněním</t>
  </si>
  <si>
    <t>-1590247785</t>
  </si>
  <si>
    <t>Poznámka k položce:
80% po odpočtu</t>
  </si>
  <si>
    <t>RÝHY"ZÁSYPY rýh přípojek</t>
  </si>
  <si>
    <t>ŠACHTA"ZÁSYPY kolem šachet</t>
  </si>
  <si>
    <t>13,24*0,8 "Přepočtené koeficientem množství</t>
  </si>
  <si>
    <t>24</t>
  </si>
  <si>
    <t>175111101</t>
  </si>
  <si>
    <t>Obsypání potrubí ručně sypaninou bez prohození, uloženou do 3 m</t>
  </si>
  <si>
    <t>-160758516</t>
  </si>
  <si>
    <t>0,2*0,6*DN150</t>
  </si>
  <si>
    <t>25</t>
  </si>
  <si>
    <t>M</t>
  </si>
  <si>
    <t>58331200</t>
  </si>
  <si>
    <t>štěrkopísek netříděný zásypový</t>
  </si>
  <si>
    <t>2036482191</t>
  </si>
  <si>
    <t>Poznámka k položce:
převod m3/t
80% po odpočtu</t>
  </si>
  <si>
    <t>ZÁSYPY+OBSYP</t>
  </si>
  <si>
    <t>13,78*1,4 "Přepočtené koeficientem množství</t>
  </si>
  <si>
    <t>26</t>
  </si>
  <si>
    <t>180404111</t>
  </si>
  <si>
    <t>Založení hřišťového trávníku výsevem na vrstvě ornice</t>
  </si>
  <si>
    <t>-1870454715</t>
  </si>
  <si>
    <t>27</t>
  </si>
  <si>
    <t>005724100</t>
  </si>
  <si>
    <t>osivo směs travní parková</t>
  </si>
  <si>
    <t>kg</t>
  </si>
  <si>
    <t>-78826765</t>
  </si>
  <si>
    <t>Poznámka k položce:
1kg/50m2</t>
  </si>
  <si>
    <t>475*0,02 "Přepočtené koeficientem množství</t>
  </si>
  <si>
    <t>28</t>
  </si>
  <si>
    <t>181351103</t>
  </si>
  <si>
    <t>Rozprostření ornice tl vrstvy do 200 mm pl do 500 m2 v rovině nebo ve svahu do 1:5 strojně</t>
  </si>
  <si>
    <t>-488041642</t>
  </si>
  <si>
    <t>29</t>
  </si>
  <si>
    <t>10364100</t>
  </si>
  <si>
    <t>zemina pro terénní úpravy - tříděná</t>
  </si>
  <si>
    <t>1051765615</t>
  </si>
  <si>
    <t>ZELEŇ*0,2</t>
  </si>
  <si>
    <t>95*1,75 "Přepočtené koeficientem množství</t>
  </si>
  <si>
    <t>30</t>
  </si>
  <si>
    <t>181951111</t>
  </si>
  <si>
    <t>Úprava pláně v hornině třídy těžitelnosti I, skupiny 1 až 3 bez zhutnění</t>
  </si>
  <si>
    <t>-295203806</t>
  </si>
  <si>
    <t>31</t>
  </si>
  <si>
    <t>181951114</t>
  </si>
  <si>
    <t>Úprava pláně v hornině třídy těžitelnosti II, skupiny 4 a 5 se zhutněním</t>
  </si>
  <si>
    <t>-1737424711</t>
  </si>
  <si>
    <t>KCE240MMDP+KCE240MMDR</t>
  </si>
  <si>
    <t>KCE450MMAB+KCE320MMDP</t>
  </si>
  <si>
    <t>Svislé a kompletní konstrukce</t>
  </si>
  <si>
    <t>32</t>
  </si>
  <si>
    <t>339921132</t>
  </si>
  <si>
    <t>Osazování betonových palisád do betonového základu v řadě výšky prvku přes 0,5 do 1 m</t>
  </si>
  <si>
    <t>-573844755</t>
  </si>
  <si>
    <t>40</t>
  </si>
  <si>
    <t>33</t>
  </si>
  <si>
    <t>59228277</t>
  </si>
  <si>
    <t>palisáda betonová hranatá barevná 115x115x500mm</t>
  </si>
  <si>
    <t>1704014440</t>
  </si>
  <si>
    <t>40*5,715 "Přepočtené koeficientem množství</t>
  </si>
  <si>
    <t>34</t>
  </si>
  <si>
    <t>358315114</t>
  </si>
  <si>
    <t>Bourání stoky kompletní nebo vybourání otvorů z prostého betonu plochy do 4 m2</t>
  </si>
  <si>
    <t>909994487</t>
  </si>
  <si>
    <t>Poznámka k položce:
50%</t>
  </si>
  <si>
    <t>Vodorovné konstrukce</t>
  </si>
  <si>
    <t>451573111</t>
  </si>
  <si>
    <t>Lože pod potrubí otevřený výkop ze štěrkopísku</t>
  </si>
  <si>
    <t>2098685413</t>
  </si>
  <si>
    <t>0,6*0,3*DN150</t>
  </si>
  <si>
    <t>Komunikace pozemní</t>
  </si>
  <si>
    <t>36</t>
  </si>
  <si>
    <t>564851111</t>
  </si>
  <si>
    <t>Podklad ze štěrkodrtě ŠD tl 150 mm</t>
  </si>
  <si>
    <t>-1657381891</t>
  </si>
  <si>
    <t>Poznámka k položce:
rozšíření k pláni 5%</t>
  </si>
  <si>
    <t>915*1,05 "Přepočtené koeficientem množství</t>
  </si>
  <si>
    <t>37</t>
  </si>
  <si>
    <t>564861111</t>
  </si>
  <si>
    <t>Podklad ze štěrkodrtě ŠD tl 200 mm</t>
  </si>
  <si>
    <t>-2066387113</t>
  </si>
  <si>
    <t>Poznámka k položce:
koef.1,1 odhad projektanta</t>
  </si>
  <si>
    <t>564871111</t>
  </si>
  <si>
    <t>Podklad ze štěrkodrtě ŠD plochy přes 100 m2 tl 250 mm</t>
  </si>
  <si>
    <t>281648340</t>
  </si>
  <si>
    <t>aktivní zóna</t>
  </si>
  <si>
    <t>KCE450MMAB*2</t>
  </si>
  <si>
    <t>39</t>
  </si>
  <si>
    <t>565135101</t>
  </si>
  <si>
    <t>Asfaltový beton vrstva podkladní ACP 16 (obalované kamenivo OKS) tl 50 mm š do 1,5 m</t>
  </si>
  <si>
    <t>808741198</t>
  </si>
  <si>
    <t>oceň ACp16+</t>
  </si>
  <si>
    <t>567142114</t>
  </si>
  <si>
    <t>Podklad ze směsi stmelené cementem SC C 8/10 (KSC I) tl 240 mm</t>
  </si>
  <si>
    <t>-1215643391</t>
  </si>
  <si>
    <t>41</t>
  </si>
  <si>
    <t>573111112</t>
  </si>
  <si>
    <t>Postřik živičný infiltrační s posypem z asfaltu množství 1 kg/m2</t>
  </si>
  <si>
    <t>297222809</t>
  </si>
  <si>
    <t>Poznámka k položce:
10% vyrovnání</t>
  </si>
  <si>
    <t>42</t>
  </si>
  <si>
    <t>573211111</t>
  </si>
  <si>
    <t>Postřik živičný spojovací z asfaltu v množství 0,60 kg/m2</t>
  </si>
  <si>
    <t>-1289507321</t>
  </si>
  <si>
    <t>43</t>
  </si>
  <si>
    <t>577134111</t>
  </si>
  <si>
    <t>Asfaltový beton vrstva obrusná ACO 11 (ABS) tř. I tl 40 mm š do 3 m z nemodifikovaného asfaltu</t>
  </si>
  <si>
    <t>-1278628519</t>
  </si>
  <si>
    <t>44</t>
  </si>
  <si>
    <t>577155112</t>
  </si>
  <si>
    <t>Asfaltový beton vrstva ložní ACL 16 (ABH) tl 60 mm š do 3 m z nemodifikovaného asfaltu</t>
  </si>
  <si>
    <t>500748223</t>
  </si>
  <si>
    <t>45</t>
  </si>
  <si>
    <t>596211113</t>
  </si>
  <si>
    <t>Kladení zámkové dlažby komunikací pro pěší tl 60 mm skupiny A pl přes 300 m2</t>
  </si>
  <si>
    <t>-310807519</t>
  </si>
  <si>
    <t>46</t>
  </si>
  <si>
    <t>59245008</t>
  </si>
  <si>
    <t>dlažba tvar obdélník betonová 200x100x60mm barevná</t>
  </si>
  <si>
    <t>-1161152046</t>
  </si>
  <si>
    <t>Poznámka k položce:
1% ztratné</t>
  </si>
  <si>
    <t>KCE240MMDP*0,2</t>
  </si>
  <si>
    <t>176*1,01 "Přepočtené koeficientem množství</t>
  </si>
  <si>
    <t>47</t>
  </si>
  <si>
    <t>59245018</t>
  </si>
  <si>
    <t>dlažba tvar obdélník betonová 200x100x60mm přírodní</t>
  </si>
  <si>
    <t>-917148071</t>
  </si>
  <si>
    <t>Poznámka k položce:
2% ztratné</t>
  </si>
  <si>
    <t>KCE240MMDP*0,8</t>
  </si>
  <si>
    <t>704*1,01 "Přepočtené koeficientem množství</t>
  </si>
  <si>
    <t>48</t>
  </si>
  <si>
    <t>59245006</t>
  </si>
  <si>
    <t>dlažba tvar obdélník betonová pro nevidomé 200x100x60mm barevná</t>
  </si>
  <si>
    <t>-1972454257</t>
  </si>
  <si>
    <t>35*1,02 "Přepočtené koeficientem množství</t>
  </si>
  <si>
    <t>49</t>
  </si>
  <si>
    <t>596211114</t>
  </si>
  <si>
    <t>Příplatek za kombinaci dvou barev u kladení betonových dlažeb komunikací pro pěší ručně tl 60 mm skupiny A</t>
  </si>
  <si>
    <t>524612379</t>
  </si>
  <si>
    <t>50</t>
  </si>
  <si>
    <t>596212212</t>
  </si>
  <si>
    <t>Kladení zámkové dlažby pozemních komunikací ručně tl 80 mm skupiny A pl přes 100 do 300 m2</t>
  </si>
  <si>
    <t>1519162670</t>
  </si>
  <si>
    <t>51</t>
  </si>
  <si>
    <t>59245020</t>
  </si>
  <si>
    <t>dlažba tvar obdélník betonová 200x100x80mm přírodní</t>
  </si>
  <si>
    <t>721175780</t>
  </si>
  <si>
    <t>250*1,02 "Přepočtené koeficientem množství</t>
  </si>
  <si>
    <t>52</t>
  </si>
  <si>
    <t>58943115</t>
  </si>
  <si>
    <t>beton asfaltový podkladní ACP 16S pojivo asfalt 50/70</t>
  </si>
  <si>
    <t>1437533804</t>
  </si>
  <si>
    <t>2,6*0,05"převod t/m2</t>
  </si>
  <si>
    <t>KCE100MMAB*0,1*0,13"vysprávky, vyrovnávky 10% z celkové plochy</t>
  </si>
  <si>
    <t>Trubní vedení</t>
  </si>
  <si>
    <t>53</t>
  </si>
  <si>
    <t>871315211</t>
  </si>
  <si>
    <t>Kanalizační potrubí z tvrdého PVC jednovrstvé tuhost třídy SN4 DN 160</t>
  </si>
  <si>
    <t>CS ÚRS 2023 01</t>
  </si>
  <si>
    <t>34095706</t>
  </si>
  <si>
    <t>54</t>
  </si>
  <si>
    <t>894412411</t>
  </si>
  <si>
    <t>Osazení betonových nebo železobetonových dílců pro šachty skruží přechodových</t>
  </si>
  <si>
    <t>220355840</t>
  </si>
  <si>
    <t>55</t>
  </si>
  <si>
    <t>59224121</t>
  </si>
  <si>
    <t>skruž betonová přechodová 62,5/100x60x9cm, stupadla poplastovaná kapsová</t>
  </si>
  <si>
    <t>-846994782</t>
  </si>
  <si>
    <t>56</t>
  </si>
  <si>
    <t>59224148</t>
  </si>
  <si>
    <t>prstenec šachtový vyrovnávací betonový rovný 625x100x100mm</t>
  </si>
  <si>
    <t>-1032232011</t>
  </si>
  <si>
    <t>57</t>
  </si>
  <si>
    <t>895941341</t>
  </si>
  <si>
    <t>Osazení vpusti uliční DN 500 z betonových dílců dno s výtokem</t>
  </si>
  <si>
    <t>-683568556</t>
  </si>
  <si>
    <t>58</t>
  </si>
  <si>
    <t>59223852</t>
  </si>
  <si>
    <t>dno pro uliční vpusť s kalovou prohlubní betonové 450x300x50mm</t>
  </si>
  <si>
    <t>-1890944206</t>
  </si>
  <si>
    <t>59</t>
  </si>
  <si>
    <t>59223854</t>
  </si>
  <si>
    <t>skruž pro uliční vpusť s výtokovým otvorem PVC betonová 450x350x50mm</t>
  </si>
  <si>
    <t>1201502674</t>
  </si>
  <si>
    <t>60</t>
  </si>
  <si>
    <t>59223856</t>
  </si>
  <si>
    <t>skruž pro uliční vpusť horní betonová 450x195x50mm</t>
  </si>
  <si>
    <t>2047782255</t>
  </si>
  <si>
    <t>61</t>
  </si>
  <si>
    <t>59223860</t>
  </si>
  <si>
    <t>skruž pro uliční vpusť středová betonová 450x195x50mm</t>
  </si>
  <si>
    <t>338926673</t>
  </si>
  <si>
    <t>62</t>
  </si>
  <si>
    <t>59223874</t>
  </si>
  <si>
    <t>koš vysoký pro uliční vpusti žárově Pz plech pro rám 500/300mm</t>
  </si>
  <si>
    <t>-1218595619</t>
  </si>
  <si>
    <t>63</t>
  </si>
  <si>
    <t>55242320</t>
  </si>
  <si>
    <t>mříž vtoková litinová plochá 500x500mm</t>
  </si>
  <si>
    <t>993142960</t>
  </si>
  <si>
    <t>oceň včetně rámu</t>
  </si>
  <si>
    <t>64</t>
  </si>
  <si>
    <t>899104112</t>
  </si>
  <si>
    <t>Osazení poklopů litinových nebo ocelových včetně rámů pro třídu zatížení D400, E600</t>
  </si>
  <si>
    <t>-314901544</t>
  </si>
  <si>
    <t>65</t>
  </si>
  <si>
    <t>55241402</t>
  </si>
  <si>
    <t>poklop šachtový s rámem DN 600 třída D400 bez odvětrání</t>
  </si>
  <si>
    <t>-1983462324</t>
  </si>
  <si>
    <t>66</t>
  </si>
  <si>
    <t>899331111</t>
  </si>
  <si>
    <t>Výšková úprava uličního vstupu nebo vpusti do 200 mm zvýšením poklopu</t>
  </si>
  <si>
    <t>-1684145734</t>
  </si>
  <si>
    <t>67</t>
  </si>
  <si>
    <t>899431111</t>
  </si>
  <si>
    <t>Výšková úprava uličního vstupu nebo vpusti do 200 mm zvýšením krycího hrnce, šoupěte nebo hydrantu</t>
  </si>
  <si>
    <t>1070645992</t>
  </si>
  <si>
    <t>Ostatní konstrukce a práce-bourání</t>
  </si>
  <si>
    <t>68</t>
  </si>
  <si>
    <t>914111111</t>
  </si>
  <si>
    <t>Montáž svislé dopravní značky do velikosti 1 m2 objímkami na sloupek nebo konzolu</t>
  </si>
  <si>
    <t>-848895127</t>
  </si>
  <si>
    <t>69</t>
  </si>
  <si>
    <t>40445625</t>
  </si>
  <si>
    <t>informativní značky provozní IP8, IP9, IP11-IP13 500x700mm</t>
  </si>
  <si>
    <t>-1678705322</t>
  </si>
  <si>
    <t>70</t>
  </si>
  <si>
    <t>914511111</t>
  </si>
  <si>
    <t>Montáž sloupku dopravních značek délky do 3,5 m s betonovým základem</t>
  </si>
  <si>
    <t>-1082049417</t>
  </si>
  <si>
    <t>71</t>
  </si>
  <si>
    <t>40445230</t>
  </si>
  <si>
    <t>sloupek pro dopravní značku Zn D 70mm v 3,5m</t>
  </si>
  <si>
    <t>118171317</t>
  </si>
  <si>
    <t>40445254</t>
  </si>
  <si>
    <t>víčko plastové na sloupek D 70mm</t>
  </si>
  <si>
    <t>292408133</t>
  </si>
  <si>
    <t>73</t>
  </si>
  <si>
    <t>40445257</t>
  </si>
  <si>
    <t>svorka upínací na sloupek D 70mm</t>
  </si>
  <si>
    <t>-1212683071</t>
  </si>
  <si>
    <t>74</t>
  </si>
  <si>
    <t>915211111</t>
  </si>
  <si>
    <t>Vodorovné dopravní značení dělící čáry souvislé š 125 mm bílý plast</t>
  </si>
  <si>
    <t>1754644941</t>
  </si>
  <si>
    <t>75</t>
  </si>
  <si>
    <t>915211115</t>
  </si>
  <si>
    <t>Vodorovné dopravní značení dělící čáry souvislé š 125 mm žlutý plast</t>
  </si>
  <si>
    <t>-430459789</t>
  </si>
  <si>
    <t>76</t>
  </si>
  <si>
    <t>915221111</t>
  </si>
  <si>
    <t>Vodorovné dopravní značení vodící čáry souvislé š 250 mm bílý plast</t>
  </si>
  <si>
    <t>336996025</t>
  </si>
  <si>
    <t>77</t>
  </si>
  <si>
    <t>915231111</t>
  </si>
  <si>
    <t>Vodorovné dopravní značení přechody pro chodce, šipky, symboly bílý plast</t>
  </si>
  <si>
    <t>-534587402</t>
  </si>
  <si>
    <t>ruční provedení tl. 2-3mm</t>
  </si>
  <si>
    <t>78</t>
  </si>
  <si>
    <t>915611111</t>
  </si>
  <si>
    <t>Předznačení vodorovného liniového značení</t>
  </si>
  <si>
    <t>483631583</t>
  </si>
  <si>
    <t>143+55+256</t>
  </si>
  <si>
    <t>79</t>
  </si>
  <si>
    <t>915621111</t>
  </si>
  <si>
    <t>Předznačení vodorovného plošného značení</t>
  </si>
  <si>
    <t>-1093080228</t>
  </si>
  <si>
    <t>80</t>
  </si>
  <si>
    <t>916231213</t>
  </si>
  <si>
    <t>Osazení chodníkového obrubníku betonového stojatého s boční opěrou do lože z betonu prostého</t>
  </si>
  <si>
    <t>1334733324</t>
  </si>
  <si>
    <t>130+440</t>
  </si>
  <si>
    <t>81</t>
  </si>
  <si>
    <t>59217016</t>
  </si>
  <si>
    <t>obrubník betonový chodníkový 1000x80x250mm</t>
  </si>
  <si>
    <t>-464264436</t>
  </si>
  <si>
    <t>431,372549019608*1,02 "Přepočtené koeficientem množství</t>
  </si>
  <si>
    <t>82</t>
  </si>
  <si>
    <t>59217031</t>
  </si>
  <si>
    <t>obrubník silniční betonový 1000x150x250mm</t>
  </si>
  <si>
    <t>-62573099</t>
  </si>
  <si>
    <t>83</t>
  </si>
  <si>
    <t>59217029</t>
  </si>
  <si>
    <t>obrubník betonový silniční nájezdový 1000x150x150mm</t>
  </si>
  <si>
    <t>-891609628</t>
  </si>
  <si>
    <t>84</t>
  </si>
  <si>
    <t>59217030</t>
  </si>
  <si>
    <t>obrubník betonový silniční přechodový 1000x150x150-250mm</t>
  </si>
  <si>
    <t>297171781</t>
  </si>
  <si>
    <t>85</t>
  </si>
  <si>
    <t>916241113</t>
  </si>
  <si>
    <t>Osazení obrubníku kamenného ležatého s boční opěrou do lože z betonu prostého</t>
  </si>
  <si>
    <t>1199901454</t>
  </si>
  <si>
    <t>86</t>
  </si>
  <si>
    <t>58380004</t>
  </si>
  <si>
    <t>obrubník kamenný žulový přímý 250x200mm</t>
  </si>
  <si>
    <t>1178153126</t>
  </si>
  <si>
    <t>305</t>
  </si>
  <si>
    <t>-130"využijí se stávající</t>
  </si>
  <si>
    <t>175*1,02 "Přepočtené koeficientem množství</t>
  </si>
  <si>
    <t>87</t>
  </si>
  <si>
    <t>916991121</t>
  </si>
  <si>
    <t>Lože pod obrubníky, krajníky nebo obruby z dlažebních kostek z betonu prostého</t>
  </si>
  <si>
    <t>-561086833</t>
  </si>
  <si>
    <t>0,2*0,1*305</t>
  </si>
  <si>
    <t>88</t>
  </si>
  <si>
    <t>919735112</t>
  </si>
  <si>
    <t>Řezání stávajícího živičného krytu hl přes 50 do 100 mm</t>
  </si>
  <si>
    <t>682588889</t>
  </si>
  <si>
    <t>89</t>
  </si>
  <si>
    <t>966006132</t>
  </si>
  <si>
    <t>Odstranění značek dopravních nebo orientačních se sloupky s betonovými patkami</t>
  </si>
  <si>
    <t>-609945983</t>
  </si>
  <si>
    <t>SE01-D</t>
  </si>
  <si>
    <t>Doprava mobilní zábrany</t>
  </si>
  <si>
    <t>ks</t>
  </si>
  <si>
    <t>-351769721</t>
  </si>
  <si>
    <t>91</t>
  </si>
  <si>
    <t>SE02-M</t>
  </si>
  <si>
    <t>Montáž segmentů mobilní zábrany</t>
  </si>
  <si>
    <t>box</t>
  </si>
  <si>
    <t>-542832420</t>
  </si>
  <si>
    <t>92</t>
  </si>
  <si>
    <t>SE04-D</t>
  </si>
  <si>
    <t>ohrazení kontejnerových nádob 4díly- dodávka</t>
  </si>
  <si>
    <t>874794366</t>
  </si>
  <si>
    <t xml:space="preserve">dodávka mobilní zábrany s ohrazením </t>
  </si>
  <si>
    <t>dle vzoru v projektové dokumentaci (alternativně Asacont - viz foto 1,2 v PD)</t>
  </si>
  <si>
    <t>jako výplň budou použity recyklované profily</t>
  </si>
  <si>
    <t>1"segment 3dílný (3xbox 1100l)</t>
  </si>
  <si>
    <t>997</t>
  </si>
  <si>
    <t>Přesun sutě</t>
  </si>
  <si>
    <t>93</t>
  </si>
  <si>
    <t>997013847</t>
  </si>
  <si>
    <t>Poplatek za uložení na skládce (skládkovné) odpadu asfaltového s dehtem kód odpadu 17 03 01</t>
  </si>
  <si>
    <t>-1265728598</t>
  </si>
  <si>
    <t>Poznámka k položce:
10%</t>
  </si>
  <si>
    <t>20,139</t>
  </si>
  <si>
    <t>94</t>
  </si>
  <si>
    <t>997221551</t>
  </si>
  <si>
    <t>Vodorovná doprava suti ze sypkých materiálů do 1 km</t>
  </si>
  <si>
    <t>-1470451925</t>
  </si>
  <si>
    <t>95</t>
  </si>
  <si>
    <t>997221559</t>
  </si>
  <si>
    <t>Příplatek ZKD 1 km u vodorovné dopravy suti ze sypkých materiálů</t>
  </si>
  <si>
    <t>-1671882107</t>
  </si>
  <si>
    <t>Poznámka k položce:
dalších 9km</t>
  </si>
  <si>
    <t>589,62*9 "Přepočtené koeficientem množství</t>
  </si>
  <si>
    <t>96</t>
  </si>
  <si>
    <t>997221561</t>
  </si>
  <si>
    <t>Vodorovná doprava suti z kusových materiálů do 1 km</t>
  </si>
  <si>
    <t>-544444309</t>
  </si>
  <si>
    <t>97</t>
  </si>
  <si>
    <t>997221569</t>
  </si>
  <si>
    <t>Příplatek ZKD 1 km u vodorovné dopravy suti z kusových materiálů</t>
  </si>
  <si>
    <t>1851520348</t>
  </si>
  <si>
    <t>755,001*9 "Přepočtené koeficientem množství</t>
  </si>
  <si>
    <t>98</t>
  </si>
  <si>
    <t>997221861</t>
  </si>
  <si>
    <t>Poplatek za uložení stavebního odpadu na recyklační skládce (skládkovné) z prostého betonu pod kódem 17 01 01</t>
  </si>
  <si>
    <t>-774028619</t>
  </si>
  <si>
    <t>99</t>
  </si>
  <si>
    <t>997221873</t>
  </si>
  <si>
    <t>Poplatek za uložení stavebního odpadu na recyklační skládce (skládkovné) zeminy a kamení zatříděného do Katalogu odpadů pod kódem 17 05 04</t>
  </si>
  <si>
    <t>198031206</t>
  </si>
  <si>
    <t>100</t>
  </si>
  <si>
    <t>997221875</t>
  </si>
  <si>
    <t>Poplatek za uložení stavebního odpadu na recyklační skládce (skládkovné) asfaltového bez obsahu dehtu zatříděného do Katalogu odpadů pod kódem 17 03 02</t>
  </si>
  <si>
    <t>1271473897</t>
  </si>
  <si>
    <t>Poznámka k položce:
90%</t>
  </si>
  <si>
    <t>998</t>
  </si>
  <si>
    <t>Přesun hmot</t>
  </si>
  <si>
    <t>101</t>
  </si>
  <si>
    <t>998223011</t>
  </si>
  <si>
    <t>Přesun hmot pro pozemní komunikace s krytem dlážděným</t>
  </si>
  <si>
    <t>2061842649</t>
  </si>
  <si>
    <t>HZS</t>
  </si>
  <si>
    <t>Hodinové zúčtovací sazby</t>
  </si>
  <si>
    <t>102</t>
  </si>
  <si>
    <t>HZS1212</t>
  </si>
  <si>
    <t>Hodinová zúčtovací sazba kopáč</t>
  </si>
  <si>
    <t>hod</t>
  </si>
  <si>
    <t>512</t>
  </si>
  <si>
    <t>-287525066</t>
  </si>
  <si>
    <t>pomocné práce u poklopů šachet, u objektů, sondy</t>
  </si>
  <si>
    <t>103</t>
  </si>
  <si>
    <t>HZS1291</t>
  </si>
  <si>
    <t>Hodinová zúčtovací sazba pomocný stavební dělník</t>
  </si>
  <si>
    <t>1267421676</t>
  </si>
  <si>
    <t>pomocné práce u poklopů šachet, u objektů</t>
  </si>
  <si>
    <t>104</t>
  </si>
  <si>
    <t>HZS1301</t>
  </si>
  <si>
    <t>Hodinová zúčtovací sazba zedník</t>
  </si>
  <si>
    <t>316075076</t>
  </si>
  <si>
    <t xml:space="preserve">pomocné práce u poklopů šachet, u objektů, opravy </t>
  </si>
  <si>
    <t>A1_CYKY16</t>
  </si>
  <si>
    <t>délka kabelů CYKY 4*16mm2</t>
  </si>
  <si>
    <t>275</t>
  </si>
  <si>
    <t>A2_STOŽÁR</t>
  </si>
  <si>
    <t>počet stožárů</t>
  </si>
  <si>
    <t>A3_HLAVA</t>
  </si>
  <si>
    <t>počet ukončení kabelu</t>
  </si>
  <si>
    <t>A4_SVÍTIDLA</t>
  </si>
  <si>
    <t>počet svítidel</t>
  </si>
  <si>
    <t>A4_VÝLOŽNÍK</t>
  </si>
  <si>
    <t>počet výložníků</t>
  </si>
  <si>
    <t>A5_CYKY15</t>
  </si>
  <si>
    <t>délka kabelů CYKY 5*1,5mm2</t>
  </si>
  <si>
    <t>120</t>
  </si>
  <si>
    <t>A6_RÝHA40</t>
  </si>
  <si>
    <t xml:space="preserve">šířka rýhy 40cm, hloubka rýhy 60cm   </t>
  </si>
  <si>
    <t>200</t>
  </si>
  <si>
    <t>ZRN2 - VEŘEJNÉ OSVĚTLENÍ</t>
  </si>
  <si>
    <t>A7_RÝHA120</t>
  </si>
  <si>
    <t xml:space="preserve">šířka rýhy 40cm, hloubka rýhy 120cm   </t>
  </si>
  <si>
    <t>A8_PATKA</t>
  </si>
  <si>
    <t xml:space="preserve">základ pro stožár   </t>
  </si>
  <si>
    <t>9,72</t>
  </si>
  <si>
    <t>RICHARD HUBENÝ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</si>
  <si>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</si>
  <si>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</si>
  <si>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</si>
  <si>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</si>
  <si>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</si>
  <si>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</si>
  <si>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</si>
  <si>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</si>
  <si>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</si>
  <si>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-1665312043</t>
  </si>
  <si>
    <t>Poznámka k položce:
počet vodičů</t>
  </si>
  <si>
    <t>10*5 "Přepočtené koeficientem množství</t>
  </si>
  <si>
    <t>210100003</t>
  </si>
  <si>
    <t>Ukončení vodičů v rozváděči nebo na přístroji včetně zapojení průřezu žíly do 16 mm2</t>
  </si>
  <si>
    <t>372590941</t>
  </si>
  <si>
    <t>Poznámka k položce:
4xvodič</t>
  </si>
  <si>
    <t>20*4 "Přepočtené koeficientem množství</t>
  </si>
  <si>
    <t>210100152</t>
  </si>
  <si>
    <t>Ukončení kabelů smršťovací záklopkou nebo páskou se zapojením bez letování žíly do 4x35 mm2</t>
  </si>
  <si>
    <t>-2131845114</t>
  </si>
  <si>
    <t>35436315</t>
  </si>
  <si>
    <t>hlava rozdělovací smršťovaná přímá do 1kV SKE 4f/3+4 kabel 27-45mm/průřez 35-150mm</t>
  </si>
  <si>
    <t>128</t>
  </si>
  <si>
    <t>-1742590883</t>
  </si>
  <si>
    <t>210202013</t>
  </si>
  <si>
    <t>Montáž svítidel výbojkových průmyslových stropních závěsných na výložník</t>
  </si>
  <si>
    <t>1636604763</t>
  </si>
  <si>
    <t>SV01</t>
  </si>
  <si>
    <t>svítidlo dle specifikace</t>
  </si>
  <si>
    <t>SPEC</t>
  </si>
  <si>
    <t>1390664096</t>
  </si>
  <si>
    <t>při objednávce uvést název stavby!</t>
  </si>
  <si>
    <t>Svítidlo SITECO Streetlight SL 11 mini/ST1.2P1.0 (5XC2G51E08HE) 58,6W</t>
  </si>
  <si>
    <t>SV02</t>
  </si>
  <si>
    <t>637188490</t>
  </si>
  <si>
    <t xml:space="preserve">Svítidlo SITECO  Streetlight SL 21 mini | PC-R (5XE6G43A08HB) 66W </t>
  </si>
  <si>
    <t>210204011</t>
  </si>
  <si>
    <t>Montáž stožárů osvětlení ocelových samostatně stojících délky do 12 m</t>
  </si>
  <si>
    <t>-1803689543</t>
  </si>
  <si>
    <t>ST01</t>
  </si>
  <si>
    <t>stožár dle specifikace</t>
  </si>
  <si>
    <t>1370994821</t>
  </si>
  <si>
    <t>stožáru JB8T  159/133/114   včetně ochranné manžety</t>
  </si>
  <si>
    <t>ST02</t>
  </si>
  <si>
    <t>-262791484</t>
  </si>
  <si>
    <t>210204103</t>
  </si>
  <si>
    <t>Montáž výložníků osvětlení jednoramenných sloupových hmotnosti do 35 kg</t>
  </si>
  <si>
    <t>956250659</t>
  </si>
  <si>
    <t>VL01</t>
  </si>
  <si>
    <t>výložník dle specifikace</t>
  </si>
  <si>
    <t>993165708</t>
  </si>
  <si>
    <t xml:space="preserve">výložník  V1/114-1500 (A1-A3) </t>
  </si>
  <si>
    <t>VL02</t>
  </si>
  <si>
    <t>-995776446</t>
  </si>
  <si>
    <t xml:space="preserve">výložník  V1/114-2500 (A5-A7) </t>
  </si>
  <si>
    <t>VL03</t>
  </si>
  <si>
    <t>995502700</t>
  </si>
  <si>
    <t>výložník  V2/114-2000/90     (stožár A4)</t>
  </si>
  <si>
    <t>VL04</t>
  </si>
  <si>
    <t>510692706</t>
  </si>
  <si>
    <t xml:space="preserve">výložník    UD1-4500/D   (stožár B1)  </t>
  </si>
  <si>
    <t>VL05</t>
  </si>
  <si>
    <t>-777543544</t>
  </si>
  <si>
    <t>výložníkUD1-3000/D    (stožár B2)</t>
  </si>
  <si>
    <t>210204201</t>
  </si>
  <si>
    <t>Montáž elektrovýzbroje stožárů osvětlení 1 okruh</t>
  </si>
  <si>
    <t>832852204</t>
  </si>
  <si>
    <t>SR01</t>
  </si>
  <si>
    <t>svorkovnice</t>
  </si>
  <si>
    <t>-1166922159</t>
  </si>
  <si>
    <t>Poznámka k položce:
SR721-25/N</t>
  </si>
  <si>
    <t>SvorkovniceSV6.16.4   H116110</t>
  </si>
  <si>
    <t>SR02</t>
  </si>
  <si>
    <t xml:space="preserve">svorkovnice </t>
  </si>
  <si>
    <t>324476301</t>
  </si>
  <si>
    <t>SvorkovniceSV6.16.4/2   H116115</t>
  </si>
  <si>
    <t>210220022</t>
  </si>
  <si>
    <t>Montáž uzemňovacího vedení vodičů FeZn pomocí svorek v zemi drátem do 10 mm ve městské zástavbě</t>
  </si>
  <si>
    <t>1992136643</t>
  </si>
  <si>
    <t>35441073</t>
  </si>
  <si>
    <t>drát D 10mm FeZn</t>
  </si>
  <si>
    <t>-1250230473</t>
  </si>
  <si>
    <t>Poznámka k položce:
převod kg/m</t>
  </si>
  <si>
    <t>275*0,62 "Přepočtené koeficientem množství</t>
  </si>
  <si>
    <t>210812035</t>
  </si>
  <si>
    <t>Montáž kabel Cu plný kulatý do 1 kV 4x16 mm2 uložený volně nebo v liště (CYKY)</t>
  </si>
  <si>
    <t>1216930061</t>
  </si>
  <si>
    <t>34111080</t>
  </si>
  <si>
    <t>kabel silový s Cu jádrem 1 kV 4x16mm2</t>
  </si>
  <si>
    <t>-479132926</t>
  </si>
  <si>
    <t>210812061</t>
  </si>
  <si>
    <t>Montáž kabel Cu plný kulatý do 1 kV 5x1,5 až 2,5 mm2 uložený volně nebo v liště (CYKY)</t>
  </si>
  <si>
    <t>-149564205</t>
  </si>
  <si>
    <t>34111090</t>
  </si>
  <si>
    <t>kabel silový s Cu jádrem 1 kV 5x1,5mm2</t>
  </si>
  <si>
    <t>848221846</t>
  </si>
  <si>
    <t>218202013</t>
  </si>
  <si>
    <t>Demontáž svítidla výbojkového průmyslového nebo venkovního z výložníku</t>
  </si>
  <si>
    <t>2029691975</t>
  </si>
  <si>
    <t>218204011</t>
  </si>
  <si>
    <t>Demontáž stožárů osvětlení ocelových samostatně stojících délky do 12 m</t>
  </si>
  <si>
    <t>1975459518</t>
  </si>
  <si>
    <t>218204100</t>
  </si>
  <si>
    <t>Demontáž výložníků osvětlení jednoramenných nástěnných hmotnosti do 35 kg</t>
  </si>
  <si>
    <t>-549056887</t>
  </si>
  <si>
    <t>PM</t>
  </si>
  <si>
    <t>Přidružený materiál</t>
  </si>
  <si>
    <t>%</t>
  </si>
  <si>
    <t>1353086102</t>
  </si>
  <si>
    <t>PPV</t>
  </si>
  <si>
    <t>Podíl přidružených výkonů</t>
  </si>
  <si>
    <t>-767052792</t>
  </si>
  <si>
    <t>ZV</t>
  </si>
  <si>
    <t>Zednické výpomoci</t>
  </si>
  <si>
    <t>-819123742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</si>
  <si>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</si>
  <si>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</si>
  <si>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</si>
  <si>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</si>
  <si>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</si>
  <si>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23400042</t>
  </si>
  <si>
    <t>Poznámka k položce:
převod m/km</t>
  </si>
  <si>
    <t>275*0,001 "Přepočtené koeficientem množství</t>
  </si>
  <si>
    <t>460131114</t>
  </si>
  <si>
    <t>Hloubení nezapažených jam při elektromontážích ručně v hornině tř II skupiny 4</t>
  </si>
  <si>
    <t>1935880381</t>
  </si>
  <si>
    <t>460171253</t>
  </si>
  <si>
    <t>Hloubení kabelových nezapažených rýh strojně š 50 cm hl 60 cm v hornině tř II skupiny 4</t>
  </si>
  <si>
    <t>-446606971</t>
  </si>
  <si>
    <t>460171323</t>
  </si>
  <si>
    <t>Hloubení kabelových nezapažených rýh strojně š 50 cm hl 120 cm v hornině tř II skupiny 4</t>
  </si>
  <si>
    <t>-800210847</t>
  </si>
  <si>
    <t>460451253</t>
  </si>
  <si>
    <t>Zásyp kabelových rýh strojně se zhutněním š 50 cm hl 50 cm z horniny tř II skupiny 4</t>
  </si>
  <si>
    <t>430466105</t>
  </si>
  <si>
    <t>460451323</t>
  </si>
  <si>
    <t>Zásyp kabelových rýh strojně se zhutněním š 50 cm hl 110 cm z horniny tř II skupiny 4</t>
  </si>
  <si>
    <t>979277334</t>
  </si>
  <si>
    <t>460641111</t>
  </si>
  <si>
    <t>Základové konstrukce při elektromontážích z monolitického betonu tř. C 8/10</t>
  </si>
  <si>
    <t>-404978187</t>
  </si>
  <si>
    <t>0,5*0,2*A7_RÝHA120</t>
  </si>
  <si>
    <t>460641113</t>
  </si>
  <si>
    <t>Základové konstrukce při elektromontážích z monolitického betonu tř. C 16/20</t>
  </si>
  <si>
    <t>-792181907</t>
  </si>
  <si>
    <t>460661412</t>
  </si>
  <si>
    <t>Kabelové lože z písku pro kabely nn kryté plastovou deskou š lože přes 25 do 50 cm</t>
  </si>
  <si>
    <t>-609968706</t>
  </si>
  <si>
    <t>34575121</t>
  </si>
  <si>
    <t>deska kabelová krycí PE červená, 250x4mm</t>
  </si>
  <si>
    <t>256</t>
  </si>
  <si>
    <t>1698802278</t>
  </si>
  <si>
    <t>100*2 'Přepočtené koeficientem množství</t>
  </si>
  <si>
    <t>460791113</t>
  </si>
  <si>
    <t>Montáž trubek ochranných plastových uložených volně do rýhy tuhých D přes 50 do 90 mm</t>
  </si>
  <si>
    <t>-273418378</t>
  </si>
  <si>
    <t>KF 09063</t>
  </si>
  <si>
    <t>34571364</t>
  </si>
  <si>
    <t>trubka elektroinstalační HDPE tuhá dvouplášťová korugovaná D 75/90mm</t>
  </si>
  <si>
    <t>1572338395</t>
  </si>
  <si>
    <t>275*1,05 "Přepočtené koeficientem množství</t>
  </si>
  <si>
    <t>460881112</t>
  </si>
  <si>
    <t>Kryt vozovky a chodníku z betonu prostého při elektromontážích tl přes 5 do 10 cm</t>
  </si>
  <si>
    <t>570964051</t>
  </si>
  <si>
    <t>468011113</t>
  </si>
  <si>
    <t>Odstranění podkladu nebo krytu komunikace při elektromontážích z kameniva těženého tl přes 20 do 30 cm</t>
  </si>
  <si>
    <t>1510445701</t>
  </si>
  <si>
    <t>468011131</t>
  </si>
  <si>
    <t>Odstranění podkladu nebo krytu komunikace při elektromontážích z betonu prostého tl do 15 cm</t>
  </si>
  <si>
    <t>236311777</t>
  </si>
  <si>
    <t>468011142</t>
  </si>
  <si>
    <t>Odstranění podkladu nebo krytu komunikace při elektromontážích ze živice tl přes 5 do 10 cm</t>
  </si>
  <si>
    <t>-1895713394</t>
  </si>
  <si>
    <t>468041122</t>
  </si>
  <si>
    <t>Řezání živičného podkladu nebo krytu při elektromontážích hl přes 5 do 10 cm</t>
  </si>
  <si>
    <t>-711822841</t>
  </si>
  <si>
    <t>58-M</t>
  </si>
  <si>
    <t>Revize vyhrazených technických zařízení</t>
  </si>
  <si>
    <t>580108013</t>
  </si>
  <si>
    <t>Kontrola stavu 5 až 10 stožárových svítidel parkových nebo sadových</t>
  </si>
  <si>
    <t>-1299973794</t>
  </si>
  <si>
    <t>K01</t>
  </si>
  <si>
    <t>Nastavení svítidla podle měření vertikální osvětlenosti včetně protokolu měření</t>
  </si>
  <si>
    <t>2082646903</t>
  </si>
  <si>
    <t>ocenit včetně celkové prohlídky elektroinstalace</t>
  </si>
  <si>
    <t>měření intenzity elektrického osvětlení po dokončení  VO a předložení protokolu o měření  intenzity elektrického osvětlení</t>
  </si>
  <si>
    <t>K02</t>
  </si>
  <si>
    <t xml:space="preserve">Provedení označení (očíslování) stožárů </t>
  </si>
  <si>
    <t>1976268715</t>
  </si>
  <si>
    <t>VON - VEDLEJŠÍ A OSTATNÍ NÁKLADY</t>
  </si>
  <si>
    <t>00266621</t>
  </si>
  <si>
    <t>CZ00266621</t>
  </si>
  <si>
    <t>25045393</t>
  </si>
  <si>
    <t>CZ25045393</t>
  </si>
  <si>
    <t>ING. VLADIMÍR PLHÁK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</si>
  <si>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</si>
  <si>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</si>
  <si>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</si>
  <si>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</si>
  <si>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</si>
  <si>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</si>
  <si>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</si>
  <si>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</si>
  <si>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</si>
  <si>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</si>
  <si>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</si>
  <si>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</si>
  <si>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629442531</t>
  </si>
  <si>
    <t>20"ruční výkopy sondy pro zjištění sítí  (HZS1212 kopáč)</t>
  </si>
  <si>
    <t>012103000</t>
  </si>
  <si>
    <t>Geodetické práce před výstavbou</t>
  </si>
  <si>
    <t>1465783480</t>
  </si>
  <si>
    <t>10"HZS4221 geodet</t>
  </si>
  <si>
    <t>012203000</t>
  </si>
  <si>
    <t>Geodetické práce při provádění stavby</t>
  </si>
  <si>
    <t>1475777180</t>
  </si>
  <si>
    <t>012303000</t>
  </si>
  <si>
    <t>Geodetické práce po výstavbě</t>
  </si>
  <si>
    <t>-1852103798</t>
  </si>
  <si>
    <t>20"HZS4221 geodet</t>
  </si>
  <si>
    <t>012403000</t>
  </si>
  <si>
    <t>Kartografické práce</t>
  </si>
  <si>
    <t>675378849</t>
  </si>
  <si>
    <t>geometrický plán</t>
  </si>
  <si>
    <t>30"HZS4221 geodet</t>
  </si>
  <si>
    <t>013254000</t>
  </si>
  <si>
    <t>Dokumentace skutečného provedení stavby</t>
  </si>
  <si>
    <t>-1709798104</t>
  </si>
  <si>
    <t>20"HZS4232 technik odborný</t>
  </si>
  <si>
    <t>VRN3</t>
  </si>
  <si>
    <t>Zařízení staveniště</t>
  </si>
  <si>
    <t>030001000</t>
  </si>
  <si>
    <t>Kpl</t>
  </si>
  <si>
    <t>-1567103992</t>
  </si>
  <si>
    <t>1"zařízení staveniště - ocenit zejména:</t>
  </si>
  <si>
    <t>Náklady na stavební buňky</t>
  </si>
  <si>
    <t>Skládky na staveništi, osvětlení</t>
  </si>
  <si>
    <t>Náklady na provoz a údržbu vybavení staveniště, energie</t>
  </si>
  <si>
    <t>Oplocení, informační tabule</t>
  </si>
  <si>
    <t>Rozebrání, bourání a odvoz zařízení staveniště</t>
  </si>
  <si>
    <t>Úprava terénu po zrušení zařízení staveniště</t>
  </si>
  <si>
    <t>034403000</t>
  </si>
  <si>
    <t>Dopravní značení na staveništi</t>
  </si>
  <si>
    <t>739133470</t>
  </si>
  <si>
    <t>přechodné DZ - ocenit zejména:</t>
  </si>
  <si>
    <t>přechodné DZ - pronájem, montáž a demontáž značek</t>
  </si>
  <si>
    <t>VRN4</t>
  </si>
  <si>
    <t>Inženýrská činnost</t>
  </si>
  <si>
    <t>043134000</t>
  </si>
  <si>
    <t>Zkoušky zatěžovací</t>
  </si>
  <si>
    <t>940220662</t>
  </si>
  <si>
    <t>počet zkoušek - 4</t>
  </si>
  <si>
    <t>32"HZS4232 technik odborný</t>
  </si>
  <si>
    <t>SEZNAM FIGUR</t>
  </si>
  <si>
    <t>Výměra</t>
  </si>
  <si>
    <t xml:space="preserve"> ZRN1</t>
  </si>
  <si>
    <t>Použití figury:</t>
  </si>
  <si>
    <t xml:space="preserve"> ZRN2</t>
  </si>
  <si>
    <t>LITOMĚŘICKÁ - DOPRAVNÍ ÚPRAVY_R1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</si>
</sst>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91">
      <selection activeCell="K7" sqref="K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0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20"/>
      <c r="BE5" s="237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1" t="s">
        <v>979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20"/>
      <c r="BE6" s="238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8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208">
        <v>45349</v>
      </c>
      <c r="AR8" s="20"/>
      <c r="BE8" s="238"/>
      <c r="BS8" s="17" t="s">
        <v>6</v>
      </c>
    </row>
    <row r="9" spans="2:71" s="1" customFormat="1" ht="14.45" customHeight="1">
      <c r="B9" s="20"/>
      <c r="AR9" s="20"/>
      <c r="BE9" s="238"/>
      <c r="BS9" s="17" t="s">
        <v>6</v>
      </c>
    </row>
    <row r="10" spans="2:71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38"/>
      <c r="BS10" s="17" t="s">
        <v>6</v>
      </c>
    </row>
    <row r="11" spans="2:71" s="1" customFormat="1" ht="18.4" customHeight="1">
      <c r="B11" s="20"/>
      <c r="E11" s="25" t="s">
        <v>24</v>
      </c>
      <c r="AK11" s="27" t="s">
        <v>25</v>
      </c>
      <c r="AN11" s="25" t="s">
        <v>1</v>
      </c>
      <c r="AR11" s="20"/>
      <c r="BE11" s="238"/>
      <c r="BS11" s="17" t="s">
        <v>6</v>
      </c>
    </row>
    <row r="12" spans="2:71" s="1" customFormat="1" ht="6.95" customHeight="1">
      <c r="B12" s="20"/>
      <c r="AR12" s="20"/>
      <c r="BE12" s="238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38"/>
      <c r="BS13" s="17" t="s">
        <v>6</v>
      </c>
    </row>
    <row r="14" spans="2:71" ht="12.75">
      <c r="B14" s="20"/>
      <c r="E14" s="242" t="s">
        <v>27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25</v>
      </c>
      <c r="AN14" s="29" t="s">
        <v>27</v>
      </c>
      <c r="AR14" s="20"/>
      <c r="BE14" s="238"/>
      <c r="BS14" s="17" t="s">
        <v>6</v>
      </c>
    </row>
    <row r="15" spans="2:71" s="1" customFormat="1" ht="6.95" customHeight="1">
      <c r="B15" s="20"/>
      <c r="AR15" s="20"/>
      <c r="BE15" s="238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38"/>
      <c r="BS16" s="17" t="s">
        <v>3</v>
      </c>
    </row>
    <row r="17" spans="2:71" s="1" customFormat="1" ht="18.4" customHeight="1">
      <c r="B17" s="20"/>
      <c r="E17" s="25" t="s">
        <v>29</v>
      </c>
      <c r="AK17" s="27" t="s">
        <v>25</v>
      </c>
      <c r="AN17" s="25" t="s">
        <v>1</v>
      </c>
      <c r="AR17" s="20"/>
      <c r="BE17" s="238"/>
      <c r="BS17" s="17" t="s">
        <v>30</v>
      </c>
    </row>
    <row r="18" spans="2:71" s="1" customFormat="1" ht="6.95" customHeight="1">
      <c r="B18" s="20"/>
      <c r="AR18" s="20"/>
      <c r="BE18" s="238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38"/>
      <c r="BS19" s="17" t="s">
        <v>6</v>
      </c>
    </row>
    <row r="20" spans="2:71" s="1" customFormat="1" ht="18.4" customHeight="1">
      <c r="B20" s="20"/>
      <c r="E20" s="25" t="s">
        <v>32</v>
      </c>
      <c r="AK20" s="27" t="s">
        <v>25</v>
      </c>
      <c r="AN20" s="25" t="s">
        <v>1</v>
      </c>
      <c r="AR20" s="20"/>
      <c r="BE20" s="238"/>
      <c r="BS20" s="17" t="s">
        <v>30</v>
      </c>
    </row>
    <row r="21" spans="2:57" s="1" customFormat="1" ht="6.95" customHeight="1">
      <c r="B21" s="20"/>
      <c r="AR21" s="20"/>
      <c r="BE21" s="238"/>
    </row>
    <row r="22" spans="2:57" s="1" customFormat="1" ht="12" customHeight="1">
      <c r="B22" s="20"/>
      <c r="D22" s="27" t="s">
        <v>33</v>
      </c>
      <c r="AR22" s="20"/>
      <c r="BE22" s="238"/>
    </row>
    <row r="23" spans="2:57" s="1" customFormat="1" ht="16.5" customHeight="1">
      <c r="B23" s="20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0"/>
      <c r="BE23" s="238"/>
    </row>
    <row r="24" spans="2:57" s="1" customFormat="1" ht="6.95" customHeight="1">
      <c r="B24" s="20"/>
      <c r="AR24" s="20"/>
      <c r="BE24" s="238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8"/>
    </row>
    <row r="26" spans="1:57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5">
        <f>ROUND(AG94,2)</f>
        <v>0</v>
      </c>
      <c r="AL26" s="246"/>
      <c r="AM26" s="246"/>
      <c r="AN26" s="246"/>
      <c r="AO26" s="246"/>
      <c r="AP26" s="32"/>
      <c r="AQ26" s="32"/>
      <c r="AR26" s="33"/>
      <c r="BE26" s="238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8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7" t="s">
        <v>35</v>
      </c>
      <c r="M28" s="247"/>
      <c r="N28" s="247"/>
      <c r="O28" s="247"/>
      <c r="P28" s="247"/>
      <c r="Q28" s="32"/>
      <c r="R28" s="32"/>
      <c r="S28" s="32"/>
      <c r="T28" s="32"/>
      <c r="U28" s="32"/>
      <c r="V28" s="32"/>
      <c r="W28" s="247" t="s">
        <v>36</v>
      </c>
      <c r="X28" s="247"/>
      <c r="Y28" s="247"/>
      <c r="Z28" s="247"/>
      <c r="AA28" s="247"/>
      <c r="AB28" s="247"/>
      <c r="AC28" s="247"/>
      <c r="AD28" s="247"/>
      <c r="AE28" s="247"/>
      <c r="AF28" s="32"/>
      <c r="AG28" s="32"/>
      <c r="AH28" s="32"/>
      <c r="AI28" s="32"/>
      <c r="AJ28" s="32"/>
      <c r="AK28" s="247" t="s">
        <v>37</v>
      </c>
      <c r="AL28" s="247"/>
      <c r="AM28" s="247"/>
      <c r="AN28" s="247"/>
      <c r="AO28" s="247"/>
      <c r="AP28" s="32"/>
      <c r="AQ28" s="32"/>
      <c r="AR28" s="33"/>
      <c r="BE28" s="238"/>
    </row>
    <row r="29" spans="2:57" s="3" customFormat="1" ht="14.45" customHeight="1">
      <c r="B29" s="37"/>
      <c r="D29" s="27" t="s">
        <v>38</v>
      </c>
      <c r="F29" s="27" t="s">
        <v>39</v>
      </c>
      <c r="L29" s="232">
        <v>0.21</v>
      </c>
      <c r="M29" s="231"/>
      <c r="N29" s="231"/>
      <c r="O29" s="231"/>
      <c r="P29" s="231"/>
      <c r="W29" s="230">
        <f>ROUND(AZ94,2)</f>
        <v>0</v>
      </c>
      <c r="X29" s="231"/>
      <c r="Y29" s="231"/>
      <c r="Z29" s="231"/>
      <c r="AA29" s="231"/>
      <c r="AB29" s="231"/>
      <c r="AC29" s="231"/>
      <c r="AD29" s="231"/>
      <c r="AE29" s="231"/>
      <c r="AK29" s="230">
        <f>ROUND(AV94,2)</f>
        <v>0</v>
      </c>
      <c r="AL29" s="231"/>
      <c r="AM29" s="231"/>
      <c r="AN29" s="231"/>
      <c r="AO29" s="231"/>
      <c r="AR29" s="37"/>
      <c r="BE29" s="239"/>
    </row>
    <row r="30" spans="2:57" s="3" customFormat="1" ht="14.45" customHeight="1">
      <c r="B30" s="37"/>
      <c r="F30" s="27" t="s">
        <v>40</v>
      </c>
      <c r="L30" s="232">
        <v>0.12</v>
      </c>
      <c r="M30" s="231"/>
      <c r="N30" s="231"/>
      <c r="O30" s="231"/>
      <c r="P30" s="231"/>
      <c r="W30" s="230">
        <f>ROUND(BA94,2)</f>
        <v>0</v>
      </c>
      <c r="X30" s="231"/>
      <c r="Y30" s="231"/>
      <c r="Z30" s="231"/>
      <c r="AA30" s="231"/>
      <c r="AB30" s="231"/>
      <c r="AC30" s="231"/>
      <c r="AD30" s="231"/>
      <c r="AE30" s="231"/>
      <c r="AK30" s="230">
        <f>ROUND(AW94,2)</f>
        <v>0</v>
      </c>
      <c r="AL30" s="231"/>
      <c r="AM30" s="231"/>
      <c r="AN30" s="231"/>
      <c r="AO30" s="231"/>
      <c r="AR30" s="37"/>
      <c r="BE30" s="239"/>
    </row>
    <row r="31" spans="2:57" s="3" customFormat="1" ht="14.45" customHeight="1" hidden="1">
      <c r="B31" s="37"/>
      <c r="F31" s="27" t="s">
        <v>41</v>
      </c>
      <c r="L31" s="232">
        <v>0.21</v>
      </c>
      <c r="M31" s="231"/>
      <c r="N31" s="231"/>
      <c r="O31" s="231"/>
      <c r="P31" s="231"/>
      <c r="W31" s="230">
        <f>ROUND(BB94,2)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7"/>
      <c r="BE31" s="239"/>
    </row>
    <row r="32" spans="2:57" s="3" customFormat="1" ht="14.45" customHeight="1" hidden="1">
      <c r="B32" s="37"/>
      <c r="F32" s="27" t="s">
        <v>42</v>
      </c>
      <c r="L32" s="232">
        <v>0.12</v>
      </c>
      <c r="M32" s="231"/>
      <c r="N32" s="231"/>
      <c r="O32" s="231"/>
      <c r="P32" s="231"/>
      <c r="W32" s="230">
        <f>ROUND(BC94,2)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7"/>
      <c r="BE32" s="239"/>
    </row>
    <row r="33" spans="2:57" s="3" customFormat="1" ht="14.45" customHeight="1" hidden="1">
      <c r="B33" s="37"/>
      <c r="F33" s="27" t="s">
        <v>43</v>
      </c>
      <c r="L33" s="232">
        <v>0</v>
      </c>
      <c r="M33" s="231"/>
      <c r="N33" s="231"/>
      <c r="O33" s="231"/>
      <c r="P33" s="231"/>
      <c r="W33" s="230">
        <f>ROUND(BD94,2)</f>
        <v>0</v>
      </c>
      <c r="X33" s="231"/>
      <c r="Y33" s="231"/>
      <c r="Z33" s="231"/>
      <c r="AA33" s="231"/>
      <c r="AB33" s="231"/>
      <c r="AC33" s="231"/>
      <c r="AD33" s="231"/>
      <c r="AE33" s="231"/>
      <c r="AK33" s="230">
        <v>0</v>
      </c>
      <c r="AL33" s="231"/>
      <c r="AM33" s="231"/>
      <c r="AN33" s="231"/>
      <c r="AO33" s="231"/>
      <c r="AR33" s="37"/>
      <c r="BE33" s="23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8"/>
    </row>
    <row r="35" spans="1:57" s="2" customFormat="1" ht="25.9" customHeight="1">
      <c r="A35" s="32"/>
      <c r="B35" s="33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33" t="s">
        <v>46</v>
      </c>
      <c r="Y35" s="234"/>
      <c r="Z35" s="234"/>
      <c r="AA35" s="234"/>
      <c r="AB35" s="234"/>
      <c r="AC35" s="40"/>
      <c r="AD35" s="40"/>
      <c r="AE35" s="40"/>
      <c r="AF35" s="40"/>
      <c r="AG35" s="40"/>
      <c r="AH35" s="40"/>
      <c r="AI35" s="40"/>
      <c r="AJ35" s="40"/>
      <c r="AK35" s="235">
        <f>SUM(AK26:AK33)</f>
        <v>0</v>
      </c>
      <c r="AL35" s="234"/>
      <c r="AM35" s="234"/>
      <c r="AN35" s="234"/>
      <c r="AO35" s="23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23-02-11-1</v>
      </c>
      <c r="AR84" s="51"/>
    </row>
    <row r="85" spans="2:44" s="5" customFormat="1" ht="36.95" customHeight="1">
      <c r="B85" s="52"/>
      <c r="C85" s="53" t="s">
        <v>16</v>
      </c>
      <c r="L85" s="221" t="str">
        <f>K6</f>
        <v>LITOMĚŘICKÁ - DOPRAVNÍ ÚPRAVY_R1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TEPLICE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23">
        <f>IF(AN8="","",AN8)</f>
        <v>45349</v>
      </c>
      <c r="AN87" s="22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STATUTÁRNÍ MĚSTO TEPLICE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4" t="str">
        <f>IF(E17="","",E17)</f>
        <v>RAPID MOST SPOL. S R.O.</v>
      </c>
      <c r="AN89" s="225"/>
      <c r="AO89" s="225"/>
      <c r="AP89" s="225"/>
      <c r="AQ89" s="32"/>
      <c r="AR89" s="33"/>
      <c r="AS89" s="226" t="s">
        <v>54</v>
      </c>
      <c r="AT89" s="22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24" t="str">
        <f>IF(E20="","",E20)</f>
        <v>ING.VLADIMÍR PLHÁK</v>
      </c>
      <c r="AN90" s="225"/>
      <c r="AO90" s="225"/>
      <c r="AP90" s="225"/>
      <c r="AQ90" s="32"/>
      <c r="AR90" s="33"/>
      <c r="AS90" s="228"/>
      <c r="AT90" s="22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8"/>
      <c r="AT91" s="22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55</v>
      </c>
      <c r="D92" s="215"/>
      <c r="E92" s="215"/>
      <c r="F92" s="215"/>
      <c r="G92" s="215"/>
      <c r="H92" s="60"/>
      <c r="I92" s="216" t="s">
        <v>56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57</v>
      </c>
      <c r="AH92" s="215"/>
      <c r="AI92" s="215"/>
      <c r="AJ92" s="215"/>
      <c r="AK92" s="215"/>
      <c r="AL92" s="215"/>
      <c r="AM92" s="215"/>
      <c r="AN92" s="216" t="s">
        <v>58</v>
      </c>
      <c r="AO92" s="215"/>
      <c r="AP92" s="218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9">
        <f>ROUND(SUM(AG95:AG97),2)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13" t="s">
        <v>79</v>
      </c>
      <c r="E95" s="213"/>
      <c r="F95" s="213"/>
      <c r="G95" s="213"/>
      <c r="H95" s="213"/>
      <c r="I95" s="82"/>
      <c r="J95" s="213" t="s">
        <v>80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'ZRN1 - KOMUNIKACE'!J30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3" t="s">
        <v>81</v>
      </c>
      <c r="AR95" s="80"/>
      <c r="AS95" s="84">
        <v>0</v>
      </c>
      <c r="AT95" s="85">
        <f>ROUND(SUM(AV95:AW95),2)</f>
        <v>0</v>
      </c>
      <c r="AU95" s="86">
        <f>'ZRN1 - KOMUNIKACE'!P126</f>
        <v>0</v>
      </c>
      <c r="AV95" s="85">
        <f>'ZRN1 - KOMUNIKACE'!J33</f>
        <v>0</v>
      </c>
      <c r="AW95" s="85">
        <f>'ZRN1 - KOMUNIKACE'!J34</f>
        <v>0</v>
      </c>
      <c r="AX95" s="85">
        <f>'ZRN1 - KOMUNIKACE'!J35</f>
        <v>0</v>
      </c>
      <c r="AY95" s="85">
        <f>'ZRN1 - KOMUNIKACE'!J36</f>
        <v>0</v>
      </c>
      <c r="AZ95" s="85">
        <f>'ZRN1 - KOMUNIKACE'!F33</f>
        <v>0</v>
      </c>
      <c r="BA95" s="85">
        <f>'ZRN1 - KOMUNIKACE'!F34</f>
        <v>0</v>
      </c>
      <c r="BB95" s="85">
        <f>'ZRN1 - KOMUNIKACE'!F35</f>
        <v>0</v>
      </c>
      <c r="BC95" s="85">
        <f>'ZRN1 - KOMUNIKACE'!F36</f>
        <v>0</v>
      </c>
      <c r="BD95" s="87">
        <f>'ZRN1 - KOMUNIKACE'!F37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1" s="7" customFormat="1" ht="16.5" customHeight="1">
      <c r="A96" s="79" t="s">
        <v>78</v>
      </c>
      <c r="B96" s="80"/>
      <c r="C96" s="81"/>
      <c r="D96" s="213" t="s">
        <v>85</v>
      </c>
      <c r="E96" s="213"/>
      <c r="F96" s="213"/>
      <c r="G96" s="213"/>
      <c r="H96" s="213"/>
      <c r="I96" s="82"/>
      <c r="J96" s="213" t="s">
        <v>86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'ZRN2 - VEŘEJNÉ OSVĚTLENÍ'!J30</f>
        <v>0</v>
      </c>
      <c r="AH96" s="212"/>
      <c r="AI96" s="212"/>
      <c r="AJ96" s="212"/>
      <c r="AK96" s="212"/>
      <c r="AL96" s="212"/>
      <c r="AM96" s="212"/>
      <c r="AN96" s="211">
        <f>SUM(AG96,AT96)</f>
        <v>0</v>
      </c>
      <c r="AO96" s="212"/>
      <c r="AP96" s="212"/>
      <c r="AQ96" s="83" t="s">
        <v>81</v>
      </c>
      <c r="AR96" s="80"/>
      <c r="AS96" s="84">
        <v>0</v>
      </c>
      <c r="AT96" s="85">
        <f>ROUND(SUM(AV96:AW96),2)</f>
        <v>0</v>
      </c>
      <c r="AU96" s="86">
        <f>'ZRN2 - VEŘEJNÉ OSVĚTLENÍ'!P120</f>
        <v>0</v>
      </c>
      <c r="AV96" s="85">
        <f>'ZRN2 - VEŘEJNÉ OSVĚTLENÍ'!J33</f>
        <v>0</v>
      </c>
      <c r="AW96" s="85">
        <f>'ZRN2 - VEŘEJNÉ OSVĚTLENÍ'!J34</f>
        <v>0</v>
      </c>
      <c r="AX96" s="85">
        <f>'ZRN2 - VEŘEJNÉ OSVĚTLENÍ'!J35</f>
        <v>0</v>
      </c>
      <c r="AY96" s="85">
        <f>'ZRN2 - VEŘEJNÉ OSVĚTLENÍ'!J36</f>
        <v>0</v>
      </c>
      <c r="AZ96" s="85">
        <f>'ZRN2 - VEŘEJNÉ OSVĚTLENÍ'!F33</f>
        <v>0</v>
      </c>
      <c r="BA96" s="85">
        <f>'ZRN2 - VEŘEJNÉ OSVĚTLENÍ'!F34</f>
        <v>0</v>
      </c>
      <c r="BB96" s="85">
        <f>'ZRN2 - VEŘEJNÉ OSVĚTLENÍ'!F35</f>
        <v>0</v>
      </c>
      <c r="BC96" s="85">
        <f>'ZRN2 - VEŘEJNÉ OSVĚTLENÍ'!F36</f>
        <v>0</v>
      </c>
      <c r="BD96" s="87">
        <f>'ZRN2 - VEŘEJNÉ OSVĚTLENÍ'!F37</f>
        <v>0</v>
      </c>
      <c r="BT96" s="88" t="s">
        <v>82</v>
      </c>
      <c r="BV96" s="88" t="s">
        <v>76</v>
      </c>
      <c r="BW96" s="88" t="s">
        <v>87</v>
      </c>
      <c r="BX96" s="88" t="s">
        <v>4</v>
      </c>
      <c r="CL96" s="88" t="s">
        <v>1</v>
      </c>
      <c r="CM96" s="88" t="s">
        <v>84</v>
      </c>
    </row>
    <row r="97" spans="1:91" s="7" customFormat="1" ht="16.5" customHeight="1">
      <c r="A97" s="79" t="s">
        <v>78</v>
      </c>
      <c r="B97" s="80"/>
      <c r="C97" s="81"/>
      <c r="D97" s="213" t="s">
        <v>88</v>
      </c>
      <c r="E97" s="213"/>
      <c r="F97" s="213"/>
      <c r="G97" s="213"/>
      <c r="H97" s="213"/>
      <c r="I97" s="82"/>
      <c r="J97" s="213" t="s">
        <v>89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1">
        <f>'VON - VEDLEJŠÍ A OSTATNÍ ...'!J30</f>
        <v>0</v>
      </c>
      <c r="AH97" s="212"/>
      <c r="AI97" s="212"/>
      <c r="AJ97" s="212"/>
      <c r="AK97" s="212"/>
      <c r="AL97" s="212"/>
      <c r="AM97" s="212"/>
      <c r="AN97" s="211">
        <f>SUM(AG97,AT97)</f>
        <v>0</v>
      </c>
      <c r="AO97" s="212"/>
      <c r="AP97" s="212"/>
      <c r="AQ97" s="83" t="s">
        <v>88</v>
      </c>
      <c r="AR97" s="80"/>
      <c r="AS97" s="89">
        <v>0</v>
      </c>
      <c r="AT97" s="90">
        <f>ROUND(SUM(AV97:AW97),2)</f>
        <v>0</v>
      </c>
      <c r="AU97" s="91">
        <f>'VON - VEDLEJŠÍ A OSTATNÍ ...'!P120</f>
        <v>0</v>
      </c>
      <c r="AV97" s="90">
        <f>'VON - VEDLEJŠÍ A OSTATNÍ ...'!J33</f>
        <v>0</v>
      </c>
      <c r="AW97" s="90">
        <f>'VON - VEDLEJŠÍ A OSTATNÍ ...'!J34</f>
        <v>0</v>
      </c>
      <c r="AX97" s="90">
        <f>'VON - VEDLEJŠÍ A OSTATNÍ ...'!J35</f>
        <v>0</v>
      </c>
      <c r="AY97" s="90">
        <f>'VON - VEDLEJŠÍ A OSTATNÍ ...'!J36</f>
        <v>0</v>
      </c>
      <c r="AZ97" s="90">
        <f>'VON - VEDLEJŠÍ A OSTATNÍ ...'!F33</f>
        <v>0</v>
      </c>
      <c r="BA97" s="90">
        <f>'VON - VEDLEJŠÍ A OSTATNÍ ...'!F34</f>
        <v>0</v>
      </c>
      <c r="BB97" s="90">
        <f>'VON - VEDLEJŠÍ A OSTATNÍ ...'!F35</f>
        <v>0</v>
      </c>
      <c r="BC97" s="90">
        <f>'VON - VEDLEJŠÍ A OSTATNÍ ...'!F36</f>
        <v>0</v>
      </c>
      <c r="BD97" s="92">
        <f>'VON - VEDLEJŠÍ A OSTATNÍ ...'!F37</f>
        <v>0</v>
      </c>
      <c r="BT97" s="88" t="s">
        <v>82</v>
      </c>
      <c r="BV97" s="88" t="s">
        <v>76</v>
      </c>
      <c r="BW97" s="88" t="s">
        <v>90</v>
      </c>
      <c r="BX97" s="88" t="s">
        <v>4</v>
      </c>
      <c r="CL97" s="88" t="s">
        <v>1</v>
      </c>
      <c r="CM97" s="88" t="s">
        <v>84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ZRN1 - KOMUNIKACE'!C2" display="/"/>
    <hyperlink ref="A96" location="'ZRN2 - VEŘEJNÉ OSVĚTLENÍ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4"/>
  <sheetViews>
    <sheetView showGridLines="0" workbookViewId="0" topLeftCell="A31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83</v>
      </c>
      <c r="AZ2" s="93" t="s">
        <v>91</v>
      </c>
      <c r="BA2" s="93" t="s">
        <v>92</v>
      </c>
      <c r="BB2" s="93" t="s">
        <v>93</v>
      </c>
      <c r="BC2" s="93" t="s">
        <v>94</v>
      </c>
      <c r="BD2" s="93" t="s">
        <v>95</v>
      </c>
    </row>
    <row r="3" spans="2:5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93" t="s">
        <v>96</v>
      </c>
      <c r="BA3" s="93" t="s">
        <v>97</v>
      </c>
      <c r="BB3" s="93" t="s">
        <v>93</v>
      </c>
      <c r="BC3" s="93" t="s">
        <v>98</v>
      </c>
      <c r="BD3" s="93" t="s">
        <v>95</v>
      </c>
    </row>
    <row r="4" spans="2:56" s="1" customFormat="1" ht="24.95" customHeight="1" hidden="1">
      <c r="B4" s="20"/>
      <c r="D4" s="21" t="s">
        <v>99</v>
      </c>
      <c r="L4" s="20"/>
      <c r="M4" s="94" t="s">
        <v>10</v>
      </c>
      <c r="AT4" s="17" t="s">
        <v>3</v>
      </c>
      <c r="AZ4" s="93" t="s">
        <v>100</v>
      </c>
      <c r="BA4" s="93" t="s">
        <v>101</v>
      </c>
      <c r="BB4" s="93" t="s">
        <v>93</v>
      </c>
      <c r="BC4" s="93" t="s">
        <v>102</v>
      </c>
      <c r="BD4" s="93" t="s">
        <v>95</v>
      </c>
    </row>
    <row r="5" spans="2:56" s="1" customFormat="1" ht="6.95" customHeight="1" hidden="1">
      <c r="B5" s="20"/>
      <c r="L5" s="20"/>
      <c r="AZ5" s="93" t="s">
        <v>103</v>
      </c>
      <c r="BA5" s="93" t="s">
        <v>104</v>
      </c>
      <c r="BB5" s="93" t="s">
        <v>93</v>
      </c>
      <c r="BC5" s="93" t="s">
        <v>105</v>
      </c>
      <c r="BD5" s="93" t="s">
        <v>95</v>
      </c>
    </row>
    <row r="6" spans="2:56" s="1" customFormat="1" ht="12" customHeight="1" hidden="1">
      <c r="B6" s="20"/>
      <c r="D6" s="27" t="s">
        <v>16</v>
      </c>
      <c r="L6" s="20"/>
      <c r="AZ6" s="93" t="s">
        <v>106</v>
      </c>
      <c r="BA6" s="93" t="s">
        <v>107</v>
      </c>
      <c r="BB6" s="93" t="s">
        <v>93</v>
      </c>
      <c r="BC6" s="93" t="s">
        <v>7</v>
      </c>
      <c r="BD6" s="93" t="s">
        <v>95</v>
      </c>
    </row>
    <row r="7" spans="2:56" s="1" customFormat="1" ht="16.5" customHeight="1" hidden="1">
      <c r="B7" s="20"/>
      <c r="E7" s="249" t="str">
        <f>'Rekapitulace stavby'!K6</f>
        <v>LITOMĚŘICKÁ - DOPRAVNÍ ÚPRAVY_R1</v>
      </c>
      <c r="F7" s="250"/>
      <c r="G7" s="250"/>
      <c r="H7" s="250"/>
      <c r="L7" s="20"/>
      <c r="AZ7" s="93" t="s">
        <v>108</v>
      </c>
      <c r="BA7" s="93" t="s">
        <v>109</v>
      </c>
      <c r="BB7" s="93" t="s">
        <v>93</v>
      </c>
      <c r="BC7" s="93" t="s">
        <v>110</v>
      </c>
      <c r="BD7" s="93" t="s">
        <v>95</v>
      </c>
    </row>
    <row r="8" spans="1:56" s="2" customFormat="1" ht="12" customHeight="1" hidden="1">
      <c r="A8" s="32"/>
      <c r="B8" s="33"/>
      <c r="C8" s="32"/>
      <c r="D8" s="27" t="s">
        <v>111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112</v>
      </c>
      <c r="BA8" s="93" t="s">
        <v>113</v>
      </c>
      <c r="BB8" s="93" t="s">
        <v>93</v>
      </c>
      <c r="BC8" s="93" t="s">
        <v>8</v>
      </c>
      <c r="BD8" s="93" t="s">
        <v>95</v>
      </c>
    </row>
    <row r="9" spans="1:56" s="2" customFormat="1" ht="16.5" customHeight="1" hidden="1">
      <c r="A9" s="32"/>
      <c r="B9" s="33"/>
      <c r="C9" s="32"/>
      <c r="D9" s="32"/>
      <c r="E9" s="221" t="s">
        <v>114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115</v>
      </c>
      <c r="BA9" s="93" t="s">
        <v>116</v>
      </c>
      <c r="BB9" s="93" t="s">
        <v>93</v>
      </c>
      <c r="BC9" s="93" t="s">
        <v>117</v>
      </c>
      <c r="BD9" s="93" t="s">
        <v>95</v>
      </c>
    </row>
    <row r="10" spans="1:56" s="2" customFormat="1" ht="12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118</v>
      </c>
      <c r="BA10" s="93" t="s">
        <v>119</v>
      </c>
      <c r="BB10" s="93" t="s">
        <v>120</v>
      </c>
      <c r="BC10" s="93" t="s">
        <v>121</v>
      </c>
      <c r="BD10" s="93" t="s">
        <v>95</v>
      </c>
    </row>
    <row r="11" spans="1:56" s="2" customFormat="1" ht="12" customHeight="1" hidden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93" t="s">
        <v>122</v>
      </c>
      <c r="BA11" s="93" t="s">
        <v>123</v>
      </c>
      <c r="BB11" s="93" t="s">
        <v>93</v>
      </c>
      <c r="BC11" s="93" t="s">
        <v>124</v>
      </c>
      <c r="BD11" s="93" t="s">
        <v>95</v>
      </c>
    </row>
    <row r="12" spans="1:56" s="2" customFormat="1" ht="12" customHeight="1" hidden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>
        <f>'Rekapitulace stavby'!AN8</f>
        <v>45349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93" t="s">
        <v>125</v>
      </c>
      <c r="BA12" s="93" t="s">
        <v>126</v>
      </c>
      <c r="BB12" s="93" t="s">
        <v>93</v>
      </c>
      <c r="BC12" s="93" t="s">
        <v>127</v>
      </c>
      <c r="BD12" s="93" t="s">
        <v>95</v>
      </c>
    </row>
    <row r="13" spans="1:56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93" t="s">
        <v>128</v>
      </c>
      <c r="BA13" s="93" t="s">
        <v>129</v>
      </c>
      <c r="BB13" s="93" t="s">
        <v>93</v>
      </c>
      <c r="BC13" s="93" t="s">
        <v>130</v>
      </c>
      <c r="BD13" s="93" t="s">
        <v>95</v>
      </c>
    </row>
    <row r="14" spans="1:56" s="2" customFormat="1" ht="12" customHeight="1" hidden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Z14" s="93" t="s">
        <v>131</v>
      </c>
      <c r="BA14" s="93" t="s">
        <v>132</v>
      </c>
      <c r="BB14" s="93" t="s">
        <v>93</v>
      </c>
      <c r="BC14" s="93" t="s">
        <v>133</v>
      </c>
      <c r="BD14" s="93" t="s">
        <v>95</v>
      </c>
    </row>
    <row r="15" spans="1:56" s="2" customFormat="1" ht="18" customHeight="1" hidden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Z15" s="93" t="s">
        <v>134</v>
      </c>
      <c r="BA15" s="93" t="s">
        <v>135</v>
      </c>
      <c r="BB15" s="93" t="s">
        <v>93</v>
      </c>
      <c r="BC15" s="93" t="s">
        <v>136</v>
      </c>
      <c r="BD15" s="93" t="s">
        <v>95</v>
      </c>
    </row>
    <row r="16" spans="1:56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Z16" s="93" t="s">
        <v>137</v>
      </c>
      <c r="BA16" s="93" t="s">
        <v>138</v>
      </c>
      <c r="BB16" s="93" t="s">
        <v>93</v>
      </c>
      <c r="BC16" s="93" t="s">
        <v>139</v>
      </c>
      <c r="BD16" s="93" t="s">
        <v>95</v>
      </c>
    </row>
    <row r="17" spans="1:56" s="2" customFormat="1" ht="12" customHeight="1" hidden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Z17" s="93" t="s">
        <v>140</v>
      </c>
      <c r="BA17" s="93" t="s">
        <v>141</v>
      </c>
      <c r="BB17" s="93" t="s">
        <v>142</v>
      </c>
      <c r="BC17" s="93" t="s">
        <v>143</v>
      </c>
      <c r="BD17" s="93" t="s">
        <v>84</v>
      </c>
    </row>
    <row r="18" spans="1:56" s="2" customFormat="1" ht="18" customHeight="1" hidden="1">
      <c r="A18" s="32"/>
      <c r="B18" s="33"/>
      <c r="C18" s="32"/>
      <c r="D18" s="32"/>
      <c r="E18" s="251" t="str">
        <f>'Rekapitulace stavby'!E14</f>
        <v>Vyplň údaj</v>
      </c>
      <c r="F18" s="240"/>
      <c r="G18" s="240"/>
      <c r="H18" s="240"/>
      <c r="I18" s="2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Z18" s="93" t="s">
        <v>144</v>
      </c>
      <c r="BA18" s="93" t="s">
        <v>145</v>
      </c>
      <c r="BB18" s="93" t="s">
        <v>142</v>
      </c>
      <c r="BC18" s="93" t="s">
        <v>146</v>
      </c>
      <c r="BD18" s="93" t="s">
        <v>95</v>
      </c>
    </row>
    <row r="19" spans="1:56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Z19" s="93" t="s">
        <v>147</v>
      </c>
      <c r="BA19" s="93" t="s">
        <v>148</v>
      </c>
      <c r="BB19" s="93" t="s">
        <v>142</v>
      </c>
      <c r="BC19" s="93" t="s">
        <v>149</v>
      </c>
      <c r="BD19" s="93" t="s">
        <v>95</v>
      </c>
    </row>
    <row r="20" spans="1:56" s="2" customFormat="1" ht="12" customHeight="1" hidden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Z20" s="93" t="s">
        <v>150</v>
      </c>
      <c r="BA20" s="93" t="s">
        <v>151</v>
      </c>
      <c r="BB20" s="93" t="s">
        <v>142</v>
      </c>
      <c r="BC20" s="93" t="s">
        <v>146</v>
      </c>
      <c r="BD20" s="93" t="s">
        <v>84</v>
      </c>
    </row>
    <row r="21" spans="1:56" s="2" customFormat="1" ht="18" customHeight="1" hidden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Z21" s="93" t="s">
        <v>152</v>
      </c>
      <c r="BA21" s="93" t="s">
        <v>151</v>
      </c>
      <c r="BB21" s="93" t="s">
        <v>142</v>
      </c>
      <c r="BC21" s="93" t="s">
        <v>153</v>
      </c>
      <c r="BD21" s="93" t="s">
        <v>84</v>
      </c>
    </row>
    <row r="22" spans="1:56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Z22" s="93" t="s">
        <v>154</v>
      </c>
      <c r="BA22" s="93" t="s">
        <v>155</v>
      </c>
      <c r="BB22" s="93" t="s">
        <v>142</v>
      </c>
      <c r="BC22" s="93" t="s">
        <v>156</v>
      </c>
      <c r="BD22" s="93" t="s">
        <v>95</v>
      </c>
    </row>
    <row r="23" spans="1:56" s="2" customFormat="1" ht="12" customHeight="1" hidden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Z23" s="93" t="s">
        <v>157</v>
      </c>
      <c r="BA23" s="93" t="s">
        <v>158</v>
      </c>
      <c r="BB23" s="93" t="s">
        <v>159</v>
      </c>
      <c r="BC23" s="93" t="s">
        <v>160</v>
      </c>
      <c r="BD23" s="93" t="s">
        <v>95</v>
      </c>
    </row>
    <row r="24" spans="1:56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Z24" s="93" t="s">
        <v>161</v>
      </c>
      <c r="BA24" s="93" t="s">
        <v>162</v>
      </c>
      <c r="BB24" s="93" t="s">
        <v>159</v>
      </c>
      <c r="BC24" s="93" t="s">
        <v>95</v>
      </c>
      <c r="BD24" s="93" t="s">
        <v>95</v>
      </c>
    </row>
    <row r="25" spans="1:56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Z25" s="93" t="s">
        <v>163</v>
      </c>
      <c r="BA25" s="93" t="s">
        <v>141</v>
      </c>
      <c r="BB25" s="93" t="s">
        <v>142</v>
      </c>
      <c r="BC25" s="93" t="s">
        <v>164</v>
      </c>
      <c r="BD25" s="93" t="s">
        <v>84</v>
      </c>
    </row>
    <row r="26" spans="1:56" s="2" customFormat="1" ht="12" customHeight="1" hidden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Z26" s="93" t="s">
        <v>165</v>
      </c>
      <c r="BA26" s="93" t="s">
        <v>166</v>
      </c>
      <c r="BB26" s="93" t="s">
        <v>93</v>
      </c>
      <c r="BC26" s="93" t="s">
        <v>167</v>
      </c>
      <c r="BD26" s="93" t="s">
        <v>95</v>
      </c>
    </row>
    <row r="27" spans="1:31" s="8" customFormat="1" ht="16.5" customHeight="1" hidden="1">
      <c r="A27" s="95"/>
      <c r="B27" s="96"/>
      <c r="C27" s="95"/>
      <c r="D27" s="95"/>
      <c r="E27" s="244" t="s">
        <v>1</v>
      </c>
      <c r="F27" s="244"/>
      <c r="G27" s="244"/>
      <c r="H27" s="24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98" t="s">
        <v>34</v>
      </c>
      <c r="E30" s="32"/>
      <c r="F30" s="32"/>
      <c r="G30" s="32"/>
      <c r="H30" s="32"/>
      <c r="I30" s="32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99" t="s">
        <v>38</v>
      </c>
      <c r="E33" s="27" t="s">
        <v>39</v>
      </c>
      <c r="F33" s="100">
        <f>ROUND((SUM(BE126:BE403)),2)</f>
        <v>0</v>
      </c>
      <c r="G33" s="32"/>
      <c r="H33" s="32"/>
      <c r="I33" s="101">
        <v>0.21</v>
      </c>
      <c r="J33" s="100">
        <f>ROUND(((SUM(BE126:BE403))*I33),2)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40</v>
      </c>
      <c r="F34" s="100">
        <f>ROUND((SUM(BF126:BF403)),2)</f>
        <v>0</v>
      </c>
      <c r="G34" s="32"/>
      <c r="H34" s="32"/>
      <c r="I34" s="101">
        <v>0.12</v>
      </c>
      <c r="J34" s="100">
        <f>ROUND(((SUM(BF126:BF403))*I34),2)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41</v>
      </c>
      <c r="F35" s="100">
        <f>ROUND((SUM(BG126:BG403)),2)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42</v>
      </c>
      <c r="F36" s="100">
        <f>ROUND((SUM(BH126:BH403)),2)</f>
        <v>0</v>
      </c>
      <c r="G36" s="32"/>
      <c r="H36" s="32"/>
      <c r="I36" s="101">
        <v>0.12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0">
        <f>ROUND((SUM(BI126:BI403)),2)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2"/>
      <c r="D39" s="103" t="s">
        <v>44</v>
      </c>
      <c r="E39" s="60"/>
      <c r="F39" s="60"/>
      <c r="G39" s="104" t="s">
        <v>45</v>
      </c>
      <c r="H39" s="105" t="s">
        <v>46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2"/>
      <c r="B61" s="33"/>
      <c r="C61" s="32"/>
      <c r="D61" s="45" t="s">
        <v>49</v>
      </c>
      <c r="E61" s="35"/>
      <c r="F61" s="108" t="s">
        <v>50</v>
      </c>
      <c r="G61" s="45" t="s">
        <v>49</v>
      </c>
      <c r="H61" s="35"/>
      <c r="I61" s="35"/>
      <c r="J61" s="109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2"/>
      <c r="B76" s="33"/>
      <c r="C76" s="32"/>
      <c r="D76" s="45" t="s">
        <v>49</v>
      </c>
      <c r="E76" s="35"/>
      <c r="F76" s="108" t="s">
        <v>50</v>
      </c>
      <c r="G76" s="45" t="s">
        <v>49</v>
      </c>
      <c r="H76" s="35"/>
      <c r="I76" s="35"/>
      <c r="J76" s="109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hidden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ht="12" hidden="1"/>
    <row r="79" ht="12" hidden="1"/>
    <row r="80" ht="12" hidden="1"/>
    <row r="81" spans="1:31" s="2" customFormat="1" ht="6.95" customHeight="1" hidden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 hidden="1">
      <c r="A82" s="32"/>
      <c r="B82" s="33"/>
      <c r="C82" s="21" t="s">
        <v>168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 hidden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2"/>
      <c r="D85" s="32"/>
      <c r="E85" s="249" t="str">
        <f>E7</f>
        <v>LITOMĚŘICKÁ - DOPRAVNÍ ÚPRAVY_R1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2"/>
      <c r="D87" s="32"/>
      <c r="E87" s="221" t="str">
        <f>E9</f>
        <v>ZRN1 - KOMUNIKACE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 hidden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19</v>
      </c>
      <c r="D89" s="32"/>
      <c r="E89" s="32"/>
      <c r="F89" s="25" t="str">
        <f>F12</f>
        <v>TEPLICE</v>
      </c>
      <c r="G89" s="32"/>
      <c r="H89" s="32"/>
      <c r="I89" s="27" t="s">
        <v>21</v>
      </c>
      <c r="J89" s="55">
        <f>IF(J12="","",J12)</f>
        <v>45349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 hidden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 hidden="1">
      <c r="A91" s="32"/>
      <c r="B91" s="33"/>
      <c r="C91" s="27" t="s">
        <v>22</v>
      </c>
      <c r="D91" s="32"/>
      <c r="E91" s="32"/>
      <c r="F91" s="25" t="str">
        <f>E15</f>
        <v>STATUTÁRNÍ MĚSTO TEPLICE</v>
      </c>
      <c r="G91" s="32"/>
      <c r="H91" s="32"/>
      <c r="I91" s="27" t="s">
        <v>28</v>
      </c>
      <c r="J91" s="30" t="str">
        <f>E21</f>
        <v>RAPID MOST SPOL. S 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 hidden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ING.VLADIMÍR PLHÁK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10" t="s">
        <v>169</v>
      </c>
      <c r="D94" s="102"/>
      <c r="E94" s="102"/>
      <c r="F94" s="102"/>
      <c r="G94" s="102"/>
      <c r="H94" s="102"/>
      <c r="I94" s="102"/>
      <c r="J94" s="111" t="s">
        <v>170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hidden="1">
      <c r="A96" s="32"/>
      <c r="B96" s="33"/>
      <c r="C96" s="112" t="s">
        <v>171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172</v>
      </c>
    </row>
    <row r="97" spans="2:12" s="9" customFormat="1" ht="24.95" customHeight="1" hidden="1">
      <c r="B97" s="113"/>
      <c r="D97" s="114" t="s">
        <v>173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2:12" s="10" customFormat="1" ht="19.9" customHeight="1" hidden="1">
      <c r="B98" s="117"/>
      <c r="D98" s="118" t="s">
        <v>174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2:12" s="10" customFormat="1" ht="19.9" customHeight="1" hidden="1">
      <c r="B99" s="117"/>
      <c r="D99" s="118" t="s">
        <v>175</v>
      </c>
      <c r="E99" s="119"/>
      <c r="F99" s="119"/>
      <c r="G99" s="119"/>
      <c r="H99" s="119"/>
      <c r="I99" s="119"/>
      <c r="J99" s="120">
        <f>J223</f>
        <v>0</v>
      </c>
      <c r="L99" s="117"/>
    </row>
    <row r="100" spans="2:12" s="10" customFormat="1" ht="19.9" customHeight="1" hidden="1">
      <c r="B100" s="117"/>
      <c r="D100" s="118" t="s">
        <v>176</v>
      </c>
      <c r="E100" s="119"/>
      <c r="F100" s="119"/>
      <c r="G100" s="119"/>
      <c r="H100" s="119"/>
      <c r="I100" s="119"/>
      <c r="J100" s="120">
        <f>J233</f>
        <v>0</v>
      </c>
      <c r="L100" s="117"/>
    </row>
    <row r="101" spans="2:12" s="10" customFormat="1" ht="19.9" customHeight="1" hidden="1">
      <c r="B101" s="117"/>
      <c r="D101" s="118" t="s">
        <v>177</v>
      </c>
      <c r="E101" s="119"/>
      <c r="F101" s="119"/>
      <c r="G101" s="119"/>
      <c r="H101" s="119"/>
      <c r="I101" s="119"/>
      <c r="J101" s="120">
        <f>J236</f>
        <v>0</v>
      </c>
      <c r="L101" s="117"/>
    </row>
    <row r="102" spans="2:12" s="10" customFormat="1" ht="19.9" customHeight="1" hidden="1">
      <c r="B102" s="117"/>
      <c r="D102" s="118" t="s">
        <v>178</v>
      </c>
      <c r="E102" s="119"/>
      <c r="F102" s="119"/>
      <c r="G102" s="119"/>
      <c r="H102" s="119"/>
      <c r="I102" s="119"/>
      <c r="J102" s="120">
        <f>J303</f>
        <v>0</v>
      </c>
      <c r="L102" s="117"/>
    </row>
    <row r="103" spans="2:12" s="10" customFormat="1" ht="19.9" customHeight="1" hidden="1">
      <c r="B103" s="117"/>
      <c r="D103" s="118" t="s">
        <v>179</v>
      </c>
      <c r="E103" s="119"/>
      <c r="F103" s="119"/>
      <c r="G103" s="119"/>
      <c r="H103" s="119"/>
      <c r="I103" s="119"/>
      <c r="J103" s="120">
        <f>J333</f>
        <v>0</v>
      </c>
      <c r="L103" s="117"/>
    </row>
    <row r="104" spans="2:12" s="10" customFormat="1" ht="19.9" customHeight="1" hidden="1">
      <c r="B104" s="117"/>
      <c r="D104" s="118" t="s">
        <v>180</v>
      </c>
      <c r="E104" s="119"/>
      <c r="F104" s="119"/>
      <c r="G104" s="119"/>
      <c r="H104" s="119"/>
      <c r="I104" s="119"/>
      <c r="J104" s="120">
        <f>J375</f>
        <v>0</v>
      </c>
      <c r="L104" s="117"/>
    </row>
    <row r="105" spans="2:12" s="10" customFormat="1" ht="19.9" customHeight="1" hidden="1">
      <c r="B105" s="117"/>
      <c r="D105" s="118" t="s">
        <v>181</v>
      </c>
      <c r="E105" s="119"/>
      <c r="F105" s="119"/>
      <c r="G105" s="119"/>
      <c r="H105" s="119"/>
      <c r="I105" s="119"/>
      <c r="J105" s="120">
        <f>J392</f>
        <v>0</v>
      </c>
      <c r="L105" s="117"/>
    </row>
    <row r="106" spans="2:12" s="9" customFormat="1" ht="24.95" customHeight="1" hidden="1">
      <c r="B106" s="113"/>
      <c r="D106" s="114" t="s">
        <v>182</v>
      </c>
      <c r="E106" s="115"/>
      <c r="F106" s="115"/>
      <c r="G106" s="115"/>
      <c r="H106" s="115"/>
      <c r="I106" s="115"/>
      <c r="J106" s="116">
        <f>J394</f>
        <v>0</v>
      </c>
      <c r="L106" s="113"/>
    </row>
    <row r="107" spans="1:31" s="2" customFormat="1" ht="21.75" customHeight="1" hidden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 hidden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ht="12" hidden="1"/>
    <row r="110" ht="12" hidden="1"/>
    <row r="111" ht="12" hidden="1"/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183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9" t="str">
        <f>E7</f>
        <v>LITOMĚŘICKÁ - DOPRAVNÍ ÚPRAVY_R1</v>
      </c>
      <c r="F116" s="250"/>
      <c r="G116" s="250"/>
      <c r="H116" s="25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111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1" t="str">
        <f>E9</f>
        <v>ZRN1 - KOMUNIKACE</v>
      </c>
      <c r="F118" s="248"/>
      <c r="G118" s="248"/>
      <c r="H118" s="24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19</v>
      </c>
      <c r="D120" s="32"/>
      <c r="E120" s="32"/>
      <c r="F120" s="25" t="str">
        <f>F12</f>
        <v>TEPLICE</v>
      </c>
      <c r="G120" s="32"/>
      <c r="H120" s="32"/>
      <c r="I120" s="27" t="s">
        <v>21</v>
      </c>
      <c r="J120" s="55">
        <f>IF(J12="","",J12)</f>
        <v>45349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.7" customHeight="1">
      <c r="A122" s="32"/>
      <c r="B122" s="33"/>
      <c r="C122" s="27" t="s">
        <v>22</v>
      </c>
      <c r="D122" s="32"/>
      <c r="E122" s="32"/>
      <c r="F122" s="25" t="str">
        <f>E15</f>
        <v>STATUTÁRNÍ MĚSTO TEPLICE</v>
      </c>
      <c r="G122" s="32"/>
      <c r="H122" s="32"/>
      <c r="I122" s="27" t="s">
        <v>28</v>
      </c>
      <c r="J122" s="30" t="str">
        <f>E21</f>
        <v>RAPID MOST SPOL. S 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26</v>
      </c>
      <c r="D123" s="32"/>
      <c r="E123" s="32"/>
      <c r="F123" s="25" t="str">
        <f>IF(E18="","",E18)</f>
        <v>Vyplň údaj</v>
      </c>
      <c r="G123" s="32"/>
      <c r="H123" s="32"/>
      <c r="I123" s="27" t="s">
        <v>31</v>
      </c>
      <c r="J123" s="30" t="str">
        <f>E24</f>
        <v>ING.VLADIMÍR PLHÁK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1"/>
      <c r="B125" s="122"/>
      <c r="C125" s="123" t="s">
        <v>184</v>
      </c>
      <c r="D125" s="124" t="s">
        <v>59</v>
      </c>
      <c r="E125" s="124" t="s">
        <v>55</v>
      </c>
      <c r="F125" s="124" t="s">
        <v>56</v>
      </c>
      <c r="G125" s="124" t="s">
        <v>185</v>
      </c>
      <c r="H125" s="124" t="s">
        <v>186</v>
      </c>
      <c r="I125" s="124" t="s">
        <v>187</v>
      </c>
      <c r="J125" s="124" t="s">
        <v>170</v>
      </c>
      <c r="K125" s="125" t="s">
        <v>188</v>
      </c>
      <c r="L125" s="126"/>
      <c r="M125" s="62" t="s">
        <v>1</v>
      </c>
      <c r="N125" s="63" t="s">
        <v>38</v>
      </c>
      <c r="O125" s="63" t="s">
        <v>189</v>
      </c>
      <c r="P125" s="63" t="s">
        <v>190</v>
      </c>
      <c r="Q125" s="63" t="s">
        <v>191</v>
      </c>
      <c r="R125" s="63" t="s">
        <v>192</v>
      </c>
      <c r="S125" s="63" t="s">
        <v>193</v>
      </c>
      <c r="T125" s="64" t="s">
        <v>194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2"/>
      <c r="B126" s="33"/>
      <c r="C126" s="69" t="s">
        <v>195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P127+P394</f>
        <v>0</v>
      </c>
      <c r="Q126" s="66"/>
      <c r="R126" s="128">
        <f>R127+R394</f>
        <v>702.446809</v>
      </c>
      <c r="S126" s="66"/>
      <c r="T126" s="129">
        <f>T127+T394</f>
        <v>1344.621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73</v>
      </c>
      <c r="AU126" s="17" t="s">
        <v>172</v>
      </c>
      <c r="BK126" s="130">
        <f>BK127+BK394</f>
        <v>0</v>
      </c>
    </row>
    <row r="127" spans="2:63" s="12" customFormat="1" ht="25.9" customHeight="1">
      <c r="B127" s="131"/>
      <c r="D127" s="132" t="s">
        <v>73</v>
      </c>
      <c r="E127" s="133" t="s">
        <v>196</v>
      </c>
      <c r="F127" s="133" t="s">
        <v>196</v>
      </c>
      <c r="I127" s="134"/>
      <c r="J127" s="135">
        <f>BK127</f>
        <v>0</v>
      </c>
      <c r="L127" s="131"/>
      <c r="M127" s="136"/>
      <c r="N127" s="137"/>
      <c r="O127" s="137"/>
      <c r="P127" s="138">
        <f>P128+P223+P233+P236+P303+P333+P375+P392</f>
        <v>0</v>
      </c>
      <c r="Q127" s="137"/>
      <c r="R127" s="138">
        <f>R128+R223+R233+R236+R303+R333+R375+R392</f>
        <v>702.446809</v>
      </c>
      <c r="S127" s="137"/>
      <c r="T127" s="139">
        <f>T128+T223+T233+T236+T303+T333+T375+T392</f>
        <v>1344.621</v>
      </c>
      <c r="AR127" s="132" t="s">
        <v>82</v>
      </c>
      <c r="AT127" s="140" t="s">
        <v>73</v>
      </c>
      <c r="AU127" s="140" t="s">
        <v>74</v>
      </c>
      <c r="AY127" s="132" t="s">
        <v>197</v>
      </c>
      <c r="BK127" s="141">
        <f>BK128+BK223+BK233+BK236+BK303+BK333+BK375+BK392</f>
        <v>0</v>
      </c>
    </row>
    <row r="128" spans="2:63" s="12" customFormat="1" ht="22.9" customHeight="1">
      <c r="B128" s="131"/>
      <c r="D128" s="132" t="s">
        <v>73</v>
      </c>
      <c r="E128" s="142" t="s">
        <v>82</v>
      </c>
      <c r="F128" s="142" t="s">
        <v>198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SUM(P129:P222)</f>
        <v>0</v>
      </c>
      <c r="Q128" s="137"/>
      <c r="R128" s="138">
        <f>SUM(R129:R222)</f>
        <v>185.7843</v>
      </c>
      <c r="S128" s="137"/>
      <c r="T128" s="139">
        <f>SUM(T129:T222)</f>
        <v>1315.775</v>
      </c>
      <c r="AR128" s="132" t="s">
        <v>82</v>
      </c>
      <c r="AT128" s="140" t="s">
        <v>73</v>
      </c>
      <c r="AU128" s="140" t="s">
        <v>82</v>
      </c>
      <c r="AY128" s="132" t="s">
        <v>197</v>
      </c>
      <c r="BK128" s="141">
        <f>SUM(BK129:BK222)</f>
        <v>0</v>
      </c>
    </row>
    <row r="129" spans="1:65" s="2" customFormat="1" ht="33" customHeight="1">
      <c r="A129" s="32"/>
      <c r="B129" s="144"/>
      <c r="C129" s="145" t="s">
        <v>82</v>
      </c>
      <c r="D129" s="145" t="s">
        <v>199</v>
      </c>
      <c r="E129" s="146" t="s">
        <v>200</v>
      </c>
      <c r="F129" s="147" t="s">
        <v>201</v>
      </c>
      <c r="G129" s="148" t="s">
        <v>159</v>
      </c>
      <c r="H129" s="149">
        <v>6</v>
      </c>
      <c r="I129" s="150"/>
      <c r="J129" s="151">
        <f>ROUND(I129*H129,2)</f>
        <v>0</v>
      </c>
      <c r="K129" s="147" t="s">
        <v>202</v>
      </c>
      <c r="L129" s="33"/>
      <c r="M129" s="152" t="s">
        <v>1</v>
      </c>
      <c r="N129" s="153" t="s">
        <v>39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203</v>
      </c>
      <c r="AT129" s="156" t="s">
        <v>199</v>
      </c>
      <c r="AU129" s="156" t="s">
        <v>84</v>
      </c>
      <c r="AY129" s="17" t="s">
        <v>197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82</v>
      </c>
      <c r="BK129" s="157">
        <f>ROUND(I129*H129,2)</f>
        <v>0</v>
      </c>
      <c r="BL129" s="17" t="s">
        <v>203</v>
      </c>
      <c r="BM129" s="156" t="s">
        <v>204</v>
      </c>
    </row>
    <row r="130" spans="1:65" s="2" customFormat="1" ht="33" customHeight="1">
      <c r="A130" s="32"/>
      <c r="B130" s="144"/>
      <c r="C130" s="145" t="s">
        <v>84</v>
      </c>
      <c r="D130" s="145" t="s">
        <v>199</v>
      </c>
      <c r="E130" s="146" t="s">
        <v>205</v>
      </c>
      <c r="F130" s="147" t="s">
        <v>206</v>
      </c>
      <c r="G130" s="148" t="s">
        <v>159</v>
      </c>
      <c r="H130" s="149">
        <v>6</v>
      </c>
      <c r="I130" s="150"/>
      <c r="J130" s="151">
        <f>ROUND(I130*H130,2)</f>
        <v>0</v>
      </c>
      <c r="K130" s="147" t="s">
        <v>202</v>
      </c>
      <c r="L130" s="33"/>
      <c r="M130" s="152" t="s">
        <v>1</v>
      </c>
      <c r="N130" s="153" t="s">
        <v>39</v>
      </c>
      <c r="O130" s="5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203</v>
      </c>
      <c r="AT130" s="156" t="s">
        <v>199</v>
      </c>
      <c r="AU130" s="156" t="s">
        <v>84</v>
      </c>
      <c r="AY130" s="17" t="s">
        <v>197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82</v>
      </c>
      <c r="BK130" s="157">
        <f>ROUND(I130*H130,2)</f>
        <v>0</v>
      </c>
      <c r="BL130" s="17" t="s">
        <v>203</v>
      </c>
      <c r="BM130" s="156" t="s">
        <v>207</v>
      </c>
    </row>
    <row r="131" spans="1:65" s="2" customFormat="1" ht="24.2" customHeight="1">
      <c r="A131" s="32"/>
      <c r="B131" s="144"/>
      <c r="C131" s="145" t="s">
        <v>95</v>
      </c>
      <c r="D131" s="145" t="s">
        <v>199</v>
      </c>
      <c r="E131" s="146" t="s">
        <v>208</v>
      </c>
      <c r="F131" s="147" t="s">
        <v>209</v>
      </c>
      <c r="G131" s="148" t="s">
        <v>93</v>
      </c>
      <c r="H131" s="149">
        <v>50</v>
      </c>
      <c r="I131" s="150"/>
      <c r="J131" s="151">
        <f>ROUND(I131*H131,2)</f>
        <v>0</v>
      </c>
      <c r="K131" s="147" t="s">
        <v>202</v>
      </c>
      <c r="L131" s="33"/>
      <c r="M131" s="152" t="s">
        <v>1</v>
      </c>
      <c r="N131" s="153" t="s">
        <v>39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0.26</v>
      </c>
      <c r="T131" s="155">
        <f>S131*H131</f>
        <v>13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203</v>
      </c>
      <c r="AT131" s="156" t="s">
        <v>199</v>
      </c>
      <c r="AU131" s="156" t="s">
        <v>84</v>
      </c>
      <c r="AY131" s="17" t="s">
        <v>197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82</v>
      </c>
      <c r="BK131" s="157">
        <f>ROUND(I131*H131,2)</f>
        <v>0</v>
      </c>
      <c r="BL131" s="17" t="s">
        <v>203</v>
      </c>
      <c r="BM131" s="156" t="s">
        <v>210</v>
      </c>
    </row>
    <row r="132" spans="2:51" s="13" customFormat="1" ht="12">
      <c r="B132" s="158"/>
      <c r="D132" s="159" t="s">
        <v>211</v>
      </c>
      <c r="E132" s="160" t="s">
        <v>1</v>
      </c>
      <c r="F132" s="161" t="s">
        <v>112</v>
      </c>
      <c r="H132" s="162">
        <v>12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211</v>
      </c>
      <c r="AU132" s="160" t="s">
        <v>84</v>
      </c>
      <c r="AV132" s="13" t="s">
        <v>84</v>
      </c>
      <c r="AW132" s="13" t="s">
        <v>30</v>
      </c>
      <c r="AX132" s="13" t="s">
        <v>74</v>
      </c>
      <c r="AY132" s="160" t="s">
        <v>197</v>
      </c>
    </row>
    <row r="133" spans="2:51" s="13" customFormat="1" ht="12">
      <c r="B133" s="158"/>
      <c r="D133" s="159" t="s">
        <v>211</v>
      </c>
      <c r="E133" s="160" t="s">
        <v>1</v>
      </c>
      <c r="F133" s="161" t="s">
        <v>115</v>
      </c>
      <c r="H133" s="162">
        <v>38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211</v>
      </c>
      <c r="AU133" s="160" t="s">
        <v>84</v>
      </c>
      <c r="AV133" s="13" t="s">
        <v>84</v>
      </c>
      <c r="AW133" s="13" t="s">
        <v>30</v>
      </c>
      <c r="AX133" s="13" t="s">
        <v>74</v>
      </c>
      <c r="AY133" s="160" t="s">
        <v>197</v>
      </c>
    </row>
    <row r="134" spans="2:51" s="14" customFormat="1" ht="12">
      <c r="B134" s="167"/>
      <c r="D134" s="159" t="s">
        <v>211</v>
      </c>
      <c r="E134" s="168" t="s">
        <v>1</v>
      </c>
      <c r="F134" s="169" t="s">
        <v>212</v>
      </c>
      <c r="H134" s="170">
        <v>50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211</v>
      </c>
      <c r="AU134" s="168" t="s">
        <v>84</v>
      </c>
      <c r="AV134" s="14" t="s">
        <v>203</v>
      </c>
      <c r="AW134" s="14" t="s">
        <v>30</v>
      </c>
      <c r="AX134" s="14" t="s">
        <v>82</v>
      </c>
      <c r="AY134" s="168" t="s">
        <v>197</v>
      </c>
    </row>
    <row r="135" spans="1:65" s="2" customFormat="1" ht="24.2" customHeight="1">
      <c r="A135" s="32"/>
      <c r="B135" s="144"/>
      <c r="C135" s="145" t="s">
        <v>203</v>
      </c>
      <c r="D135" s="145" t="s">
        <v>199</v>
      </c>
      <c r="E135" s="146" t="s">
        <v>213</v>
      </c>
      <c r="F135" s="147" t="s">
        <v>214</v>
      </c>
      <c r="G135" s="148" t="s">
        <v>93</v>
      </c>
      <c r="H135" s="149">
        <v>246</v>
      </c>
      <c r="I135" s="150"/>
      <c r="J135" s="151">
        <f>ROUND(I135*H135,2)</f>
        <v>0</v>
      </c>
      <c r="K135" s="147" t="s">
        <v>202</v>
      </c>
      <c r="L135" s="33"/>
      <c r="M135" s="152" t="s">
        <v>1</v>
      </c>
      <c r="N135" s="153" t="s">
        <v>39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0.17</v>
      </c>
      <c r="T135" s="155">
        <f>S135*H135</f>
        <v>41.82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203</v>
      </c>
      <c r="AT135" s="156" t="s">
        <v>199</v>
      </c>
      <c r="AU135" s="156" t="s">
        <v>84</v>
      </c>
      <c r="AY135" s="17" t="s">
        <v>197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82</v>
      </c>
      <c r="BK135" s="157">
        <f>ROUND(I135*H135,2)</f>
        <v>0</v>
      </c>
      <c r="BL135" s="17" t="s">
        <v>203</v>
      </c>
      <c r="BM135" s="156" t="s">
        <v>215</v>
      </c>
    </row>
    <row r="136" spans="2:51" s="13" customFormat="1" ht="12">
      <c r="B136" s="158"/>
      <c r="D136" s="159" t="s">
        <v>211</v>
      </c>
      <c r="E136" s="160" t="s">
        <v>1</v>
      </c>
      <c r="F136" s="161" t="s">
        <v>96</v>
      </c>
      <c r="H136" s="162">
        <v>174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211</v>
      </c>
      <c r="AU136" s="160" t="s">
        <v>84</v>
      </c>
      <c r="AV136" s="13" t="s">
        <v>84</v>
      </c>
      <c r="AW136" s="13" t="s">
        <v>30</v>
      </c>
      <c r="AX136" s="13" t="s">
        <v>74</v>
      </c>
      <c r="AY136" s="160" t="s">
        <v>197</v>
      </c>
    </row>
    <row r="137" spans="2:51" s="13" customFormat="1" ht="12">
      <c r="B137" s="158"/>
      <c r="D137" s="159" t="s">
        <v>211</v>
      </c>
      <c r="E137" s="160" t="s">
        <v>1</v>
      </c>
      <c r="F137" s="161" t="s">
        <v>100</v>
      </c>
      <c r="H137" s="162">
        <v>72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211</v>
      </c>
      <c r="AU137" s="160" t="s">
        <v>84</v>
      </c>
      <c r="AV137" s="13" t="s">
        <v>84</v>
      </c>
      <c r="AW137" s="13" t="s">
        <v>30</v>
      </c>
      <c r="AX137" s="13" t="s">
        <v>74</v>
      </c>
      <c r="AY137" s="160" t="s">
        <v>197</v>
      </c>
    </row>
    <row r="138" spans="2:51" s="14" customFormat="1" ht="12">
      <c r="B138" s="167"/>
      <c r="D138" s="159" t="s">
        <v>211</v>
      </c>
      <c r="E138" s="168" t="s">
        <v>1</v>
      </c>
      <c r="F138" s="169" t="s">
        <v>212</v>
      </c>
      <c r="H138" s="170">
        <v>246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211</v>
      </c>
      <c r="AU138" s="168" t="s">
        <v>84</v>
      </c>
      <c r="AV138" s="14" t="s">
        <v>203</v>
      </c>
      <c r="AW138" s="14" t="s">
        <v>30</v>
      </c>
      <c r="AX138" s="14" t="s">
        <v>82</v>
      </c>
      <c r="AY138" s="168" t="s">
        <v>197</v>
      </c>
    </row>
    <row r="139" spans="1:65" s="2" customFormat="1" ht="24.2" customHeight="1">
      <c r="A139" s="32"/>
      <c r="B139" s="144"/>
      <c r="C139" s="145" t="s">
        <v>133</v>
      </c>
      <c r="D139" s="145" t="s">
        <v>199</v>
      </c>
      <c r="E139" s="146" t="s">
        <v>216</v>
      </c>
      <c r="F139" s="147" t="s">
        <v>217</v>
      </c>
      <c r="G139" s="148" t="s">
        <v>93</v>
      </c>
      <c r="H139" s="149">
        <v>735</v>
      </c>
      <c r="I139" s="150"/>
      <c r="J139" s="151">
        <f>ROUND(I139*H139,2)</f>
        <v>0</v>
      </c>
      <c r="K139" s="147" t="s">
        <v>202</v>
      </c>
      <c r="L139" s="33"/>
      <c r="M139" s="152" t="s">
        <v>1</v>
      </c>
      <c r="N139" s="153" t="s">
        <v>39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0.29</v>
      </c>
      <c r="T139" s="155">
        <f>S139*H139</f>
        <v>213.14999999999998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203</v>
      </c>
      <c r="AT139" s="156" t="s">
        <v>199</v>
      </c>
      <c r="AU139" s="156" t="s">
        <v>84</v>
      </c>
      <c r="AY139" s="17" t="s">
        <v>197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82</v>
      </c>
      <c r="BK139" s="157">
        <f>ROUND(I139*H139,2)</f>
        <v>0</v>
      </c>
      <c r="BL139" s="17" t="s">
        <v>203</v>
      </c>
      <c r="BM139" s="156" t="s">
        <v>218</v>
      </c>
    </row>
    <row r="140" spans="2:51" s="13" customFormat="1" ht="12">
      <c r="B140" s="158"/>
      <c r="D140" s="159" t="s">
        <v>211</v>
      </c>
      <c r="E140" s="160" t="s">
        <v>1</v>
      </c>
      <c r="F140" s="161" t="s">
        <v>91</v>
      </c>
      <c r="H140" s="162">
        <v>527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211</v>
      </c>
      <c r="AU140" s="160" t="s">
        <v>84</v>
      </c>
      <c r="AV140" s="13" t="s">
        <v>84</v>
      </c>
      <c r="AW140" s="13" t="s">
        <v>30</v>
      </c>
      <c r="AX140" s="13" t="s">
        <v>74</v>
      </c>
      <c r="AY140" s="160" t="s">
        <v>197</v>
      </c>
    </row>
    <row r="141" spans="2:51" s="13" customFormat="1" ht="12">
      <c r="B141" s="158"/>
      <c r="D141" s="159" t="s">
        <v>211</v>
      </c>
      <c r="E141" s="160" t="s">
        <v>1</v>
      </c>
      <c r="F141" s="161" t="s">
        <v>103</v>
      </c>
      <c r="H141" s="162">
        <v>208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211</v>
      </c>
      <c r="AU141" s="160" t="s">
        <v>84</v>
      </c>
      <c r="AV141" s="13" t="s">
        <v>84</v>
      </c>
      <c r="AW141" s="13" t="s">
        <v>30</v>
      </c>
      <c r="AX141" s="13" t="s">
        <v>74</v>
      </c>
      <c r="AY141" s="160" t="s">
        <v>197</v>
      </c>
    </row>
    <row r="142" spans="2:51" s="14" customFormat="1" ht="12">
      <c r="B142" s="167"/>
      <c r="D142" s="159" t="s">
        <v>211</v>
      </c>
      <c r="E142" s="168" t="s">
        <v>1</v>
      </c>
      <c r="F142" s="169" t="s">
        <v>212</v>
      </c>
      <c r="H142" s="170">
        <v>735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211</v>
      </c>
      <c r="AU142" s="168" t="s">
        <v>84</v>
      </c>
      <c r="AV142" s="14" t="s">
        <v>203</v>
      </c>
      <c r="AW142" s="14" t="s">
        <v>30</v>
      </c>
      <c r="AX142" s="14" t="s">
        <v>82</v>
      </c>
      <c r="AY142" s="168" t="s">
        <v>197</v>
      </c>
    </row>
    <row r="143" spans="1:65" s="2" customFormat="1" ht="24.2" customHeight="1">
      <c r="A143" s="32"/>
      <c r="B143" s="144"/>
      <c r="C143" s="145" t="s">
        <v>219</v>
      </c>
      <c r="D143" s="145" t="s">
        <v>199</v>
      </c>
      <c r="E143" s="146" t="s">
        <v>220</v>
      </c>
      <c r="F143" s="147" t="s">
        <v>221</v>
      </c>
      <c r="G143" s="148" t="s">
        <v>93</v>
      </c>
      <c r="H143" s="149">
        <v>822</v>
      </c>
      <c r="I143" s="150"/>
      <c r="J143" s="151">
        <f>ROUND(I143*H143,2)</f>
        <v>0</v>
      </c>
      <c r="K143" s="147" t="s">
        <v>202</v>
      </c>
      <c r="L143" s="33"/>
      <c r="M143" s="152" t="s">
        <v>1</v>
      </c>
      <c r="N143" s="153" t="s">
        <v>39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0.325</v>
      </c>
      <c r="T143" s="155">
        <f>S143*H143</f>
        <v>267.15000000000003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203</v>
      </c>
      <c r="AT143" s="156" t="s">
        <v>199</v>
      </c>
      <c r="AU143" s="156" t="s">
        <v>84</v>
      </c>
      <c r="AY143" s="17" t="s">
        <v>197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82</v>
      </c>
      <c r="BK143" s="157">
        <f>ROUND(I143*H143,2)</f>
        <v>0</v>
      </c>
      <c r="BL143" s="17" t="s">
        <v>203</v>
      </c>
      <c r="BM143" s="156" t="s">
        <v>222</v>
      </c>
    </row>
    <row r="144" spans="1:47" s="2" customFormat="1" ht="19.5">
      <c r="A144" s="32"/>
      <c r="B144" s="33"/>
      <c r="C144" s="32"/>
      <c r="D144" s="159" t="s">
        <v>223</v>
      </c>
      <c r="E144" s="32"/>
      <c r="F144" s="175" t="s">
        <v>224</v>
      </c>
      <c r="G144" s="32"/>
      <c r="H144" s="32"/>
      <c r="I144" s="176"/>
      <c r="J144" s="32"/>
      <c r="K144" s="32"/>
      <c r="L144" s="33"/>
      <c r="M144" s="177"/>
      <c r="N144" s="178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223</v>
      </c>
      <c r="AU144" s="17" t="s">
        <v>84</v>
      </c>
    </row>
    <row r="145" spans="2:51" s="13" customFormat="1" ht="12">
      <c r="B145" s="158"/>
      <c r="D145" s="159" t="s">
        <v>211</v>
      </c>
      <c r="E145" s="160" t="s">
        <v>1</v>
      </c>
      <c r="F145" s="161" t="s">
        <v>106</v>
      </c>
      <c r="H145" s="162">
        <v>21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211</v>
      </c>
      <c r="AU145" s="160" t="s">
        <v>84</v>
      </c>
      <c r="AV145" s="13" t="s">
        <v>84</v>
      </c>
      <c r="AW145" s="13" t="s">
        <v>30</v>
      </c>
      <c r="AX145" s="13" t="s">
        <v>74</v>
      </c>
      <c r="AY145" s="160" t="s">
        <v>197</v>
      </c>
    </row>
    <row r="146" spans="2:51" s="13" customFormat="1" ht="12">
      <c r="B146" s="158"/>
      <c r="D146" s="159" t="s">
        <v>211</v>
      </c>
      <c r="E146" s="160" t="s">
        <v>1</v>
      </c>
      <c r="F146" s="161" t="s">
        <v>108</v>
      </c>
      <c r="H146" s="162">
        <v>801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211</v>
      </c>
      <c r="AU146" s="160" t="s">
        <v>84</v>
      </c>
      <c r="AV146" s="13" t="s">
        <v>84</v>
      </c>
      <c r="AW146" s="13" t="s">
        <v>30</v>
      </c>
      <c r="AX146" s="13" t="s">
        <v>74</v>
      </c>
      <c r="AY146" s="160" t="s">
        <v>197</v>
      </c>
    </row>
    <row r="147" spans="2:51" s="14" customFormat="1" ht="12">
      <c r="B147" s="167"/>
      <c r="D147" s="159" t="s">
        <v>211</v>
      </c>
      <c r="E147" s="168" t="s">
        <v>1</v>
      </c>
      <c r="F147" s="169" t="s">
        <v>212</v>
      </c>
      <c r="H147" s="170">
        <v>822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211</v>
      </c>
      <c r="AU147" s="168" t="s">
        <v>84</v>
      </c>
      <c r="AV147" s="14" t="s">
        <v>203</v>
      </c>
      <c r="AW147" s="14" t="s">
        <v>30</v>
      </c>
      <c r="AX147" s="14" t="s">
        <v>82</v>
      </c>
      <c r="AY147" s="168" t="s">
        <v>197</v>
      </c>
    </row>
    <row r="148" spans="1:65" s="2" customFormat="1" ht="24.2" customHeight="1">
      <c r="A148" s="32"/>
      <c r="B148" s="144"/>
      <c r="C148" s="145" t="s">
        <v>225</v>
      </c>
      <c r="D148" s="145" t="s">
        <v>199</v>
      </c>
      <c r="E148" s="146" t="s">
        <v>226</v>
      </c>
      <c r="F148" s="147" t="s">
        <v>227</v>
      </c>
      <c r="G148" s="148" t="s">
        <v>93</v>
      </c>
      <c r="H148" s="149">
        <v>205.5</v>
      </c>
      <c r="I148" s="150"/>
      <c r="J148" s="151">
        <f>ROUND(I148*H148,2)</f>
        <v>0</v>
      </c>
      <c r="K148" s="147" t="s">
        <v>202</v>
      </c>
      <c r="L148" s="33"/>
      <c r="M148" s="152" t="s">
        <v>1</v>
      </c>
      <c r="N148" s="153" t="s">
        <v>39</v>
      </c>
      <c r="O148" s="58"/>
      <c r="P148" s="154">
        <f>O148*H148</f>
        <v>0</v>
      </c>
      <c r="Q148" s="154">
        <v>0</v>
      </c>
      <c r="R148" s="154">
        <f>Q148*H148</f>
        <v>0</v>
      </c>
      <c r="S148" s="154">
        <v>0.098</v>
      </c>
      <c r="T148" s="155">
        <f>S148*H148</f>
        <v>20.139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6" t="s">
        <v>203</v>
      </c>
      <c r="AT148" s="156" t="s">
        <v>199</v>
      </c>
      <c r="AU148" s="156" t="s">
        <v>84</v>
      </c>
      <c r="AY148" s="17" t="s">
        <v>197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82</v>
      </c>
      <c r="BK148" s="157">
        <f>ROUND(I148*H148,2)</f>
        <v>0</v>
      </c>
      <c r="BL148" s="17" t="s">
        <v>203</v>
      </c>
      <c r="BM148" s="156" t="s">
        <v>228</v>
      </c>
    </row>
    <row r="149" spans="2:51" s="15" customFormat="1" ht="22.5">
      <c r="B149" s="179"/>
      <c r="D149" s="159" t="s">
        <v>211</v>
      </c>
      <c r="E149" s="180" t="s">
        <v>1</v>
      </c>
      <c r="F149" s="181" t="s">
        <v>229</v>
      </c>
      <c r="H149" s="180" t="s">
        <v>1</v>
      </c>
      <c r="I149" s="182"/>
      <c r="L149" s="179"/>
      <c r="M149" s="183"/>
      <c r="N149" s="184"/>
      <c r="O149" s="184"/>
      <c r="P149" s="184"/>
      <c r="Q149" s="184"/>
      <c r="R149" s="184"/>
      <c r="S149" s="184"/>
      <c r="T149" s="185"/>
      <c r="AT149" s="180" t="s">
        <v>211</v>
      </c>
      <c r="AU149" s="180" t="s">
        <v>84</v>
      </c>
      <c r="AV149" s="15" t="s">
        <v>82</v>
      </c>
      <c r="AW149" s="15" t="s">
        <v>30</v>
      </c>
      <c r="AX149" s="15" t="s">
        <v>74</v>
      </c>
      <c r="AY149" s="180" t="s">
        <v>197</v>
      </c>
    </row>
    <row r="150" spans="2:51" s="13" customFormat="1" ht="12">
      <c r="B150" s="158"/>
      <c r="D150" s="159" t="s">
        <v>211</v>
      </c>
      <c r="E150" s="160" t="s">
        <v>1</v>
      </c>
      <c r="F150" s="161" t="s">
        <v>106</v>
      </c>
      <c r="H150" s="162">
        <v>21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211</v>
      </c>
      <c r="AU150" s="160" t="s">
        <v>84</v>
      </c>
      <c r="AV150" s="13" t="s">
        <v>84</v>
      </c>
      <c r="AW150" s="13" t="s">
        <v>30</v>
      </c>
      <c r="AX150" s="13" t="s">
        <v>74</v>
      </c>
      <c r="AY150" s="160" t="s">
        <v>197</v>
      </c>
    </row>
    <row r="151" spans="2:51" s="13" customFormat="1" ht="12">
      <c r="B151" s="158"/>
      <c r="D151" s="159" t="s">
        <v>211</v>
      </c>
      <c r="E151" s="160" t="s">
        <v>1</v>
      </c>
      <c r="F151" s="161" t="s">
        <v>108</v>
      </c>
      <c r="H151" s="162">
        <v>801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211</v>
      </c>
      <c r="AU151" s="160" t="s">
        <v>84</v>
      </c>
      <c r="AV151" s="13" t="s">
        <v>84</v>
      </c>
      <c r="AW151" s="13" t="s">
        <v>30</v>
      </c>
      <c r="AX151" s="13" t="s">
        <v>74</v>
      </c>
      <c r="AY151" s="160" t="s">
        <v>197</v>
      </c>
    </row>
    <row r="152" spans="2:51" s="14" customFormat="1" ht="12">
      <c r="B152" s="167"/>
      <c r="D152" s="159" t="s">
        <v>211</v>
      </c>
      <c r="E152" s="168" t="s">
        <v>1</v>
      </c>
      <c r="F152" s="169" t="s">
        <v>212</v>
      </c>
      <c r="H152" s="170">
        <v>822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211</v>
      </c>
      <c r="AU152" s="168" t="s">
        <v>84</v>
      </c>
      <c r="AV152" s="14" t="s">
        <v>203</v>
      </c>
      <c r="AW152" s="14" t="s">
        <v>30</v>
      </c>
      <c r="AX152" s="14" t="s">
        <v>74</v>
      </c>
      <c r="AY152" s="168" t="s">
        <v>197</v>
      </c>
    </row>
    <row r="153" spans="2:51" s="13" customFormat="1" ht="12">
      <c r="B153" s="158"/>
      <c r="D153" s="159" t="s">
        <v>211</v>
      </c>
      <c r="E153" s="160" t="s">
        <v>1</v>
      </c>
      <c r="F153" s="161" t="s">
        <v>230</v>
      </c>
      <c r="H153" s="162">
        <v>205.5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211</v>
      </c>
      <c r="AU153" s="160" t="s">
        <v>84</v>
      </c>
      <c r="AV153" s="13" t="s">
        <v>84</v>
      </c>
      <c r="AW153" s="13" t="s">
        <v>30</v>
      </c>
      <c r="AX153" s="13" t="s">
        <v>82</v>
      </c>
      <c r="AY153" s="160" t="s">
        <v>197</v>
      </c>
    </row>
    <row r="154" spans="1:65" s="2" customFormat="1" ht="24.2" customHeight="1">
      <c r="A154" s="32"/>
      <c r="B154" s="144"/>
      <c r="C154" s="145" t="s">
        <v>231</v>
      </c>
      <c r="D154" s="145" t="s">
        <v>199</v>
      </c>
      <c r="E154" s="146" t="s">
        <v>232</v>
      </c>
      <c r="F154" s="147" t="s">
        <v>233</v>
      </c>
      <c r="G154" s="148" t="s">
        <v>93</v>
      </c>
      <c r="H154" s="149">
        <v>981</v>
      </c>
      <c r="I154" s="150"/>
      <c r="J154" s="151">
        <f>ROUND(I154*H154,2)</f>
        <v>0</v>
      </c>
      <c r="K154" s="147" t="s">
        <v>202</v>
      </c>
      <c r="L154" s="33"/>
      <c r="M154" s="152" t="s">
        <v>1</v>
      </c>
      <c r="N154" s="153" t="s">
        <v>39</v>
      </c>
      <c r="O154" s="58"/>
      <c r="P154" s="154">
        <f>O154*H154</f>
        <v>0</v>
      </c>
      <c r="Q154" s="154">
        <v>0</v>
      </c>
      <c r="R154" s="154">
        <f>Q154*H154</f>
        <v>0</v>
      </c>
      <c r="S154" s="154">
        <v>0.316</v>
      </c>
      <c r="T154" s="155">
        <f>S154*H154</f>
        <v>309.996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203</v>
      </c>
      <c r="AT154" s="156" t="s">
        <v>199</v>
      </c>
      <c r="AU154" s="156" t="s">
        <v>84</v>
      </c>
      <c r="AY154" s="17" t="s">
        <v>197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82</v>
      </c>
      <c r="BK154" s="157">
        <f>ROUND(I154*H154,2)</f>
        <v>0</v>
      </c>
      <c r="BL154" s="17" t="s">
        <v>203</v>
      </c>
      <c r="BM154" s="156" t="s">
        <v>234</v>
      </c>
    </row>
    <row r="155" spans="2:51" s="13" customFormat="1" ht="12">
      <c r="B155" s="158"/>
      <c r="D155" s="159" t="s">
        <v>211</v>
      </c>
      <c r="E155" s="160" t="s">
        <v>1</v>
      </c>
      <c r="F155" s="161" t="s">
        <v>91</v>
      </c>
      <c r="H155" s="162">
        <v>527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211</v>
      </c>
      <c r="AU155" s="160" t="s">
        <v>84</v>
      </c>
      <c r="AV155" s="13" t="s">
        <v>84</v>
      </c>
      <c r="AW155" s="13" t="s">
        <v>30</v>
      </c>
      <c r="AX155" s="13" t="s">
        <v>74</v>
      </c>
      <c r="AY155" s="160" t="s">
        <v>197</v>
      </c>
    </row>
    <row r="156" spans="2:51" s="13" customFormat="1" ht="12">
      <c r="B156" s="158"/>
      <c r="D156" s="159" t="s">
        <v>211</v>
      </c>
      <c r="E156" s="160" t="s">
        <v>1</v>
      </c>
      <c r="F156" s="161" t="s">
        <v>96</v>
      </c>
      <c r="H156" s="162">
        <v>174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211</v>
      </c>
      <c r="AU156" s="160" t="s">
        <v>84</v>
      </c>
      <c r="AV156" s="13" t="s">
        <v>84</v>
      </c>
      <c r="AW156" s="13" t="s">
        <v>30</v>
      </c>
      <c r="AX156" s="13" t="s">
        <v>74</v>
      </c>
      <c r="AY156" s="160" t="s">
        <v>197</v>
      </c>
    </row>
    <row r="157" spans="2:51" s="13" customFormat="1" ht="12">
      <c r="B157" s="158"/>
      <c r="D157" s="159" t="s">
        <v>211</v>
      </c>
      <c r="E157" s="160" t="s">
        <v>1</v>
      </c>
      <c r="F157" s="161" t="s">
        <v>100</v>
      </c>
      <c r="H157" s="162">
        <v>72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211</v>
      </c>
      <c r="AU157" s="160" t="s">
        <v>84</v>
      </c>
      <c r="AV157" s="13" t="s">
        <v>84</v>
      </c>
      <c r="AW157" s="13" t="s">
        <v>30</v>
      </c>
      <c r="AX157" s="13" t="s">
        <v>74</v>
      </c>
      <c r="AY157" s="160" t="s">
        <v>197</v>
      </c>
    </row>
    <row r="158" spans="2:51" s="13" customFormat="1" ht="12">
      <c r="B158" s="158"/>
      <c r="D158" s="159" t="s">
        <v>211</v>
      </c>
      <c r="E158" s="160" t="s">
        <v>1</v>
      </c>
      <c r="F158" s="161" t="s">
        <v>103</v>
      </c>
      <c r="H158" s="162">
        <v>208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211</v>
      </c>
      <c r="AU158" s="160" t="s">
        <v>84</v>
      </c>
      <c r="AV158" s="13" t="s">
        <v>84</v>
      </c>
      <c r="AW158" s="13" t="s">
        <v>30</v>
      </c>
      <c r="AX158" s="13" t="s">
        <v>74</v>
      </c>
      <c r="AY158" s="160" t="s">
        <v>197</v>
      </c>
    </row>
    <row r="159" spans="2:51" s="14" customFormat="1" ht="12">
      <c r="B159" s="167"/>
      <c r="D159" s="159" t="s">
        <v>211</v>
      </c>
      <c r="E159" s="168" t="s">
        <v>1</v>
      </c>
      <c r="F159" s="169" t="s">
        <v>212</v>
      </c>
      <c r="H159" s="170">
        <v>981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211</v>
      </c>
      <c r="AU159" s="168" t="s">
        <v>84</v>
      </c>
      <c r="AV159" s="14" t="s">
        <v>203</v>
      </c>
      <c r="AW159" s="14" t="s">
        <v>30</v>
      </c>
      <c r="AX159" s="14" t="s">
        <v>82</v>
      </c>
      <c r="AY159" s="168" t="s">
        <v>197</v>
      </c>
    </row>
    <row r="160" spans="1:65" s="2" customFormat="1" ht="33" customHeight="1">
      <c r="A160" s="32"/>
      <c r="B160" s="144"/>
      <c r="C160" s="145" t="s">
        <v>235</v>
      </c>
      <c r="D160" s="145" t="s">
        <v>199</v>
      </c>
      <c r="E160" s="146" t="s">
        <v>236</v>
      </c>
      <c r="F160" s="147" t="s">
        <v>237</v>
      </c>
      <c r="G160" s="148" t="s">
        <v>93</v>
      </c>
      <c r="H160" s="149">
        <v>735</v>
      </c>
      <c r="I160" s="150"/>
      <c r="J160" s="151">
        <f>ROUND(I160*H160,2)</f>
        <v>0</v>
      </c>
      <c r="K160" s="147" t="s">
        <v>202</v>
      </c>
      <c r="L160" s="33"/>
      <c r="M160" s="152" t="s">
        <v>1</v>
      </c>
      <c r="N160" s="153" t="s">
        <v>39</v>
      </c>
      <c r="O160" s="58"/>
      <c r="P160" s="154">
        <f>O160*H160</f>
        <v>0</v>
      </c>
      <c r="Q160" s="154">
        <v>0.00016</v>
      </c>
      <c r="R160" s="154">
        <f>Q160*H160</f>
        <v>0.11760000000000001</v>
      </c>
      <c r="S160" s="154">
        <v>0.23</v>
      </c>
      <c r="T160" s="155">
        <f>S160*H160</f>
        <v>169.05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203</v>
      </c>
      <c r="AT160" s="156" t="s">
        <v>199</v>
      </c>
      <c r="AU160" s="156" t="s">
        <v>84</v>
      </c>
      <c r="AY160" s="17" t="s">
        <v>197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82</v>
      </c>
      <c r="BK160" s="157">
        <f>ROUND(I160*H160,2)</f>
        <v>0</v>
      </c>
      <c r="BL160" s="17" t="s">
        <v>203</v>
      </c>
      <c r="BM160" s="156" t="s">
        <v>238</v>
      </c>
    </row>
    <row r="161" spans="2:51" s="13" customFormat="1" ht="12">
      <c r="B161" s="158"/>
      <c r="D161" s="159" t="s">
        <v>211</v>
      </c>
      <c r="E161" s="160" t="s">
        <v>1</v>
      </c>
      <c r="F161" s="161" t="s">
        <v>239</v>
      </c>
      <c r="H161" s="162">
        <v>735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211</v>
      </c>
      <c r="AU161" s="160" t="s">
        <v>84</v>
      </c>
      <c r="AV161" s="13" t="s">
        <v>84</v>
      </c>
      <c r="AW161" s="13" t="s">
        <v>30</v>
      </c>
      <c r="AX161" s="13" t="s">
        <v>82</v>
      </c>
      <c r="AY161" s="160" t="s">
        <v>197</v>
      </c>
    </row>
    <row r="162" spans="1:65" s="2" customFormat="1" ht="33" customHeight="1">
      <c r="A162" s="32"/>
      <c r="B162" s="144"/>
      <c r="C162" s="145" t="s">
        <v>160</v>
      </c>
      <c r="D162" s="145" t="s">
        <v>199</v>
      </c>
      <c r="E162" s="146" t="s">
        <v>236</v>
      </c>
      <c r="F162" s="147" t="s">
        <v>237</v>
      </c>
      <c r="G162" s="148" t="s">
        <v>93</v>
      </c>
      <c r="H162" s="149">
        <v>720</v>
      </c>
      <c r="I162" s="150"/>
      <c r="J162" s="151">
        <f>ROUND(I162*H162,2)</f>
        <v>0</v>
      </c>
      <c r="K162" s="147" t="s">
        <v>202</v>
      </c>
      <c r="L162" s="33"/>
      <c r="M162" s="152" t="s">
        <v>1</v>
      </c>
      <c r="N162" s="153" t="s">
        <v>39</v>
      </c>
      <c r="O162" s="58"/>
      <c r="P162" s="154">
        <f>O162*H162</f>
        <v>0</v>
      </c>
      <c r="Q162" s="154">
        <v>0.00016</v>
      </c>
      <c r="R162" s="154">
        <f>Q162*H162</f>
        <v>0.11520000000000001</v>
      </c>
      <c r="S162" s="154">
        <v>0.23</v>
      </c>
      <c r="T162" s="155">
        <f>S162*H162</f>
        <v>165.6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203</v>
      </c>
      <c r="AT162" s="156" t="s">
        <v>199</v>
      </c>
      <c r="AU162" s="156" t="s">
        <v>84</v>
      </c>
      <c r="AY162" s="17" t="s">
        <v>197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82</v>
      </c>
      <c r="BK162" s="157">
        <f>ROUND(I162*H162,2)</f>
        <v>0</v>
      </c>
      <c r="BL162" s="17" t="s">
        <v>203</v>
      </c>
      <c r="BM162" s="156" t="s">
        <v>240</v>
      </c>
    </row>
    <row r="163" spans="2:51" s="13" customFormat="1" ht="12">
      <c r="B163" s="158"/>
      <c r="D163" s="159" t="s">
        <v>211</v>
      </c>
      <c r="E163" s="160" t="s">
        <v>1</v>
      </c>
      <c r="F163" s="161" t="s">
        <v>241</v>
      </c>
      <c r="H163" s="162">
        <v>720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211</v>
      </c>
      <c r="AU163" s="160" t="s">
        <v>84</v>
      </c>
      <c r="AV163" s="13" t="s">
        <v>84</v>
      </c>
      <c r="AW163" s="13" t="s">
        <v>30</v>
      </c>
      <c r="AX163" s="13" t="s">
        <v>82</v>
      </c>
      <c r="AY163" s="160" t="s">
        <v>197</v>
      </c>
    </row>
    <row r="164" spans="1:65" s="2" customFormat="1" ht="16.5" customHeight="1">
      <c r="A164" s="32"/>
      <c r="B164" s="144"/>
      <c r="C164" s="145" t="s">
        <v>242</v>
      </c>
      <c r="D164" s="145" t="s">
        <v>199</v>
      </c>
      <c r="E164" s="146" t="s">
        <v>243</v>
      </c>
      <c r="F164" s="147" t="s">
        <v>244</v>
      </c>
      <c r="G164" s="148" t="s">
        <v>120</v>
      </c>
      <c r="H164" s="149">
        <v>260</v>
      </c>
      <c r="I164" s="150"/>
      <c r="J164" s="151">
        <f>ROUND(I164*H164,2)</f>
        <v>0</v>
      </c>
      <c r="K164" s="147" t="s">
        <v>202</v>
      </c>
      <c r="L164" s="33"/>
      <c r="M164" s="152" t="s">
        <v>1</v>
      </c>
      <c r="N164" s="153" t="s">
        <v>39</v>
      </c>
      <c r="O164" s="58"/>
      <c r="P164" s="154">
        <f>O164*H164</f>
        <v>0</v>
      </c>
      <c r="Q164" s="154">
        <v>0</v>
      </c>
      <c r="R164" s="154">
        <f>Q164*H164</f>
        <v>0</v>
      </c>
      <c r="S164" s="154">
        <v>0.29</v>
      </c>
      <c r="T164" s="155">
        <f>S164*H164</f>
        <v>75.39999999999999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203</v>
      </c>
      <c r="AT164" s="156" t="s">
        <v>199</v>
      </c>
      <c r="AU164" s="156" t="s">
        <v>84</v>
      </c>
      <c r="AY164" s="17" t="s">
        <v>197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82</v>
      </c>
      <c r="BK164" s="157">
        <f>ROUND(I164*H164,2)</f>
        <v>0</v>
      </c>
      <c r="BL164" s="17" t="s">
        <v>203</v>
      </c>
      <c r="BM164" s="156" t="s">
        <v>245</v>
      </c>
    </row>
    <row r="165" spans="1:65" s="2" customFormat="1" ht="16.5" customHeight="1">
      <c r="A165" s="32"/>
      <c r="B165" s="144"/>
      <c r="C165" s="145" t="s">
        <v>8</v>
      </c>
      <c r="D165" s="145" t="s">
        <v>199</v>
      </c>
      <c r="E165" s="146" t="s">
        <v>246</v>
      </c>
      <c r="F165" s="147" t="s">
        <v>247</v>
      </c>
      <c r="G165" s="148" t="s">
        <v>120</v>
      </c>
      <c r="H165" s="149">
        <v>150</v>
      </c>
      <c r="I165" s="150"/>
      <c r="J165" s="151">
        <f>ROUND(I165*H165,2)</f>
        <v>0</v>
      </c>
      <c r="K165" s="147" t="s">
        <v>202</v>
      </c>
      <c r="L165" s="33"/>
      <c r="M165" s="152" t="s">
        <v>1</v>
      </c>
      <c r="N165" s="153" t="s">
        <v>39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0.205</v>
      </c>
      <c r="T165" s="155">
        <f>S165*H165</f>
        <v>30.749999999999996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203</v>
      </c>
      <c r="AT165" s="156" t="s">
        <v>199</v>
      </c>
      <c r="AU165" s="156" t="s">
        <v>84</v>
      </c>
      <c r="AY165" s="17" t="s">
        <v>197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82</v>
      </c>
      <c r="BK165" s="157">
        <f>ROUND(I165*H165,2)</f>
        <v>0</v>
      </c>
      <c r="BL165" s="17" t="s">
        <v>203</v>
      </c>
      <c r="BM165" s="156" t="s">
        <v>248</v>
      </c>
    </row>
    <row r="166" spans="1:65" s="2" customFormat="1" ht="16.5" customHeight="1">
      <c r="A166" s="32"/>
      <c r="B166" s="144"/>
      <c r="C166" s="145" t="s">
        <v>249</v>
      </c>
      <c r="D166" s="145" t="s">
        <v>199</v>
      </c>
      <c r="E166" s="146" t="s">
        <v>250</v>
      </c>
      <c r="F166" s="147" t="s">
        <v>251</v>
      </c>
      <c r="G166" s="148" t="s">
        <v>120</v>
      </c>
      <c r="H166" s="149">
        <v>243</v>
      </c>
      <c r="I166" s="150"/>
      <c r="J166" s="151">
        <f>ROUND(I166*H166,2)</f>
        <v>0</v>
      </c>
      <c r="K166" s="147" t="s">
        <v>202</v>
      </c>
      <c r="L166" s="33"/>
      <c r="M166" s="152" t="s">
        <v>1</v>
      </c>
      <c r="N166" s="153" t="s">
        <v>39</v>
      </c>
      <c r="O166" s="58"/>
      <c r="P166" s="154">
        <f>O166*H166</f>
        <v>0</v>
      </c>
      <c r="Q166" s="154">
        <v>0</v>
      </c>
      <c r="R166" s="154">
        <f>Q166*H166</f>
        <v>0</v>
      </c>
      <c r="S166" s="154">
        <v>0.04</v>
      </c>
      <c r="T166" s="155">
        <f>S166*H166</f>
        <v>9.72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203</v>
      </c>
      <c r="AT166" s="156" t="s">
        <v>199</v>
      </c>
      <c r="AU166" s="156" t="s">
        <v>84</v>
      </c>
      <c r="AY166" s="17" t="s">
        <v>197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82</v>
      </c>
      <c r="BK166" s="157">
        <f>ROUND(I166*H166,2)</f>
        <v>0</v>
      </c>
      <c r="BL166" s="17" t="s">
        <v>203</v>
      </c>
      <c r="BM166" s="156" t="s">
        <v>252</v>
      </c>
    </row>
    <row r="167" spans="1:65" s="2" customFormat="1" ht="24.2" customHeight="1">
      <c r="A167" s="32"/>
      <c r="B167" s="144"/>
      <c r="C167" s="145" t="s">
        <v>253</v>
      </c>
      <c r="D167" s="145" t="s">
        <v>199</v>
      </c>
      <c r="E167" s="146" t="s">
        <v>254</v>
      </c>
      <c r="F167" s="147" t="s">
        <v>255</v>
      </c>
      <c r="G167" s="148" t="s">
        <v>142</v>
      </c>
      <c r="H167" s="149">
        <v>211.275</v>
      </c>
      <c r="I167" s="150"/>
      <c r="J167" s="151">
        <f>ROUND(I167*H167,2)</f>
        <v>0</v>
      </c>
      <c r="K167" s="147" t="s">
        <v>202</v>
      </c>
      <c r="L167" s="33"/>
      <c r="M167" s="152" t="s">
        <v>1</v>
      </c>
      <c r="N167" s="153" t="s">
        <v>39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203</v>
      </c>
      <c r="AT167" s="156" t="s">
        <v>199</v>
      </c>
      <c r="AU167" s="156" t="s">
        <v>84</v>
      </c>
      <c r="AY167" s="17" t="s">
        <v>197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82</v>
      </c>
      <c r="BK167" s="157">
        <f>ROUND(I167*H167,2)</f>
        <v>0</v>
      </c>
      <c r="BL167" s="17" t="s">
        <v>203</v>
      </c>
      <c r="BM167" s="156" t="s">
        <v>256</v>
      </c>
    </row>
    <row r="168" spans="1:47" s="2" customFormat="1" ht="19.5">
      <c r="A168" s="32"/>
      <c r="B168" s="33"/>
      <c r="C168" s="32"/>
      <c r="D168" s="159" t="s">
        <v>223</v>
      </c>
      <c r="E168" s="32"/>
      <c r="F168" s="175" t="s">
        <v>257</v>
      </c>
      <c r="G168" s="32"/>
      <c r="H168" s="32"/>
      <c r="I168" s="176"/>
      <c r="J168" s="32"/>
      <c r="K168" s="32"/>
      <c r="L168" s="33"/>
      <c r="M168" s="177"/>
      <c r="N168" s="178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223</v>
      </c>
      <c r="AU168" s="17" t="s">
        <v>84</v>
      </c>
    </row>
    <row r="169" spans="2:51" s="13" customFormat="1" ht="12">
      <c r="B169" s="158"/>
      <c r="D169" s="159" t="s">
        <v>211</v>
      </c>
      <c r="E169" s="160" t="s">
        <v>1</v>
      </c>
      <c r="F169" s="161" t="s">
        <v>147</v>
      </c>
      <c r="H169" s="162">
        <v>281.7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211</v>
      </c>
      <c r="AU169" s="160" t="s">
        <v>84</v>
      </c>
      <c r="AV169" s="13" t="s">
        <v>84</v>
      </c>
      <c r="AW169" s="13" t="s">
        <v>30</v>
      </c>
      <c r="AX169" s="13" t="s">
        <v>74</v>
      </c>
      <c r="AY169" s="160" t="s">
        <v>197</v>
      </c>
    </row>
    <row r="170" spans="2:51" s="13" customFormat="1" ht="12">
      <c r="B170" s="158"/>
      <c r="D170" s="159" t="s">
        <v>211</v>
      </c>
      <c r="E170" s="160" t="s">
        <v>1</v>
      </c>
      <c r="F170" s="161" t="s">
        <v>258</v>
      </c>
      <c r="H170" s="162">
        <v>211.275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211</v>
      </c>
      <c r="AU170" s="160" t="s">
        <v>84</v>
      </c>
      <c r="AV170" s="13" t="s">
        <v>84</v>
      </c>
      <c r="AW170" s="13" t="s">
        <v>30</v>
      </c>
      <c r="AX170" s="13" t="s">
        <v>82</v>
      </c>
      <c r="AY170" s="160" t="s">
        <v>197</v>
      </c>
    </row>
    <row r="171" spans="1:65" s="2" customFormat="1" ht="33" customHeight="1">
      <c r="A171" s="32"/>
      <c r="B171" s="144"/>
      <c r="C171" s="145" t="s">
        <v>259</v>
      </c>
      <c r="D171" s="145" t="s">
        <v>199</v>
      </c>
      <c r="E171" s="146" t="s">
        <v>260</v>
      </c>
      <c r="F171" s="147" t="s">
        <v>261</v>
      </c>
      <c r="G171" s="148" t="s">
        <v>142</v>
      </c>
      <c r="H171" s="149">
        <v>90</v>
      </c>
      <c r="I171" s="150"/>
      <c r="J171" s="151">
        <f>ROUND(I171*H171,2)</f>
        <v>0</v>
      </c>
      <c r="K171" s="147" t="s">
        <v>202</v>
      </c>
      <c r="L171" s="33"/>
      <c r="M171" s="152" t="s">
        <v>1</v>
      </c>
      <c r="N171" s="153" t="s">
        <v>39</v>
      </c>
      <c r="O171" s="58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6" t="s">
        <v>203</v>
      </c>
      <c r="AT171" s="156" t="s">
        <v>199</v>
      </c>
      <c r="AU171" s="156" t="s">
        <v>84</v>
      </c>
      <c r="AY171" s="17" t="s">
        <v>197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82</v>
      </c>
      <c r="BK171" s="157">
        <f>ROUND(I171*H171,2)</f>
        <v>0</v>
      </c>
      <c r="BL171" s="17" t="s">
        <v>203</v>
      </c>
      <c r="BM171" s="156" t="s">
        <v>262</v>
      </c>
    </row>
    <row r="172" spans="2:51" s="13" customFormat="1" ht="12">
      <c r="B172" s="158"/>
      <c r="D172" s="159" t="s">
        <v>211</v>
      </c>
      <c r="E172" s="160" t="s">
        <v>1</v>
      </c>
      <c r="F172" s="161" t="s">
        <v>144</v>
      </c>
      <c r="H172" s="162">
        <v>90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211</v>
      </c>
      <c r="AU172" s="160" t="s">
        <v>84</v>
      </c>
      <c r="AV172" s="13" t="s">
        <v>84</v>
      </c>
      <c r="AW172" s="13" t="s">
        <v>30</v>
      </c>
      <c r="AX172" s="13" t="s">
        <v>82</v>
      </c>
      <c r="AY172" s="160" t="s">
        <v>197</v>
      </c>
    </row>
    <row r="173" spans="1:65" s="2" customFormat="1" ht="33" customHeight="1">
      <c r="A173" s="32"/>
      <c r="B173" s="144"/>
      <c r="C173" s="145" t="s">
        <v>263</v>
      </c>
      <c r="D173" s="145" t="s">
        <v>199</v>
      </c>
      <c r="E173" s="146" t="s">
        <v>264</v>
      </c>
      <c r="F173" s="147" t="s">
        <v>265</v>
      </c>
      <c r="G173" s="148" t="s">
        <v>142</v>
      </c>
      <c r="H173" s="149">
        <v>94.2</v>
      </c>
      <c r="I173" s="150"/>
      <c r="J173" s="151">
        <f>ROUND(I173*H173,2)</f>
        <v>0</v>
      </c>
      <c r="K173" s="147" t="s">
        <v>202</v>
      </c>
      <c r="L173" s="33"/>
      <c r="M173" s="152" t="s">
        <v>1</v>
      </c>
      <c r="N173" s="153" t="s">
        <v>39</v>
      </c>
      <c r="O173" s="58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203</v>
      </c>
      <c r="AT173" s="156" t="s">
        <v>199</v>
      </c>
      <c r="AU173" s="156" t="s">
        <v>84</v>
      </c>
      <c r="AY173" s="17" t="s">
        <v>197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82</v>
      </c>
      <c r="BK173" s="157">
        <f>ROUND(I173*H173,2)</f>
        <v>0</v>
      </c>
      <c r="BL173" s="17" t="s">
        <v>203</v>
      </c>
      <c r="BM173" s="156" t="s">
        <v>266</v>
      </c>
    </row>
    <row r="174" spans="2:51" s="13" customFormat="1" ht="12">
      <c r="B174" s="158"/>
      <c r="D174" s="159" t="s">
        <v>211</v>
      </c>
      <c r="E174" s="160" t="s">
        <v>1</v>
      </c>
      <c r="F174" s="161" t="s">
        <v>147</v>
      </c>
      <c r="H174" s="162">
        <v>281.7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211</v>
      </c>
      <c r="AU174" s="160" t="s">
        <v>84</v>
      </c>
      <c r="AV174" s="13" t="s">
        <v>84</v>
      </c>
      <c r="AW174" s="13" t="s">
        <v>30</v>
      </c>
      <c r="AX174" s="13" t="s">
        <v>74</v>
      </c>
      <c r="AY174" s="160" t="s">
        <v>197</v>
      </c>
    </row>
    <row r="175" spans="2:51" s="13" customFormat="1" ht="12">
      <c r="B175" s="158"/>
      <c r="D175" s="159" t="s">
        <v>211</v>
      </c>
      <c r="E175" s="160" t="s">
        <v>1</v>
      </c>
      <c r="F175" s="161" t="s">
        <v>267</v>
      </c>
      <c r="H175" s="162">
        <v>-187.5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211</v>
      </c>
      <c r="AU175" s="160" t="s">
        <v>84</v>
      </c>
      <c r="AV175" s="13" t="s">
        <v>84</v>
      </c>
      <c r="AW175" s="13" t="s">
        <v>30</v>
      </c>
      <c r="AX175" s="13" t="s">
        <v>74</v>
      </c>
      <c r="AY175" s="160" t="s">
        <v>197</v>
      </c>
    </row>
    <row r="176" spans="2:51" s="14" customFormat="1" ht="12">
      <c r="B176" s="167"/>
      <c r="D176" s="159" t="s">
        <v>211</v>
      </c>
      <c r="E176" s="168" t="s">
        <v>1</v>
      </c>
      <c r="F176" s="169" t="s">
        <v>212</v>
      </c>
      <c r="H176" s="170">
        <v>94.19999999999999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211</v>
      </c>
      <c r="AU176" s="168" t="s">
        <v>84</v>
      </c>
      <c r="AV176" s="14" t="s">
        <v>203</v>
      </c>
      <c r="AW176" s="14" t="s">
        <v>30</v>
      </c>
      <c r="AX176" s="14" t="s">
        <v>82</v>
      </c>
      <c r="AY176" s="168" t="s">
        <v>197</v>
      </c>
    </row>
    <row r="177" spans="1:65" s="2" customFormat="1" ht="33" customHeight="1">
      <c r="A177" s="32"/>
      <c r="B177" s="144"/>
      <c r="C177" s="145" t="s">
        <v>268</v>
      </c>
      <c r="D177" s="145" t="s">
        <v>199</v>
      </c>
      <c r="E177" s="146" t="s">
        <v>269</v>
      </c>
      <c r="F177" s="147" t="s">
        <v>270</v>
      </c>
      <c r="G177" s="148" t="s">
        <v>142</v>
      </c>
      <c r="H177" s="149">
        <v>187.5</v>
      </c>
      <c r="I177" s="150"/>
      <c r="J177" s="151">
        <f>ROUND(I177*H177,2)</f>
        <v>0</v>
      </c>
      <c r="K177" s="147" t="s">
        <v>202</v>
      </c>
      <c r="L177" s="33"/>
      <c r="M177" s="152" t="s">
        <v>1</v>
      </c>
      <c r="N177" s="153" t="s">
        <v>39</v>
      </c>
      <c r="O177" s="58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203</v>
      </c>
      <c r="AT177" s="156" t="s">
        <v>199</v>
      </c>
      <c r="AU177" s="156" t="s">
        <v>84</v>
      </c>
      <c r="AY177" s="17" t="s">
        <v>197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82</v>
      </c>
      <c r="BK177" s="157">
        <f>ROUND(I177*H177,2)</f>
        <v>0</v>
      </c>
      <c r="BL177" s="17" t="s">
        <v>203</v>
      </c>
      <c r="BM177" s="156" t="s">
        <v>271</v>
      </c>
    </row>
    <row r="178" spans="2:51" s="13" customFormat="1" ht="12">
      <c r="B178" s="158"/>
      <c r="D178" s="159" t="s">
        <v>211</v>
      </c>
      <c r="E178" s="160" t="s">
        <v>1</v>
      </c>
      <c r="F178" s="161" t="s">
        <v>272</v>
      </c>
      <c r="H178" s="162">
        <v>187.5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211</v>
      </c>
      <c r="AU178" s="160" t="s">
        <v>84</v>
      </c>
      <c r="AV178" s="13" t="s">
        <v>84</v>
      </c>
      <c r="AW178" s="13" t="s">
        <v>30</v>
      </c>
      <c r="AX178" s="13" t="s">
        <v>82</v>
      </c>
      <c r="AY178" s="160" t="s">
        <v>197</v>
      </c>
    </row>
    <row r="179" spans="1:65" s="2" customFormat="1" ht="33" customHeight="1">
      <c r="A179" s="32"/>
      <c r="B179" s="144"/>
      <c r="C179" s="145" t="s">
        <v>273</v>
      </c>
      <c r="D179" s="145" t="s">
        <v>199</v>
      </c>
      <c r="E179" s="146" t="s">
        <v>274</v>
      </c>
      <c r="F179" s="147" t="s">
        <v>275</v>
      </c>
      <c r="G179" s="148" t="s">
        <v>142</v>
      </c>
      <c r="H179" s="149">
        <v>3.24</v>
      </c>
      <c r="I179" s="150"/>
      <c r="J179" s="151">
        <f>ROUND(I179*H179,2)</f>
        <v>0</v>
      </c>
      <c r="K179" s="147" t="s">
        <v>202</v>
      </c>
      <c r="L179" s="33"/>
      <c r="M179" s="152" t="s">
        <v>1</v>
      </c>
      <c r="N179" s="153" t="s">
        <v>39</v>
      </c>
      <c r="O179" s="58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203</v>
      </c>
      <c r="AT179" s="156" t="s">
        <v>199</v>
      </c>
      <c r="AU179" s="156" t="s">
        <v>84</v>
      </c>
      <c r="AY179" s="17" t="s">
        <v>197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82</v>
      </c>
      <c r="BK179" s="157">
        <f>ROUND(I179*H179,2)</f>
        <v>0</v>
      </c>
      <c r="BL179" s="17" t="s">
        <v>203</v>
      </c>
      <c r="BM179" s="156" t="s">
        <v>276</v>
      </c>
    </row>
    <row r="180" spans="2:51" s="13" customFormat="1" ht="12">
      <c r="B180" s="158"/>
      <c r="D180" s="159" t="s">
        <v>211</v>
      </c>
      <c r="E180" s="160" t="s">
        <v>1</v>
      </c>
      <c r="F180" s="161" t="s">
        <v>154</v>
      </c>
      <c r="H180" s="162">
        <v>3.24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211</v>
      </c>
      <c r="AU180" s="160" t="s">
        <v>84</v>
      </c>
      <c r="AV180" s="13" t="s">
        <v>84</v>
      </c>
      <c r="AW180" s="13" t="s">
        <v>30</v>
      </c>
      <c r="AX180" s="13" t="s">
        <v>82</v>
      </c>
      <c r="AY180" s="160" t="s">
        <v>197</v>
      </c>
    </row>
    <row r="181" spans="1:65" s="2" customFormat="1" ht="33" customHeight="1">
      <c r="A181" s="32"/>
      <c r="B181" s="144"/>
      <c r="C181" s="145" t="s">
        <v>277</v>
      </c>
      <c r="D181" s="145" t="s">
        <v>199</v>
      </c>
      <c r="E181" s="146" t="s">
        <v>278</v>
      </c>
      <c r="F181" s="147" t="s">
        <v>279</v>
      </c>
      <c r="G181" s="148" t="s">
        <v>142</v>
      </c>
      <c r="H181" s="149">
        <v>90</v>
      </c>
      <c r="I181" s="150"/>
      <c r="J181" s="151">
        <f>ROUND(I181*H181,2)</f>
        <v>0</v>
      </c>
      <c r="K181" s="147" t="s">
        <v>202</v>
      </c>
      <c r="L181" s="33"/>
      <c r="M181" s="152" t="s">
        <v>1</v>
      </c>
      <c r="N181" s="153" t="s">
        <v>39</v>
      </c>
      <c r="O181" s="58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203</v>
      </c>
      <c r="AT181" s="156" t="s">
        <v>199</v>
      </c>
      <c r="AU181" s="156" t="s">
        <v>84</v>
      </c>
      <c r="AY181" s="17" t="s">
        <v>197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82</v>
      </c>
      <c r="BK181" s="157">
        <f>ROUND(I181*H181,2)</f>
        <v>0</v>
      </c>
      <c r="BL181" s="17" t="s">
        <v>203</v>
      </c>
      <c r="BM181" s="156" t="s">
        <v>280</v>
      </c>
    </row>
    <row r="182" spans="1:47" s="2" customFormat="1" ht="19.5">
      <c r="A182" s="32"/>
      <c r="B182" s="33"/>
      <c r="C182" s="32"/>
      <c r="D182" s="159" t="s">
        <v>223</v>
      </c>
      <c r="E182" s="32"/>
      <c r="F182" s="175" t="s">
        <v>281</v>
      </c>
      <c r="G182" s="32"/>
      <c r="H182" s="32"/>
      <c r="I182" s="176"/>
      <c r="J182" s="32"/>
      <c r="K182" s="32"/>
      <c r="L182" s="33"/>
      <c r="M182" s="177"/>
      <c r="N182" s="178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223</v>
      </c>
      <c r="AU182" s="17" t="s">
        <v>84</v>
      </c>
    </row>
    <row r="183" spans="2:51" s="13" customFormat="1" ht="12">
      <c r="B183" s="158"/>
      <c r="D183" s="159" t="s">
        <v>211</v>
      </c>
      <c r="E183" s="160" t="s">
        <v>150</v>
      </c>
      <c r="F183" s="161" t="s">
        <v>144</v>
      </c>
      <c r="H183" s="162">
        <v>90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211</v>
      </c>
      <c r="AU183" s="160" t="s">
        <v>84</v>
      </c>
      <c r="AV183" s="13" t="s">
        <v>84</v>
      </c>
      <c r="AW183" s="13" t="s">
        <v>30</v>
      </c>
      <c r="AX183" s="13" t="s">
        <v>82</v>
      </c>
      <c r="AY183" s="160" t="s">
        <v>197</v>
      </c>
    </row>
    <row r="184" spans="1:65" s="2" customFormat="1" ht="33" customHeight="1">
      <c r="A184" s="32"/>
      <c r="B184" s="144"/>
      <c r="C184" s="145" t="s">
        <v>282</v>
      </c>
      <c r="D184" s="145" t="s">
        <v>199</v>
      </c>
      <c r="E184" s="146" t="s">
        <v>283</v>
      </c>
      <c r="F184" s="147" t="s">
        <v>284</v>
      </c>
      <c r="G184" s="148" t="s">
        <v>142</v>
      </c>
      <c r="H184" s="149">
        <v>284.94</v>
      </c>
      <c r="I184" s="150"/>
      <c r="J184" s="151">
        <f>ROUND(I184*H184,2)</f>
        <v>0</v>
      </c>
      <c r="K184" s="147" t="s">
        <v>202</v>
      </c>
      <c r="L184" s="33"/>
      <c r="M184" s="152" t="s">
        <v>1</v>
      </c>
      <c r="N184" s="153" t="s">
        <v>39</v>
      </c>
      <c r="O184" s="5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203</v>
      </c>
      <c r="AT184" s="156" t="s">
        <v>199</v>
      </c>
      <c r="AU184" s="156" t="s">
        <v>84</v>
      </c>
      <c r="AY184" s="17" t="s">
        <v>197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82</v>
      </c>
      <c r="BK184" s="157">
        <f>ROUND(I184*H184,2)</f>
        <v>0</v>
      </c>
      <c r="BL184" s="17" t="s">
        <v>203</v>
      </c>
      <c r="BM184" s="156" t="s">
        <v>285</v>
      </c>
    </row>
    <row r="185" spans="1:47" s="2" customFormat="1" ht="19.5">
      <c r="A185" s="32"/>
      <c r="B185" s="33"/>
      <c r="C185" s="32"/>
      <c r="D185" s="159" t="s">
        <v>223</v>
      </c>
      <c r="E185" s="32"/>
      <c r="F185" s="175" t="s">
        <v>281</v>
      </c>
      <c r="G185" s="32"/>
      <c r="H185" s="32"/>
      <c r="I185" s="176"/>
      <c r="J185" s="32"/>
      <c r="K185" s="32"/>
      <c r="L185" s="33"/>
      <c r="M185" s="177"/>
      <c r="N185" s="178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223</v>
      </c>
      <c r="AU185" s="17" t="s">
        <v>84</v>
      </c>
    </row>
    <row r="186" spans="2:51" s="13" customFormat="1" ht="12">
      <c r="B186" s="158"/>
      <c r="D186" s="159" t="s">
        <v>211</v>
      </c>
      <c r="E186" s="160" t="s">
        <v>152</v>
      </c>
      <c r="F186" s="161" t="s">
        <v>286</v>
      </c>
      <c r="H186" s="162">
        <v>284.94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211</v>
      </c>
      <c r="AU186" s="160" t="s">
        <v>84</v>
      </c>
      <c r="AV186" s="13" t="s">
        <v>84</v>
      </c>
      <c r="AW186" s="13" t="s">
        <v>30</v>
      </c>
      <c r="AX186" s="13" t="s">
        <v>82</v>
      </c>
      <c r="AY186" s="160" t="s">
        <v>197</v>
      </c>
    </row>
    <row r="187" spans="1:65" s="2" customFormat="1" ht="33" customHeight="1">
      <c r="A187" s="32"/>
      <c r="B187" s="144"/>
      <c r="C187" s="145" t="s">
        <v>7</v>
      </c>
      <c r="D187" s="145" t="s">
        <v>199</v>
      </c>
      <c r="E187" s="146" t="s">
        <v>287</v>
      </c>
      <c r="F187" s="147" t="s">
        <v>288</v>
      </c>
      <c r="G187" s="148" t="s">
        <v>289</v>
      </c>
      <c r="H187" s="149">
        <v>656.145</v>
      </c>
      <c r="I187" s="150"/>
      <c r="J187" s="151">
        <f>ROUND(I187*H187,2)</f>
        <v>0</v>
      </c>
      <c r="K187" s="147" t="s">
        <v>202</v>
      </c>
      <c r="L187" s="33"/>
      <c r="M187" s="152" t="s">
        <v>1</v>
      </c>
      <c r="N187" s="153" t="s">
        <v>39</v>
      </c>
      <c r="O187" s="58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203</v>
      </c>
      <c r="AT187" s="156" t="s">
        <v>199</v>
      </c>
      <c r="AU187" s="156" t="s">
        <v>84</v>
      </c>
      <c r="AY187" s="17" t="s">
        <v>197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82</v>
      </c>
      <c r="BK187" s="157">
        <f>ROUND(I187*H187,2)</f>
        <v>0</v>
      </c>
      <c r="BL187" s="17" t="s">
        <v>203</v>
      </c>
      <c r="BM187" s="156" t="s">
        <v>290</v>
      </c>
    </row>
    <row r="188" spans="1:47" s="2" customFormat="1" ht="19.5">
      <c r="A188" s="32"/>
      <c r="B188" s="33"/>
      <c r="C188" s="32"/>
      <c r="D188" s="159" t="s">
        <v>223</v>
      </c>
      <c r="E188" s="32"/>
      <c r="F188" s="175" t="s">
        <v>291</v>
      </c>
      <c r="G188" s="32"/>
      <c r="H188" s="32"/>
      <c r="I188" s="176"/>
      <c r="J188" s="32"/>
      <c r="K188" s="32"/>
      <c r="L188" s="33"/>
      <c r="M188" s="177"/>
      <c r="N188" s="178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223</v>
      </c>
      <c r="AU188" s="17" t="s">
        <v>84</v>
      </c>
    </row>
    <row r="189" spans="2:51" s="13" customFormat="1" ht="12">
      <c r="B189" s="158"/>
      <c r="D189" s="159" t="s">
        <v>211</v>
      </c>
      <c r="E189" s="160" t="s">
        <v>1</v>
      </c>
      <c r="F189" s="161" t="s">
        <v>292</v>
      </c>
      <c r="H189" s="162">
        <v>374.94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211</v>
      </c>
      <c r="AU189" s="160" t="s">
        <v>84</v>
      </c>
      <c r="AV189" s="13" t="s">
        <v>84</v>
      </c>
      <c r="AW189" s="13" t="s">
        <v>30</v>
      </c>
      <c r="AX189" s="13" t="s">
        <v>74</v>
      </c>
      <c r="AY189" s="160" t="s">
        <v>197</v>
      </c>
    </row>
    <row r="190" spans="2:51" s="13" customFormat="1" ht="12">
      <c r="B190" s="158"/>
      <c r="D190" s="159" t="s">
        <v>211</v>
      </c>
      <c r="E190" s="160" t="s">
        <v>1</v>
      </c>
      <c r="F190" s="161" t="s">
        <v>293</v>
      </c>
      <c r="H190" s="162">
        <v>656.145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211</v>
      </c>
      <c r="AU190" s="160" t="s">
        <v>84</v>
      </c>
      <c r="AV190" s="13" t="s">
        <v>84</v>
      </c>
      <c r="AW190" s="13" t="s">
        <v>30</v>
      </c>
      <c r="AX190" s="13" t="s">
        <v>82</v>
      </c>
      <c r="AY190" s="160" t="s">
        <v>197</v>
      </c>
    </row>
    <row r="191" spans="1:65" s="2" customFormat="1" ht="16.5" customHeight="1">
      <c r="A191" s="32"/>
      <c r="B191" s="144"/>
      <c r="C191" s="145" t="s">
        <v>294</v>
      </c>
      <c r="D191" s="145" t="s">
        <v>199</v>
      </c>
      <c r="E191" s="146" t="s">
        <v>295</v>
      </c>
      <c r="F191" s="147" t="s">
        <v>296</v>
      </c>
      <c r="G191" s="148" t="s">
        <v>142</v>
      </c>
      <c r="H191" s="149">
        <v>371.7</v>
      </c>
      <c r="I191" s="150"/>
      <c r="J191" s="151">
        <f>ROUND(I191*H191,2)</f>
        <v>0</v>
      </c>
      <c r="K191" s="147" t="s">
        <v>202</v>
      </c>
      <c r="L191" s="33"/>
      <c r="M191" s="152" t="s">
        <v>1</v>
      </c>
      <c r="N191" s="153" t="s">
        <v>39</v>
      </c>
      <c r="O191" s="58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203</v>
      </c>
      <c r="AT191" s="156" t="s">
        <v>199</v>
      </c>
      <c r="AU191" s="156" t="s">
        <v>84</v>
      </c>
      <c r="AY191" s="17" t="s">
        <v>197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82</v>
      </c>
      <c r="BK191" s="157">
        <f>ROUND(I191*H191,2)</f>
        <v>0</v>
      </c>
      <c r="BL191" s="17" t="s">
        <v>203</v>
      </c>
      <c r="BM191" s="156" t="s">
        <v>297</v>
      </c>
    </row>
    <row r="192" spans="2:51" s="13" customFormat="1" ht="12">
      <c r="B192" s="158"/>
      <c r="D192" s="159" t="s">
        <v>211</v>
      </c>
      <c r="E192" s="160" t="s">
        <v>1</v>
      </c>
      <c r="F192" s="161" t="s">
        <v>298</v>
      </c>
      <c r="H192" s="162">
        <v>371.7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211</v>
      </c>
      <c r="AU192" s="160" t="s">
        <v>84</v>
      </c>
      <c r="AV192" s="13" t="s">
        <v>84</v>
      </c>
      <c r="AW192" s="13" t="s">
        <v>30</v>
      </c>
      <c r="AX192" s="13" t="s">
        <v>82</v>
      </c>
      <c r="AY192" s="160" t="s">
        <v>197</v>
      </c>
    </row>
    <row r="193" spans="1:65" s="2" customFormat="1" ht="24.2" customHeight="1">
      <c r="A193" s="32"/>
      <c r="B193" s="144"/>
      <c r="C193" s="145" t="s">
        <v>299</v>
      </c>
      <c r="D193" s="145" t="s">
        <v>199</v>
      </c>
      <c r="E193" s="146" t="s">
        <v>300</v>
      </c>
      <c r="F193" s="147" t="s">
        <v>301</v>
      </c>
      <c r="G193" s="148" t="s">
        <v>142</v>
      </c>
      <c r="H193" s="149">
        <v>10.592</v>
      </c>
      <c r="I193" s="150"/>
      <c r="J193" s="151">
        <f>ROUND(I193*H193,2)</f>
        <v>0</v>
      </c>
      <c r="K193" s="147" t="s">
        <v>202</v>
      </c>
      <c r="L193" s="33"/>
      <c r="M193" s="152" t="s">
        <v>1</v>
      </c>
      <c r="N193" s="153" t="s">
        <v>39</v>
      </c>
      <c r="O193" s="58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6" t="s">
        <v>203</v>
      </c>
      <c r="AT193" s="156" t="s">
        <v>199</v>
      </c>
      <c r="AU193" s="156" t="s">
        <v>84</v>
      </c>
      <c r="AY193" s="17" t="s">
        <v>197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7" t="s">
        <v>82</v>
      </c>
      <c r="BK193" s="157">
        <f>ROUND(I193*H193,2)</f>
        <v>0</v>
      </c>
      <c r="BL193" s="17" t="s">
        <v>203</v>
      </c>
      <c r="BM193" s="156" t="s">
        <v>302</v>
      </c>
    </row>
    <row r="194" spans="1:47" s="2" customFormat="1" ht="19.5">
      <c r="A194" s="32"/>
      <c r="B194" s="33"/>
      <c r="C194" s="32"/>
      <c r="D194" s="159" t="s">
        <v>223</v>
      </c>
      <c r="E194" s="32"/>
      <c r="F194" s="175" t="s">
        <v>303</v>
      </c>
      <c r="G194" s="32"/>
      <c r="H194" s="32"/>
      <c r="I194" s="176"/>
      <c r="J194" s="32"/>
      <c r="K194" s="32"/>
      <c r="L194" s="33"/>
      <c r="M194" s="177"/>
      <c r="N194" s="178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223</v>
      </c>
      <c r="AU194" s="17" t="s">
        <v>84</v>
      </c>
    </row>
    <row r="195" spans="2:51" s="13" customFormat="1" ht="12">
      <c r="B195" s="158"/>
      <c r="D195" s="159" t="s">
        <v>211</v>
      </c>
      <c r="E195" s="160" t="s">
        <v>1</v>
      </c>
      <c r="F195" s="161" t="s">
        <v>304</v>
      </c>
      <c r="H195" s="162">
        <v>3.24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211</v>
      </c>
      <c r="AU195" s="160" t="s">
        <v>84</v>
      </c>
      <c r="AV195" s="13" t="s">
        <v>84</v>
      </c>
      <c r="AW195" s="13" t="s">
        <v>30</v>
      </c>
      <c r="AX195" s="13" t="s">
        <v>74</v>
      </c>
      <c r="AY195" s="160" t="s">
        <v>197</v>
      </c>
    </row>
    <row r="196" spans="2:51" s="13" customFormat="1" ht="12">
      <c r="B196" s="158"/>
      <c r="D196" s="159" t="s">
        <v>211</v>
      </c>
      <c r="E196" s="160" t="s">
        <v>1</v>
      </c>
      <c r="F196" s="161" t="s">
        <v>305</v>
      </c>
      <c r="H196" s="162">
        <v>10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211</v>
      </c>
      <c r="AU196" s="160" t="s">
        <v>84</v>
      </c>
      <c r="AV196" s="13" t="s">
        <v>84</v>
      </c>
      <c r="AW196" s="13" t="s">
        <v>30</v>
      </c>
      <c r="AX196" s="13" t="s">
        <v>74</v>
      </c>
      <c r="AY196" s="160" t="s">
        <v>197</v>
      </c>
    </row>
    <row r="197" spans="2:51" s="14" customFormat="1" ht="12">
      <c r="B197" s="167"/>
      <c r="D197" s="159" t="s">
        <v>211</v>
      </c>
      <c r="E197" s="168" t="s">
        <v>163</v>
      </c>
      <c r="F197" s="169" t="s">
        <v>212</v>
      </c>
      <c r="H197" s="170">
        <v>13.24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211</v>
      </c>
      <c r="AU197" s="168" t="s">
        <v>84</v>
      </c>
      <c r="AV197" s="14" t="s">
        <v>203</v>
      </c>
      <c r="AW197" s="14" t="s">
        <v>30</v>
      </c>
      <c r="AX197" s="14" t="s">
        <v>74</v>
      </c>
      <c r="AY197" s="168" t="s">
        <v>197</v>
      </c>
    </row>
    <row r="198" spans="2:51" s="13" customFormat="1" ht="12">
      <c r="B198" s="158"/>
      <c r="D198" s="159" t="s">
        <v>211</v>
      </c>
      <c r="E198" s="160" t="s">
        <v>1</v>
      </c>
      <c r="F198" s="161" t="s">
        <v>306</v>
      </c>
      <c r="H198" s="162">
        <v>10.592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211</v>
      </c>
      <c r="AU198" s="160" t="s">
        <v>84</v>
      </c>
      <c r="AV198" s="13" t="s">
        <v>84</v>
      </c>
      <c r="AW198" s="13" t="s">
        <v>30</v>
      </c>
      <c r="AX198" s="13" t="s">
        <v>82</v>
      </c>
      <c r="AY198" s="160" t="s">
        <v>197</v>
      </c>
    </row>
    <row r="199" spans="1:65" s="2" customFormat="1" ht="24.2" customHeight="1">
      <c r="A199" s="32"/>
      <c r="B199" s="144"/>
      <c r="C199" s="145" t="s">
        <v>307</v>
      </c>
      <c r="D199" s="145" t="s">
        <v>199</v>
      </c>
      <c r="E199" s="146" t="s">
        <v>308</v>
      </c>
      <c r="F199" s="147" t="s">
        <v>309</v>
      </c>
      <c r="G199" s="148" t="s">
        <v>142</v>
      </c>
      <c r="H199" s="149">
        <v>0.54</v>
      </c>
      <c r="I199" s="150"/>
      <c r="J199" s="151">
        <f>ROUND(I199*H199,2)</f>
        <v>0</v>
      </c>
      <c r="K199" s="147" t="s">
        <v>202</v>
      </c>
      <c r="L199" s="33"/>
      <c r="M199" s="152" t="s">
        <v>1</v>
      </c>
      <c r="N199" s="153" t="s">
        <v>39</v>
      </c>
      <c r="O199" s="58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203</v>
      </c>
      <c r="AT199" s="156" t="s">
        <v>199</v>
      </c>
      <c r="AU199" s="156" t="s">
        <v>84</v>
      </c>
      <c r="AY199" s="17" t="s">
        <v>197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82</v>
      </c>
      <c r="BK199" s="157">
        <f>ROUND(I199*H199,2)</f>
        <v>0</v>
      </c>
      <c r="BL199" s="17" t="s">
        <v>203</v>
      </c>
      <c r="BM199" s="156" t="s">
        <v>310</v>
      </c>
    </row>
    <row r="200" spans="2:51" s="13" customFormat="1" ht="12">
      <c r="B200" s="158"/>
      <c r="D200" s="159" t="s">
        <v>211</v>
      </c>
      <c r="E200" s="160" t="s">
        <v>140</v>
      </c>
      <c r="F200" s="161" t="s">
        <v>311</v>
      </c>
      <c r="H200" s="162">
        <v>0.54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211</v>
      </c>
      <c r="AU200" s="160" t="s">
        <v>84</v>
      </c>
      <c r="AV200" s="13" t="s">
        <v>84</v>
      </c>
      <c r="AW200" s="13" t="s">
        <v>30</v>
      </c>
      <c r="AX200" s="13" t="s">
        <v>82</v>
      </c>
      <c r="AY200" s="160" t="s">
        <v>197</v>
      </c>
    </row>
    <row r="201" spans="1:65" s="2" customFormat="1" ht="16.5" customHeight="1">
      <c r="A201" s="32"/>
      <c r="B201" s="144"/>
      <c r="C201" s="186" t="s">
        <v>312</v>
      </c>
      <c r="D201" s="186" t="s">
        <v>313</v>
      </c>
      <c r="E201" s="187" t="s">
        <v>314</v>
      </c>
      <c r="F201" s="188" t="s">
        <v>315</v>
      </c>
      <c r="G201" s="189" t="s">
        <v>289</v>
      </c>
      <c r="H201" s="190">
        <v>19.292</v>
      </c>
      <c r="I201" s="191"/>
      <c r="J201" s="192">
        <f>ROUND(I201*H201,2)</f>
        <v>0</v>
      </c>
      <c r="K201" s="188" t="s">
        <v>202</v>
      </c>
      <c r="L201" s="193"/>
      <c r="M201" s="194" t="s">
        <v>1</v>
      </c>
      <c r="N201" s="195" t="s">
        <v>39</v>
      </c>
      <c r="O201" s="58"/>
      <c r="P201" s="154">
        <f>O201*H201</f>
        <v>0</v>
      </c>
      <c r="Q201" s="154">
        <v>1</v>
      </c>
      <c r="R201" s="154">
        <f>Q201*H201</f>
        <v>19.292</v>
      </c>
      <c r="S201" s="154">
        <v>0</v>
      </c>
      <c r="T201" s="155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6" t="s">
        <v>231</v>
      </c>
      <c r="AT201" s="156" t="s">
        <v>313</v>
      </c>
      <c r="AU201" s="156" t="s">
        <v>84</v>
      </c>
      <c r="AY201" s="17" t="s">
        <v>197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82</v>
      </c>
      <c r="BK201" s="157">
        <f>ROUND(I201*H201,2)</f>
        <v>0</v>
      </c>
      <c r="BL201" s="17" t="s">
        <v>203</v>
      </c>
      <c r="BM201" s="156" t="s">
        <v>316</v>
      </c>
    </row>
    <row r="202" spans="1:47" s="2" customFormat="1" ht="29.25">
      <c r="A202" s="32"/>
      <c r="B202" s="33"/>
      <c r="C202" s="32"/>
      <c r="D202" s="159" t="s">
        <v>223</v>
      </c>
      <c r="E202" s="32"/>
      <c r="F202" s="175" t="s">
        <v>317</v>
      </c>
      <c r="G202" s="32"/>
      <c r="H202" s="32"/>
      <c r="I202" s="176"/>
      <c r="J202" s="32"/>
      <c r="K202" s="32"/>
      <c r="L202" s="33"/>
      <c r="M202" s="177"/>
      <c r="N202" s="178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223</v>
      </c>
      <c r="AU202" s="17" t="s">
        <v>84</v>
      </c>
    </row>
    <row r="203" spans="2:51" s="13" customFormat="1" ht="12">
      <c r="B203" s="158"/>
      <c r="D203" s="159" t="s">
        <v>211</v>
      </c>
      <c r="E203" s="160" t="s">
        <v>1</v>
      </c>
      <c r="F203" s="161" t="s">
        <v>318</v>
      </c>
      <c r="H203" s="162">
        <v>13.78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211</v>
      </c>
      <c r="AU203" s="160" t="s">
        <v>84</v>
      </c>
      <c r="AV203" s="13" t="s">
        <v>84</v>
      </c>
      <c r="AW203" s="13" t="s">
        <v>30</v>
      </c>
      <c r="AX203" s="13" t="s">
        <v>74</v>
      </c>
      <c r="AY203" s="160" t="s">
        <v>197</v>
      </c>
    </row>
    <row r="204" spans="2:51" s="13" customFormat="1" ht="12">
      <c r="B204" s="158"/>
      <c r="D204" s="159" t="s">
        <v>211</v>
      </c>
      <c r="E204" s="160" t="s">
        <v>1</v>
      </c>
      <c r="F204" s="161" t="s">
        <v>319</v>
      </c>
      <c r="H204" s="162">
        <v>19.292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211</v>
      </c>
      <c r="AU204" s="160" t="s">
        <v>84</v>
      </c>
      <c r="AV204" s="13" t="s">
        <v>84</v>
      </c>
      <c r="AW204" s="13" t="s">
        <v>30</v>
      </c>
      <c r="AX204" s="13" t="s">
        <v>82</v>
      </c>
      <c r="AY204" s="160" t="s">
        <v>197</v>
      </c>
    </row>
    <row r="205" spans="1:65" s="2" customFormat="1" ht="21.75" customHeight="1">
      <c r="A205" s="32"/>
      <c r="B205" s="144"/>
      <c r="C205" s="145" t="s">
        <v>320</v>
      </c>
      <c r="D205" s="145" t="s">
        <v>199</v>
      </c>
      <c r="E205" s="146" t="s">
        <v>321</v>
      </c>
      <c r="F205" s="147" t="s">
        <v>322</v>
      </c>
      <c r="G205" s="148" t="s">
        <v>93</v>
      </c>
      <c r="H205" s="149">
        <v>475</v>
      </c>
      <c r="I205" s="150"/>
      <c r="J205" s="151">
        <f>ROUND(I205*H205,2)</f>
        <v>0</v>
      </c>
      <c r="K205" s="147" t="s">
        <v>202</v>
      </c>
      <c r="L205" s="33"/>
      <c r="M205" s="152" t="s">
        <v>1</v>
      </c>
      <c r="N205" s="153" t="s">
        <v>39</v>
      </c>
      <c r="O205" s="58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203</v>
      </c>
      <c r="AT205" s="156" t="s">
        <v>199</v>
      </c>
      <c r="AU205" s="156" t="s">
        <v>84</v>
      </c>
      <c r="AY205" s="17" t="s">
        <v>197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82</v>
      </c>
      <c r="BK205" s="157">
        <f>ROUND(I205*H205,2)</f>
        <v>0</v>
      </c>
      <c r="BL205" s="17" t="s">
        <v>203</v>
      </c>
      <c r="BM205" s="156" t="s">
        <v>323</v>
      </c>
    </row>
    <row r="206" spans="2:51" s="13" customFormat="1" ht="12">
      <c r="B206" s="158"/>
      <c r="D206" s="159" t="s">
        <v>211</v>
      </c>
      <c r="E206" s="160" t="s">
        <v>1</v>
      </c>
      <c r="F206" s="161" t="s">
        <v>165</v>
      </c>
      <c r="H206" s="162">
        <v>475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211</v>
      </c>
      <c r="AU206" s="160" t="s">
        <v>84</v>
      </c>
      <c r="AV206" s="13" t="s">
        <v>84</v>
      </c>
      <c r="AW206" s="13" t="s">
        <v>30</v>
      </c>
      <c r="AX206" s="13" t="s">
        <v>82</v>
      </c>
      <c r="AY206" s="160" t="s">
        <v>197</v>
      </c>
    </row>
    <row r="207" spans="1:65" s="2" customFormat="1" ht="16.5" customHeight="1">
      <c r="A207" s="32"/>
      <c r="B207" s="144"/>
      <c r="C207" s="186" t="s">
        <v>324</v>
      </c>
      <c r="D207" s="186" t="s">
        <v>313</v>
      </c>
      <c r="E207" s="187" t="s">
        <v>325</v>
      </c>
      <c r="F207" s="188" t="s">
        <v>326</v>
      </c>
      <c r="G207" s="189" t="s">
        <v>327</v>
      </c>
      <c r="H207" s="190">
        <v>9.5</v>
      </c>
      <c r="I207" s="191"/>
      <c r="J207" s="192">
        <f>ROUND(I207*H207,2)</f>
        <v>0</v>
      </c>
      <c r="K207" s="188" t="s">
        <v>202</v>
      </c>
      <c r="L207" s="193"/>
      <c r="M207" s="194" t="s">
        <v>1</v>
      </c>
      <c r="N207" s="195" t="s">
        <v>39</v>
      </c>
      <c r="O207" s="58"/>
      <c r="P207" s="154">
        <f>O207*H207</f>
        <v>0</v>
      </c>
      <c r="Q207" s="154">
        <v>0.001</v>
      </c>
      <c r="R207" s="154">
        <f>Q207*H207</f>
        <v>0.0095</v>
      </c>
      <c r="S207" s="154">
        <v>0</v>
      </c>
      <c r="T207" s="15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231</v>
      </c>
      <c r="AT207" s="156" t="s">
        <v>313</v>
      </c>
      <c r="AU207" s="156" t="s">
        <v>84</v>
      </c>
      <c r="AY207" s="17" t="s">
        <v>197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82</v>
      </c>
      <c r="BK207" s="157">
        <f>ROUND(I207*H207,2)</f>
        <v>0</v>
      </c>
      <c r="BL207" s="17" t="s">
        <v>203</v>
      </c>
      <c r="BM207" s="156" t="s">
        <v>328</v>
      </c>
    </row>
    <row r="208" spans="1:47" s="2" customFormat="1" ht="19.5">
      <c r="A208" s="32"/>
      <c r="B208" s="33"/>
      <c r="C208" s="32"/>
      <c r="D208" s="159" t="s">
        <v>223</v>
      </c>
      <c r="E208" s="32"/>
      <c r="F208" s="175" t="s">
        <v>329</v>
      </c>
      <c r="G208" s="32"/>
      <c r="H208" s="32"/>
      <c r="I208" s="176"/>
      <c r="J208" s="32"/>
      <c r="K208" s="32"/>
      <c r="L208" s="33"/>
      <c r="M208" s="177"/>
      <c r="N208" s="178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223</v>
      </c>
      <c r="AU208" s="17" t="s">
        <v>84</v>
      </c>
    </row>
    <row r="209" spans="2:51" s="13" customFormat="1" ht="12">
      <c r="B209" s="158"/>
      <c r="D209" s="159" t="s">
        <v>211</v>
      </c>
      <c r="E209" s="160" t="s">
        <v>1</v>
      </c>
      <c r="F209" s="161" t="s">
        <v>165</v>
      </c>
      <c r="H209" s="162">
        <v>475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211</v>
      </c>
      <c r="AU209" s="160" t="s">
        <v>84</v>
      </c>
      <c r="AV209" s="13" t="s">
        <v>84</v>
      </c>
      <c r="AW209" s="13" t="s">
        <v>30</v>
      </c>
      <c r="AX209" s="13" t="s">
        <v>74</v>
      </c>
      <c r="AY209" s="160" t="s">
        <v>197</v>
      </c>
    </row>
    <row r="210" spans="2:51" s="13" customFormat="1" ht="12">
      <c r="B210" s="158"/>
      <c r="D210" s="159" t="s">
        <v>211</v>
      </c>
      <c r="E210" s="160" t="s">
        <v>1</v>
      </c>
      <c r="F210" s="161" t="s">
        <v>330</v>
      </c>
      <c r="H210" s="162">
        <v>9.5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211</v>
      </c>
      <c r="AU210" s="160" t="s">
        <v>84</v>
      </c>
      <c r="AV210" s="13" t="s">
        <v>84</v>
      </c>
      <c r="AW210" s="13" t="s">
        <v>30</v>
      </c>
      <c r="AX210" s="13" t="s">
        <v>82</v>
      </c>
      <c r="AY210" s="160" t="s">
        <v>197</v>
      </c>
    </row>
    <row r="211" spans="1:65" s="2" customFormat="1" ht="24.2" customHeight="1">
      <c r="A211" s="32"/>
      <c r="B211" s="144"/>
      <c r="C211" s="145" t="s">
        <v>331</v>
      </c>
      <c r="D211" s="145" t="s">
        <v>199</v>
      </c>
      <c r="E211" s="146" t="s">
        <v>332</v>
      </c>
      <c r="F211" s="147" t="s">
        <v>333</v>
      </c>
      <c r="G211" s="148" t="s">
        <v>93</v>
      </c>
      <c r="H211" s="149">
        <v>475</v>
      </c>
      <c r="I211" s="150"/>
      <c r="J211" s="151">
        <f>ROUND(I211*H211,2)</f>
        <v>0</v>
      </c>
      <c r="K211" s="147" t="s">
        <v>202</v>
      </c>
      <c r="L211" s="33"/>
      <c r="M211" s="152" t="s">
        <v>1</v>
      </c>
      <c r="N211" s="153" t="s">
        <v>39</v>
      </c>
      <c r="O211" s="58"/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6" t="s">
        <v>203</v>
      </c>
      <c r="AT211" s="156" t="s">
        <v>199</v>
      </c>
      <c r="AU211" s="156" t="s">
        <v>84</v>
      </c>
      <c r="AY211" s="17" t="s">
        <v>197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82</v>
      </c>
      <c r="BK211" s="157">
        <f>ROUND(I211*H211,2)</f>
        <v>0</v>
      </c>
      <c r="BL211" s="17" t="s">
        <v>203</v>
      </c>
      <c r="BM211" s="156" t="s">
        <v>334</v>
      </c>
    </row>
    <row r="212" spans="2:51" s="13" customFormat="1" ht="12">
      <c r="B212" s="158"/>
      <c r="D212" s="159" t="s">
        <v>211</v>
      </c>
      <c r="E212" s="160" t="s">
        <v>1</v>
      </c>
      <c r="F212" s="161" t="s">
        <v>165</v>
      </c>
      <c r="H212" s="162">
        <v>475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211</v>
      </c>
      <c r="AU212" s="160" t="s">
        <v>84</v>
      </c>
      <c r="AV212" s="13" t="s">
        <v>84</v>
      </c>
      <c r="AW212" s="13" t="s">
        <v>30</v>
      </c>
      <c r="AX212" s="13" t="s">
        <v>82</v>
      </c>
      <c r="AY212" s="160" t="s">
        <v>197</v>
      </c>
    </row>
    <row r="213" spans="1:65" s="2" customFormat="1" ht="16.5" customHeight="1">
      <c r="A213" s="32"/>
      <c r="B213" s="144"/>
      <c r="C213" s="186" t="s">
        <v>335</v>
      </c>
      <c r="D213" s="186" t="s">
        <v>313</v>
      </c>
      <c r="E213" s="187" t="s">
        <v>336</v>
      </c>
      <c r="F213" s="188" t="s">
        <v>337</v>
      </c>
      <c r="G213" s="189" t="s">
        <v>289</v>
      </c>
      <c r="H213" s="190">
        <v>166.25</v>
      </c>
      <c r="I213" s="191"/>
      <c r="J213" s="192">
        <f>ROUND(I213*H213,2)</f>
        <v>0</v>
      </c>
      <c r="K213" s="188" t="s">
        <v>202</v>
      </c>
      <c r="L213" s="193"/>
      <c r="M213" s="194" t="s">
        <v>1</v>
      </c>
      <c r="N213" s="195" t="s">
        <v>39</v>
      </c>
      <c r="O213" s="58"/>
      <c r="P213" s="154">
        <f>O213*H213</f>
        <v>0</v>
      </c>
      <c r="Q213" s="154">
        <v>1</v>
      </c>
      <c r="R213" s="154">
        <f>Q213*H213</f>
        <v>166.25</v>
      </c>
      <c r="S213" s="154">
        <v>0</v>
      </c>
      <c r="T213" s="155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6" t="s">
        <v>231</v>
      </c>
      <c r="AT213" s="156" t="s">
        <v>313</v>
      </c>
      <c r="AU213" s="156" t="s">
        <v>84</v>
      </c>
      <c r="AY213" s="17" t="s">
        <v>197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82</v>
      </c>
      <c r="BK213" s="157">
        <f>ROUND(I213*H213,2)</f>
        <v>0</v>
      </c>
      <c r="BL213" s="17" t="s">
        <v>203</v>
      </c>
      <c r="BM213" s="156" t="s">
        <v>338</v>
      </c>
    </row>
    <row r="214" spans="1:47" s="2" customFormat="1" ht="19.5">
      <c r="A214" s="32"/>
      <c r="B214" s="33"/>
      <c r="C214" s="32"/>
      <c r="D214" s="159" t="s">
        <v>223</v>
      </c>
      <c r="E214" s="32"/>
      <c r="F214" s="175" t="s">
        <v>291</v>
      </c>
      <c r="G214" s="32"/>
      <c r="H214" s="32"/>
      <c r="I214" s="176"/>
      <c r="J214" s="32"/>
      <c r="K214" s="32"/>
      <c r="L214" s="33"/>
      <c r="M214" s="177"/>
      <c r="N214" s="178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223</v>
      </c>
      <c r="AU214" s="17" t="s">
        <v>84</v>
      </c>
    </row>
    <row r="215" spans="2:51" s="13" customFormat="1" ht="12">
      <c r="B215" s="158"/>
      <c r="D215" s="159" t="s">
        <v>211</v>
      </c>
      <c r="E215" s="160" t="s">
        <v>1</v>
      </c>
      <c r="F215" s="161" t="s">
        <v>339</v>
      </c>
      <c r="H215" s="162">
        <v>95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211</v>
      </c>
      <c r="AU215" s="160" t="s">
        <v>84</v>
      </c>
      <c r="AV215" s="13" t="s">
        <v>84</v>
      </c>
      <c r="AW215" s="13" t="s">
        <v>30</v>
      </c>
      <c r="AX215" s="13" t="s">
        <v>74</v>
      </c>
      <c r="AY215" s="160" t="s">
        <v>197</v>
      </c>
    </row>
    <row r="216" spans="2:51" s="13" customFormat="1" ht="12">
      <c r="B216" s="158"/>
      <c r="D216" s="159" t="s">
        <v>211</v>
      </c>
      <c r="E216" s="160" t="s">
        <v>1</v>
      </c>
      <c r="F216" s="161" t="s">
        <v>340</v>
      </c>
      <c r="H216" s="162">
        <v>166.25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211</v>
      </c>
      <c r="AU216" s="160" t="s">
        <v>84</v>
      </c>
      <c r="AV216" s="13" t="s">
        <v>84</v>
      </c>
      <c r="AW216" s="13" t="s">
        <v>30</v>
      </c>
      <c r="AX216" s="13" t="s">
        <v>82</v>
      </c>
      <c r="AY216" s="160" t="s">
        <v>197</v>
      </c>
    </row>
    <row r="217" spans="1:65" s="2" customFormat="1" ht="24.2" customHeight="1">
      <c r="A217" s="32"/>
      <c r="B217" s="144"/>
      <c r="C217" s="145" t="s">
        <v>341</v>
      </c>
      <c r="D217" s="145" t="s">
        <v>199</v>
      </c>
      <c r="E217" s="146" t="s">
        <v>342</v>
      </c>
      <c r="F217" s="147" t="s">
        <v>343</v>
      </c>
      <c r="G217" s="148" t="s">
        <v>93</v>
      </c>
      <c r="H217" s="149">
        <v>475</v>
      </c>
      <c r="I217" s="150"/>
      <c r="J217" s="151">
        <f>ROUND(I217*H217,2)</f>
        <v>0</v>
      </c>
      <c r="K217" s="147" t="s">
        <v>202</v>
      </c>
      <c r="L217" s="33"/>
      <c r="M217" s="152" t="s">
        <v>1</v>
      </c>
      <c r="N217" s="153" t="s">
        <v>39</v>
      </c>
      <c r="O217" s="58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203</v>
      </c>
      <c r="AT217" s="156" t="s">
        <v>199</v>
      </c>
      <c r="AU217" s="156" t="s">
        <v>84</v>
      </c>
      <c r="AY217" s="17" t="s">
        <v>197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82</v>
      </c>
      <c r="BK217" s="157">
        <f>ROUND(I217*H217,2)</f>
        <v>0</v>
      </c>
      <c r="BL217" s="17" t="s">
        <v>203</v>
      </c>
      <c r="BM217" s="156" t="s">
        <v>344</v>
      </c>
    </row>
    <row r="218" spans="2:51" s="13" customFormat="1" ht="12">
      <c r="B218" s="158"/>
      <c r="D218" s="159" t="s">
        <v>211</v>
      </c>
      <c r="E218" s="160" t="s">
        <v>1</v>
      </c>
      <c r="F218" s="161" t="s">
        <v>165</v>
      </c>
      <c r="H218" s="162">
        <v>475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211</v>
      </c>
      <c r="AU218" s="160" t="s">
        <v>84</v>
      </c>
      <c r="AV218" s="13" t="s">
        <v>84</v>
      </c>
      <c r="AW218" s="13" t="s">
        <v>30</v>
      </c>
      <c r="AX218" s="13" t="s">
        <v>82</v>
      </c>
      <c r="AY218" s="160" t="s">
        <v>197</v>
      </c>
    </row>
    <row r="219" spans="1:65" s="2" customFormat="1" ht="24.2" customHeight="1">
      <c r="A219" s="32"/>
      <c r="B219" s="144"/>
      <c r="C219" s="145" t="s">
        <v>345</v>
      </c>
      <c r="D219" s="145" t="s">
        <v>199</v>
      </c>
      <c r="E219" s="146" t="s">
        <v>346</v>
      </c>
      <c r="F219" s="147" t="s">
        <v>347</v>
      </c>
      <c r="G219" s="148" t="s">
        <v>93</v>
      </c>
      <c r="H219" s="149">
        <v>1540</v>
      </c>
      <c r="I219" s="150"/>
      <c r="J219" s="151">
        <f>ROUND(I219*H219,2)</f>
        <v>0</v>
      </c>
      <c r="K219" s="147" t="s">
        <v>202</v>
      </c>
      <c r="L219" s="33"/>
      <c r="M219" s="152" t="s">
        <v>1</v>
      </c>
      <c r="N219" s="153" t="s">
        <v>39</v>
      </c>
      <c r="O219" s="58"/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6" t="s">
        <v>203</v>
      </c>
      <c r="AT219" s="156" t="s">
        <v>199</v>
      </c>
      <c r="AU219" s="156" t="s">
        <v>84</v>
      </c>
      <c r="AY219" s="17" t="s">
        <v>197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7" t="s">
        <v>82</v>
      </c>
      <c r="BK219" s="157">
        <f>ROUND(I219*H219,2)</f>
        <v>0</v>
      </c>
      <c r="BL219" s="17" t="s">
        <v>203</v>
      </c>
      <c r="BM219" s="156" t="s">
        <v>348</v>
      </c>
    </row>
    <row r="220" spans="2:51" s="13" customFormat="1" ht="12">
      <c r="B220" s="158"/>
      <c r="D220" s="159" t="s">
        <v>211</v>
      </c>
      <c r="E220" s="160" t="s">
        <v>1</v>
      </c>
      <c r="F220" s="161" t="s">
        <v>349</v>
      </c>
      <c r="H220" s="162">
        <v>915</v>
      </c>
      <c r="I220" s="163"/>
      <c r="L220" s="158"/>
      <c r="M220" s="164"/>
      <c r="N220" s="165"/>
      <c r="O220" s="165"/>
      <c r="P220" s="165"/>
      <c r="Q220" s="165"/>
      <c r="R220" s="165"/>
      <c r="S220" s="165"/>
      <c r="T220" s="166"/>
      <c r="AT220" s="160" t="s">
        <v>211</v>
      </c>
      <c r="AU220" s="160" t="s">
        <v>84</v>
      </c>
      <c r="AV220" s="13" t="s">
        <v>84</v>
      </c>
      <c r="AW220" s="13" t="s">
        <v>30</v>
      </c>
      <c r="AX220" s="13" t="s">
        <v>74</v>
      </c>
      <c r="AY220" s="160" t="s">
        <v>197</v>
      </c>
    </row>
    <row r="221" spans="2:51" s="13" customFormat="1" ht="12">
      <c r="B221" s="158"/>
      <c r="D221" s="159" t="s">
        <v>211</v>
      </c>
      <c r="E221" s="160" t="s">
        <v>1</v>
      </c>
      <c r="F221" s="161" t="s">
        <v>350</v>
      </c>
      <c r="H221" s="162">
        <v>625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211</v>
      </c>
      <c r="AU221" s="160" t="s">
        <v>84</v>
      </c>
      <c r="AV221" s="13" t="s">
        <v>84</v>
      </c>
      <c r="AW221" s="13" t="s">
        <v>30</v>
      </c>
      <c r="AX221" s="13" t="s">
        <v>74</v>
      </c>
      <c r="AY221" s="160" t="s">
        <v>197</v>
      </c>
    </row>
    <row r="222" spans="2:51" s="14" customFormat="1" ht="12">
      <c r="B222" s="167"/>
      <c r="D222" s="159" t="s">
        <v>211</v>
      </c>
      <c r="E222" s="168" t="s">
        <v>1</v>
      </c>
      <c r="F222" s="169" t="s">
        <v>212</v>
      </c>
      <c r="H222" s="170">
        <v>1540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8" t="s">
        <v>211</v>
      </c>
      <c r="AU222" s="168" t="s">
        <v>84</v>
      </c>
      <c r="AV222" s="14" t="s">
        <v>203</v>
      </c>
      <c r="AW222" s="14" t="s">
        <v>30</v>
      </c>
      <c r="AX222" s="14" t="s">
        <v>82</v>
      </c>
      <c r="AY222" s="168" t="s">
        <v>197</v>
      </c>
    </row>
    <row r="223" spans="2:63" s="12" customFormat="1" ht="22.9" customHeight="1">
      <c r="B223" s="131"/>
      <c r="D223" s="132" t="s">
        <v>73</v>
      </c>
      <c r="E223" s="142" t="s">
        <v>95</v>
      </c>
      <c r="F223" s="142" t="s">
        <v>351</v>
      </c>
      <c r="I223" s="134"/>
      <c r="J223" s="143">
        <f>BK223</f>
        <v>0</v>
      </c>
      <c r="L223" s="131"/>
      <c r="M223" s="136"/>
      <c r="N223" s="137"/>
      <c r="O223" s="137"/>
      <c r="P223" s="138">
        <f>SUM(P224:P232)</f>
        <v>0</v>
      </c>
      <c r="Q223" s="137"/>
      <c r="R223" s="138">
        <f>SUM(R224:R232)</f>
        <v>13.3084</v>
      </c>
      <c r="S223" s="137"/>
      <c r="T223" s="139">
        <f>SUM(T224:T232)</f>
        <v>28.6</v>
      </c>
      <c r="AR223" s="132" t="s">
        <v>82</v>
      </c>
      <c r="AT223" s="140" t="s">
        <v>73</v>
      </c>
      <c r="AU223" s="140" t="s">
        <v>82</v>
      </c>
      <c r="AY223" s="132" t="s">
        <v>197</v>
      </c>
      <c r="BK223" s="141">
        <f>SUM(BK224:BK232)</f>
        <v>0</v>
      </c>
    </row>
    <row r="224" spans="1:65" s="2" customFormat="1" ht="24.2" customHeight="1">
      <c r="A224" s="32"/>
      <c r="B224" s="144"/>
      <c r="C224" s="145" t="s">
        <v>352</v>
      </c>
      <c r="D224" s="145" t="s">
        <v>199</v>
      </c>
      <c r="E224" s="146" t="s">
        <v>353</v>
      </c>
      <c r="F224" s="147" t="s">
        <v>354</v>
      </c>
      <c r="G224" s="148" t="s">
        <v>120</v>
      </c>
      <c r="H224" s="149">
        <v>40</v>
      </c>
      <c r="I224" s="150"/>
      <c r="J224" s="151">
        <f>ROUND(I224*H224,2)</f>
        <v>0</v>
      </c>
      <c r="K224" s="147" t="s">
        <v>202</v>
      </c>
      <c r="L224" s="33"/>
      <c r="M224" s="152" t="s">
        <v>1</v>
      </c>
      <c r="N224" s="153" t="s">
        <v>39</v>
      </c>
      <c r="O224" s="58"/>
      <c r="P224" s="154">
        <f>O224*H224</f>
        <v>0</v>
      </c>
      <c r="Q224" s="154">
        <v>0.24127</v>
      </c>
      <c r="R224" s="154">
        <f>Q224*H224</f>
        <v>9.6508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203</v>
      </c>
      <c r="AT224" s="156" t="s">
        <v>199</v>
      </c>
      <c r="AU224" s="156" t="s">
        <v>84</v>
      </c>
      <c r="AY224" s="17" t="s">
        <v>197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82</v>
      </c>
      <c r="BK224" s="157">
        <f>ROUND(I224*H224,2)</f>
        <v>0</v>
      </c>
      <c r="BL224" s="17" t="s">
        <v>203</v>
      </c>
      <c r="BM224" s="156" t="s">
        <v>355</v>
      </c>
    </row>
    <row r="225" spans="2:51" s="13" customFormat="1" ht="12">
      <c r="B225" s="158"/>
      <c r="D225" s="159" t="s">
        <v>211</v>
      </c>
      <c r="E225" s="160" t="s">
        <v>1</v>
      </c>
      <c r="F225" s="161" t="s">
        <v>356</v>
      </c>
      <c r="H225" s="162">
        <v>40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211</v>
      </c>
      <c r="AU225" s="160" t="s">
        <v>84</v>
      </c>
      <c r="AV225" s="13" t="s">
        <v>84</v>
      </c>
      <c r="AW225" s="13" t="s">
        <v>30</v>
      </c>
      <c r="AX225" s="13" t="s">
        <v>82</v>
      </c>
      <c r="AY225" s="160" t="s">
        <v>197</v>
      </c>
    </row>
    <row r="226" spans="1:65" s="2" customFormat="1" ht="21.75" customHeight="1">
      <c r="A226" s="32"/>
      <c r="B226" s="144"/>
      <c r="C226" s="186" t="s">
        <v>357</v>
      </c>
      <c r="D226" s="186" t="s">
        <v>313</v>
      </c>
      <c r="E226" s="187" t="s">
        <v>358</v>
      </c>
      <c r="F226" s="188" t="s">
        <v>359</v>
      </c>
      <c r="G226" s="189" t="s">
        <v>159</v>
      </c>
      <c r="H226" s="190">
        <v>228.6</v>
      </c>
      <c r="I226" s="191"/>
      <c r="J226" s="192">
        <f>ROUND(I226*H226,2)</f>
        <v>0</v>
      </c>
      <c r="K226" s="188" t="s">
        <v>202</v>
      </c>
      <c r="L226" s="193"/>
      <c r="M226" s="194" t="s">
        <v>1</v>
      </c>
      <c r="N226" s="195" t="s">
        <v>39</v>
      </c>
      <c r="O226" s="58"/>
      <c r="P226" s="154">
        <f>O226*H226</f>
        <v>0</v>
      </c>
      <c r="Q226" s="154">
        <v>0.016</v>
      </c>
      <c r="R226" s="154">
        <f>Q226*H226</f>
        <v>3.6576</v>
      </c>
      <c r="S226" s="154">
        <v>0</v>
      </c>
      <c r="T226" s="15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231</v>
      </c>
      <c r="AT226" s="156" t="s">
        <v>313</v>
      </c>
      <c r="AU226" s="156" t="s">
        <v>84</v>
      </c>
      <c r="AY226" s="17" t="s">
        <v>197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82</v>
      </c>
      <c r="BK226" s="157">
        <f>ROUND(I226*H226,2)</f>
        <v>0</v>
      </c>
      <c r="BL226" s="17" t="s">
        <v>203</v>
      </c>
      <c r="BM226" s="156" t="s">
        <v>360</v>
      </c>
    </row>
    <row r="227" spans="2:51" s="13" customFormat="1" ht="12">
      <c r="B227" s="158"/>
      <c r="D227" s="159" t="s">
        <v>211</v>
      </c>
      <c r="E227" s="160" t="s">
        <v>1</v>
      </c>
      <c r="F227" s="161" t="s">
        <v>361</v>
      </c>
      <c r="H227" s="162">
        <v>228.6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211</v>
      </c>
      <c r="AU227" s="160" t="s">
        <v>84</v>
      </c>
      <c r="AV227" s="13" t="s">
        <v>84</v>
      </c>
      <c r="AW227" s="13" t="s">
        <v>30</v>
      </c>
      <c r="AX227" s="13" t="s">
        <v>82</v>
      </c>
      <c r="AY227" s="160" t="s">
        <v>197</v>
      </c>
    </row>
    <row r="228" spans="1:65" s="2" customFormat="1" ht="24.2" customHeight="1">
      <c r="A228" s="32"/>
      <c r="B228" s="144"/>
      <c r="C228" s="145" t="s">
        <v>362</v>
      </c>
      <c r="D228" s="145" t="s">
        <v>199</v>
      </c>
      <c r="E228" s="146" t="s">
        <v>363</v>
      </c>
      <c r="F228" s="147" t="s">
        <v>364</v>
      </c>
      <c r="G228" s="148" t="s">
        <v>142</v>
      </c>
      <c r="H228" s="149">
        <v>13</v>
      </c>
      <c r="I228" s="150"/>
      <c r="J228" s="151">
        <f>ROUND(I228*H228,2)</f>
        <v>0</v>
      </c>
      <c r="K228" s="147" t="s">
        <v>202</v>
      </c>
      <c r="L228" s="33"/>
      <c r="M228" s="152" t="s">
        <v>1</v>
      </c>
      <c r="N228" s="153" t="s">
        <v>39</v>
      </c>
      <c r="O228" s="58"/>
      <c r="P228" s="154">
        <f>O228*H228</f>
        <v>0</v>
      </c>
      <c r="Q228" s="154">
        <v>0</v>
      </c>
      <c r="R228" s="154">
        <f>Q228*H228</f>
        <v>0</v>
      </c>
      <c r="S228" s="154">
        <v>2.2</v>
      </c>
      <c r="T228" s="155">
        <f>S228*H228</f>
        <v>28.6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203</v>
      </c>
      <c r="AT228" s="156" t="s">
        <v>199</v>
      </c>
      <c r="AU228" s="156" t="s">
        <v>84</v>
      </c>
      <c r="AY228" s="17" t="s">
        <v>197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82</v>
      </c>
      <c r="BK228" s="157">
        <f>ROUND(I228*H228,2)</f>
        <v>0</v>
      </c>
      <c r="BL228" s="17" t="s">
        <v>203</v>
      </c>
      <c r="BM228" s="156" t="s">
        <v>365</v>
      </c>
    </row>
    <row r="229" spans="1:47" s="2" customFormat="1" ht="19.5">
      <c r="A229" s="32"/>
      <c r="B229" s="33"/>
      <c r="C229" s="32"/>
      <c r="D229" s="159" t="s">
        <v>223</v>
      </c>
      <c r="E229" s="32"/>
      <c r="F229" s="175" t="s">
        <v>366</v>
      </c>
      <c r="G229" s="32"/>
      <c r="H229" s="32"/>
      <c r="I229" s="176"/>
      <c r="J229" s="32"/>
      <c r="K229" s="32"/>
      <c r="L229" s="33"/>
      <c r="M229" s="177"/>
      <c r="N229" s="178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223</v>
      </c>
      <c r="AU229" s="17" t="s">
        <v>84</v>
      </c>
    </row>
    <row r="230" spans="2:51" s="13" customFormat="1" ht="12">
      <c r="B230" s="158"/>
      <c r="D230" s="159" t="s">
        <v>211</v>
      </c>
      <c r="E230" s="160" t="s">
        <v>1</v>
      </c>
      <c r="F230" s="161" t="s">
        <v>161</v>
      </c>
      <c r="H230" s="162">
        <v>3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211</v>
      </c>
      <c r="AU230" s="160" t="s">
        <v>84</v>
      </c>
      <c r="AV230" s="13" t="s">
        <v>84</v>
      </c>
      <c r="AW230" s="13" t="s">
        <v>30</v>
      </c>
      <c r="AX230" s="13" t="s">
        <v>74</v>
      </c>
      <c r="AY230" s="160" t="s">
        <v>197</v>
      </c>
    </row>
    <row r="231" spans="2:51" s="13" customFormat="1" ht="12">
      <c r="B231" s="158"/>
      <c r="D231" s="159" t="s">
        <v>211</v>
      </c>
      <c r="E231" s="160" t="s">
        <v>1</v>
      </c>
      <c r="F231" s="161" t="s">
        <v>157</v>
      </c>
      <c r="H231" s="162">
        <v>10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211</v>
      </c>
      <c r="AU231" s="160" t="s">
        <v>84</v>
      </c>
      <c r="AV231" s="13" t="s">
        <v>84</v>
      </c>
      <c r="AW231" s="13" t="s">
        <v>30</v>
      </c>
      <c r="AX231" s="13" t="s">
        <v>74</v>
      </c>
      <c r="AY231" s="160" t="s">
        <v>197</v>
      </c>
    </row>
    <row r="232" spans="2:51" s="14" customFormat="1" ht="12">
      <c r="B232" s="167"/>
      <c r="D232" s="159" t="s">
        <v>211</v>
      </c>
      <c r="E232" s="168" t="s">
        <v>1</v>
      </c>
      <c r="F232" s="169" t="s">
        <v>212</v>
      </c>
      <c r="H232" s="170">
        <v>13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8" t="s">
        <v>211</v>
      </c>
      <c r="AU232" s="168" t="s">
        <v>84</v>
      </c>
      <c r="AV232" s="14" t="s">
        <v>203</v>
      </c>
      <c r="AW232" s="14" t="s">
        <v>30</v>
      </c>
      <c r="AX232" s="14" t="s">
        <v>82</v>
      </c>
      <c r="AY232" s="168" t="s">
        <v>197</v>
      </c>
    </row>
    <row r="233" spans="2:63" s="12" customFormat="1" ht="22.9" customHeight="1">
      <c r="B233" s="131"/>
      <c r="D233" s="132" t="s">
        <v>73</v>
      </c>
      <c r="E233" s="142" t="s">
        <v>203</v>
      </c>
      <c r="F233" s="142" t="s">
        <v>367</v>
      </c>
      <c r="I233" s="134"/>
      <c r="J233" s="143">
        <f>BK233</f>
        <v>0</v>
      </c>
      <c r="L233" s="131"/>
      <c r="M233" s="136"/>
      <c r="N233" s="137"/>
      <c r="O233" s="137"/>
      <c r="P233" s="138">
        <f>SUM(P234:P235)</f>
        <v>0</v>
      </c>
      <c r="Q233" s="137"/>
      <c r="R233" s="138">
        <f>SUM(R234:R235)</f>
        <v>0</v>
      </c>
      <c r="S233" s="137"/>
      <c r="T233" s="139">
        <f>SUM(T234:T235)</f>
        <v>0</v>
      </c>
      <c r="AR233" s="132" t="s">
        <v>82</v>
      </c>
      <c r="AT233" s="140" t="s">
        <v>73</v>
      </c>
      <c r="AU233" s="140" t="s">
        <v>82</v>
      </c>
      <c r="AY233" s="132" t="s">
        <v>197</v>
      </c>
      <c r="BK233" s="141">
        <f>SUM(BK234:BK235)</f>
        <v>0</v>
      </c>
    </row>
    <row r="234" spans="1:65" s="2" customFormat="1" ht="16.5" customHeight="1">
      <c r="A234" s="32"/>
      <c r="B234" s="144"/>
      <c r="C234" s="145" t="s">
        <v>130</v>
      </c>
      <c r="D234" s="145" t="s">
        <v>199</v>
      </c>
      <c r="E234" s="146" t="s">
        <v>368</v>
      </c>
      <c r="F234" s="147" t="s">
        <v>369</v>
      </c>
      <c r="G234" s="148" t="s">
        <v>142</v>
      </c>
      <c r="H234" s="149">
        <v>0.81</v>
      </c>
      <c r="I234" s="150"/>
      <c r="J234" s="151">
        <f>ROUND(I234*H234,2)</f>
        <v>0</v>
      </c>
      <c r="K234" s="147" t="s">
        <v>202</v>
      </c>
      <c r="L234" s="33"/>
      <c r="M234" s="152" t="s">
        <v>1</v>
      </c>
      <c r="N234" s="153" t="s">
        <v>39</v>
      </c>
      <c r="O234" s="58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203</v>
      </c>
      <c r="AT234" s="156" t="s">
        <v>199</v>
      </c>
      <c r="AU234" s="156" t="s">
        <v>84</v>
      </c>
      <c r="AY234" s="17" t="s">
        <v>197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82</v>
      </c>
      <c r="BK234" s="157">
        <f>ROUND(I234*H234,2)</f>
        <v>0</v>
      </c>
      <c r="BL234" s="17" t="s">
        <v>203</v>
      </c>
      <c r="BM234" s="156" t="s">
        <v>370</v>
      </c>
    </row>
    <row r="235" spans="2:51" s="13" customFormat="1" ht="12">
      <c r="B235" s="158"/>
      <c r="D235" s="159" t="s">
        <v>211</v>
      </c>
      <c r="E235" s="160" t="s">
        <v>1</v>
      </c>
      <c r="F235" s="161" t="s">
        <v>371</v>
      </c>
      <c r="H235" s="162">
        <v>0.81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211</v>
      </c>
      <c r="AU235" s="160" t="s">
        <v>84</v>
      </c>
      <c r="AV235" s="13" t="s">
        <v>84</v>
      </c>
      <c r="AW235" s="13" t="s">
        <v>30</v>
      </c>
      <c r="AX235" s="13" t="s">
        <v>82</v>
      </c>
      <c r="AY235" s="160" t="s">
        <v>197</v>
      </c>
    </row>
    <row r="236" spans="2:63" s="12" customFormat="1" ht="22.9" customHeight="1">
      <c r="B236" s="131"/>
      <c r="D236" s="132" t="s">
        <v>73</v>
      </c>
      <c r="E236" s="142" t="s">
        <v>133</v>
      </c>
      <c r="F236" s="142" t="s">
        <v>372</v>
      </c>
      <c r="I236" s="134"/>
      <c r="J236" s="143">
        <f>BK236</f>
        <v>0</v>
      </c>
      <c r="L236" s="131"/>
      <c r="M236" s="136"/>
      <c r="N236" s="137"/>
      <c r="O236" s="137"/>
      <c r="P236" s="138">
        <f>SUM(P237:P302)</f>
        <v>0</v>
      </c>
      <c r="Q236" s="137"/>
      <c r="R236" s="138">
        <f>SUM(R237:R302)</f>
        <v>299.37595000000005</v>
      </c>
      <c r="S236" s="137"/>
      <c r="T236" s="139">
        <f>SUM(T237:T302)</f>
        <v>0</v>
      </c>
      <c r="AR236" s="132" t="s">
        <v>82</v>
      </c>
      <c r="AT236" s="140" t="s">
        <v>73</v>
      </c>
      <c r="AU236" s="140" t="s">
        <v>82</v>
      </c>
      <c r="AY236" s="132" t="s">
        <v>197</v>
      </c>
      <c r="BK236" s="141">
        <f>SUM(BK237:BK302)</f>
        <v>0</v>
      </c>
    </row>
    <row r="237" spans="1:65" s="2" customFormat="1" ht="16.5" customHeight="1">
      <c r="A237" s="32"/>
      <c r="B237" s="144"/>
      <c r="C237" s="145" t="s">
        <v>373</v>
      </c>
      <c r="D237" s="145" t="s">
        <v>199</v>
      </c>
      <c r="E237" s="146" t="s">
        <v>374</v>
      </c>
      <c r="F237" s="147" t="s">
        <v>375</v>
      </c>
      <c r="G237" s="148" t="s">
        <v>93</v>
      </c>
      <c r="H237" s="149">
        <v>960.75</v>
      </c>
      <c r="I237" s="150"/>
      <c r="J237" s="151">
        <f>ROUND(I237*H237,2)</f>
        <v>0</v>
      </c>
      <c r="K237" s="147" t="s">
        <v>202</v>
      </c>
      <c r="L237" s="33"/>
      <c r="M237" s="152" t="s">
        <v>1</v>
      </c>
      <c r="N237" s="153" t="s">
        <v>39</v>
      </c>
      <c r="O237" s="58"/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6" t="s">
        <v>203</v>
      </c>
      <c r="AT237" s="156" t="s">
        <v>199</v>
      </c>
      <c r="AU237" s="156" t="s">
        <v>84</v>
      </c>
      <c r="AY237" s="17" t="s">
        <v>197</v>
      </c>
      <c r="BE237" s="157">
        <f>IF(N237="základní",J237,0)</f>
        <v>0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82</v>
      </c>
      <c r="BK237" s="157">
        <f>ROUND(I237*H237,2)</f>
        <v>0</v>
      </c>
      <c r="BL237" s="17" t="s">
        <v>203</v>
      </c>
      <c r="BM237" s="156" t="s">
        <v>376</v>
      </c>
    </row>
    <row r="238" spans="1:47" s="2" customFormat="1" ht="19.5">
      <c r="A238" s="32"/>
      <c r="B238" s="33"/>
      <c r="C238" s="32"/>
      <c r="D238" s="159" t="s">
        <v>223</v>
      </c>
      <c r="E238" s="32"/>
      <c r="F238" s="175" t="s">
        <v>377</v>
      </c>
      <c r="G238" s="32"/>
      <c r="H238" s="32"/>
      <c r="I238" s="176"/>
      <c r="J238" s="32"/>
      <c r="K238" s="32"/>
      <c r="L238" s="33"/>
      <c r="M238" s="177"/>
      <c r="N238" s="178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223</v>
      </c>
      <c r="AU238" s="17" t="s">
        <v>84</v>
      </c>
    </row>
    <row r="239" spans="2:51" s="13" customFormat="1" ht="12">
      <c r="B239" s="158"/>
      <c r="D239" s="159" t="s">
        <v>211</v>
      </c>
      <c r="E239" s="160" t="s">
        <v>1</v>
      </c>
      <c r="F239" s="161" t="s">
        <v>125</v>
      </c>
      <c r="H239" s="162">
        <v>880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211</v>
      </c>
      <c r="AU239" s="160" t="s">
        <v>84</v>
      </c>
      <c r="AV239" s="13" t="s">
        <v>84</v>
      </c>
      <c r="AW239" s="13" t="s">
        <v>30</v>
      </c>
      <c r="AX239" s="13" t="s">
        <v>74</v>
      </c>
      <c r="AY239" s="160" t="s">
        <v>197</v>
      </c>
    </row>
    <row r="240" spans="2:51" s="13" customFormat="1" ht="12">
      <c r="B240" s="158"/>
      <c r="D240" s="159" t="s">
        <v>211</v>
      </c>
      <c r="E240" s="160" t="s">
        <v>1</v>
      </c>
      <c r="F240" s="161" t="s">
        <v>128</v>
      </c>
      <c r="H240" s="162">
        <v>35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211</v>
      </c>
      <c r="AU240" s="160" t="s">
        <v>84</v>
      </c>
      <c r="AV240" s="13" t="s">
        <v>84</v>
      </c>
      <c r="AW240" s="13" t="s">
        <v>30</v>
      </c>
      <c r="AX240" s="13" t="s">
        <v>74</v>
      </c>
      <c r="AY240" s="160" t="s">
        <v>197</v>
      </c>
    </row>
    <row r="241" spans="2:51" s="14" customFormat="1" ht="12">
      <c r="B241" s="167"/>
      <c r="D241" s="159" t="s">
        <v>211</v>
      </c>
      <c r="E241" s="168" t="s">
        <v>1</v>
      </c>
      <c r="F241" s="169" t="s">
        <v>212</v>
      </c>
      <c r="H241" s="170">
        <v>915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8" t="s">
        <v>211</v>
      </c>
      <c r="AU241" s="168" t="s">
        <v>84</v>
      </c>
      <c r="AV241" s="14" t="s">
        <v>203</v>
      </c>
      <c r="AW241" s="14" t="s">
        <v>30</v>
      </c>
      <c r="AX241" s="14" t="s">
        <v>74</v>
      </c>
      <c r="AY241" s="168" t="s">
        <v>197</v>
      </c>
    </row>
    <row r="242" spans="2:51" s="13" customFormat="1" ht="12">
      <c r="B242" s="158"/>
      <c r="D242" s="159" t="s">
        <v>211</v>
      </c>
      <c r="E242" s="160" t="s">
        <v>1</v>
      </c>
      <c r="F242" s="161" t="s">
        <v>378</v>
      </c>
      <c r="H242" s="162">
        <v>960.75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211</v>
      </c>
      <c r="AU242" s="160" t="s">
        <v>84</v>
      </c>
      <c r="AV242" s="13" t="s">
        <v>84</v>
      </c>
      <c r="AW242" s="13" t="s">
        <v>30</v>
      </c>
      <c r="AX242" s="13" t="s">
        <v>82</v>
      </c>
      <c r="AY242" s="160" t="s">
        <v>197</v>
      </c>
    </row>
    <row r="243" spans="1:65" s="2" customFormat="1" ht="16.5" customHeight="1">
      <c r="A243" s="32"/>
      <c r="B243" s="144"/>
      <c r="C243" s="145" t="s">
        <v>379</v>
      </c>
      <c r="D243" s="145" t="s">
        <v>199</v>
      </c>
      <c r="E243" s="146" t="s">
        <v>380</v>
      </c>
      <c r="F243" s="147" t="s">
        <v>381</v>
      </c>
      <c r="G243" s="148" t="s">
        <v>93</v>
      </c>
      <c r="H243" s="149">
        <v>250</v>
      </c>
      <c r="I243" s="150"/>
      <c r="J243" s="151">
        <f>ROUND(I243*H243,2)</f>
        <v>0</v>
      </c>
      <c r="K243" s="147" t="s">
        <v>202</v>
      </c>
      <c r="L243" s="33"/>
      <c r="M243" s="152" t="s">
        <v>1</v>
      </c>
      <c r="N243" s="153" t="s">
        <v>39</v>
      </c>
      <c r="O243" s="58"/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203</v>
      </c>
      <c r="AT243" s="156" t="s">
        <v>199</v>
      </c>
      <c r="AU243" s="156" t="s">
        <v>84</v>
      </c>
      <c r="AY243" s="17" t="s">
        <v>197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82</v>
      </c>
      <c r="BK243" s="157">
        <f>ROUND(I243*H243,2)</f>
        <v>0</v>
      </c>
      <c r="BL243" s="17" t="s">
        <v>203</v>
      </c>
      <c r="BM243" s="156" t="s">
        <v>382</v>
      </c>
    </row>
    <row r="244" spans="1:47" s="2" customFormat="1" ht="19.5">
      <c r="A244" s="32"/>
      <c r="B244" s="33"/>
      <c r="C244" s="32"/>
      <c r="D244" s="159" t="s">
        <v>223</v>
      </c>
      <c r="E244" s="32"/>
      <c r="F244" s="175" t="s">
        <v>383</v>
      </c>
      <c r="G244" s="32"/>
      <c r="H244" s="32"/>
      <c r="I244" s="176"/>
      <c r="J244" s="32"/>
      <c r="K244" s="32"/>
      <c r="L244" s="33"/>
      <c r="M244" s="177"/>
      <c r="N244" s="178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223</v>
      </c>
      <c r="AU244" s="17" t="s">
        <v>84</v>
      </c>
    </row>
    <row r="245" spans="2:51" s="13" customFormat="1" ht="12">
      <c r="B245" s="158"/>
      <c r="D245" s="159" t="s">
        <v>211</v>
      </c>
      <c r="E245" s="160" t="s">
        <v>1</v>
      </c>
      <c r="F245" s="161" t="s">
        <v>134</v>
      </c>
      <c r="H245" s="162">
        <v>250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211</v>
      </c>
      <c r="AU245" s="160" t="s">
        <v>84</v>
      </c>
      <c r="AV245" s="13" t="s">
        <v>84</v>
      </c>
      <c r="AW245" s="13" t="s">
        <v>30</v>
      </c>
      <c r="AX245" s="13" t="s">
        <v>82</v>
      </c>
      <c r="AY245" s="160" t="s">
        <v>197</v>
      </c>
    </row>
    <row r="246" spans="1:65" s="2" customFormat="1" ht="24.2" customHeight="1">
      <c r="A246" s="32"/>
      <c r="B246" s="144"/>
      <c r="C246" s="145" t="s">
        <v>117</v>
      </c>
      <c r="D246" s="145" t="s">
        <v>199</v>
      </c>
      <c r="E246" s="146" t="s">
        <v>384</v>
      </c>
      <c r="F246" s="147" t="s">
        <v>385</v>
      </c>
      <c r="G246" s="148" t="s">
        <v>93</v>
      </c>
      <c r="H246" s="149">
        <v>750</v>
      </c>
      <c r="I246" s="150"/>
      <c r="J246" s="151">
        <f>ROUND(I246*H246,2)</f>
        <v>0</v>
      </c>
      <c r="K246" s="147" t="s">
        <v>202</v>
      </c>
      <c r="L246" s="33"/>
      <c r="M246" s="152" t="s">
        <v>1</v>
      </c>
      <c r="N246" s="153" t="s">
        <v>39</v>
      </c>
      <c r="O246" s="58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6" t="s">
        <v>203</v>
      </c>
      <c r="AT246" s="156" t="s">
        <v>199</v>
      </c>
      <c r="AU246" s="156" t="s">
        <v>84</v>
      </c>
      <c r="AY246" s="17" t="s">
        <v>197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82</v>
      </c>
      <c r="BK246" s="157">
        <f>ROUND(I246*H246,2)</f>
        <v>0</v>
      </c>
      <c r="BL246" s="17" t="s">
        <v>203</v>
      </c>
      <c r="BM246" s="156" t="s">
        <v>386</v>
      </c>
    </row>
    <row r="247" spans="2:51" s="15" customFormat="1" ht="12">
      <c r="B247" s="179"/>
      <c r="D247" s="159" t="s">
        <v>211</v>
      </c>
      <c r="E247" s="180" t="s">
        <v>1</v>
      </c>
      <c r="F247" s="181" t="s">
        <v>387</v>
      </c>
      <c r="H247" s="180" t="s">
        <v>1</v>
      </c>
      <c r="I247" s="182"/>
      <c r="L247" s="179"/>
      <c r="M247" s="183"/>
      <c r="N247" s="184"/>
      <c r="O247" s="184"/>
      <c r="P247" s="184"/>
      <c r="Q247" s="184"/>
      <c r="R247" s="184"/>
      <c r="S247" s="184"/>
      <c r="T247" s="185"/>
      <c r="AT247" s="180" t="s">
        <v>211</v>
      </c>
      <c r="AU247" s="180" t="s">
        <v>84</v>
      </c>
      <c r="AV247" s="15" t="s">
        <v>82</v>
      </c>
      <c r="AW247" s="15" t="s">
        <v>30</v>
      </c>
      <c r="AX247" s="15" t="s">
        <v>74</v>
      </c>
      <c r="AY247" s="180" t="s">
        <v>197</v>
      </c>
    </row>
    <row r="248" spans="2:51" s="13" customFormat="1" ht="12">
      <c r="B248" s="158"/>
      <c r="D248" s="159" t="s">
        <v>211</v>
      </c>
      <c r="E248" s="160" t="s">
        <v>1</v>
      </c>
      <c r="F248" s="161" t="s">
        <v>388</v>
      </c>
      <c r="H248" s="162">
        <v>750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211</v>
      </c>
      <c r="AU248" s="160" t="s">
        <v>84</v>
      </c>
      <c r="AV248" s="13" t="s">
        <v>84</v>
      </c>
      <c r="AW248" s="13" t="s">
        <v>30</v>
      </c>
      <c r="AX248" s="13" t="s">
        <v>82</v>
      </c>
      <c r="AY248" s="160" t="s">
        <v>197</v>
      </c>
    </row>
    <row r="249" spans="1:65" s="2" customFormat="1" ht="33" customHeight="1">
      <c r="A249" s="32"/>
      <c r="B249" s="144"/>
      <c r="C249" s="145" t="s">
        <v>389</v>
      </c>
      <c r="D249" s="145" t="s">
        <v>199</v>
      </c>
      <c r="E249" s="146" t="s">
        <v>390</v>
      </c>
      <c r="F249" s="147" t="s">
        <v>391</v>
      </c>
      <c r="G249" s="148" t="s">
        <v>93</v>
      </c>
      <c r="H249" s="149">
        <v>375</v>
      </c>
      <c r="I249" s="150"/>
      <c r="J249" s="151">
        <f>ROUND(I249*H249,2)</f>
        <v>0</v>
      </c>
      <c r="K249" s="147" t="s">
        <v>202</v>
      </c>
      <c r="L249" s="33"/>
      <c r="M249" s="152" t="s">
        <v>1</v>
      </c>
      <c r="N249" s="153" t="s">
        <v>39</v>
      </c>
      <c r="O249" s="58"/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203</v>
      </c>
      <c r="AT249" s="156" t="s">
        <v>199</v>
      </c>
      <c r="AU249" s="156" t="s">
        <v>84</v>
      </c>
      <c r="AY249" s="17" t="s">
        <v>197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82</v>
      </c>
      <c r="BK249" s="157">
        <f>ROUND(I249*H249,2)</f>
        <v>0</v>
      </c>
      <c r="BL249" s="17" t="s">
        <v>203</v>
      </c>
      <c r="BM249" s="156" t="s">
        <v>392</v>
      </c>
    </row>
    <row r="250" spans="2:51" s="15" customFormat="1" ht="12">
      <c r="B250" s="179"/>
      <c r="D250" s="159" t="s">
        <v>211</v>
      </c>
      <c r="E250" s="180" t="s">
        <v>1</v>
      </c>
      <c r="F250" s="181" t="s">
        <v>393</v>
      </c>
      <c r="H250" s="180" t="s">
        <v>1</v>
      </c>
      <c r="I250" s="182"/>
      <c r="L250" s="179"/>
      <c r="M250" s="183"/>
      <c r="N250" s="184"/>
      <c r="O250" s="184"/>
      <c r="P250" s="184"/>
      <c r="Q250" s="184"/>
      <c r="R250" s="184"/>
      <c r="S250" s="184"/>
      <c r="T250" s="185"/>
      <c r="AT250" s="180" t="s">
        <v>211</v>
      </c>
      <c r="AU250" s="180" t="s">
        <v>84</v>
      </c>
      <c r="AV250" s="15" t="s">
        <v>82</v>
      </c>
      <c r="AW250" s="15" t="s">
        <v>30</v>
      </c>
      <c r="AX250" s="15" t="s">
        <v>74</v>
      </c>
      <c r="AY250" s="180" t="s">
        <v>197</v>
      </c>
    </row>
    <row r="251" spans="2:51" s="13" customFormat="1" ht="12">
      <c r="B251" s="158"/>
      <c r="D251" s="159" t="s">
        <v>211</v>
      </c>
      <c r="E251" s="160" t="s">
        <v>1</v>
      </c>
      <c r="F251" s="161" t="s">
        <v>137</v>
      </c>
      <c r="H251" s="162">
        <v>375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211</v>
      </c>
      <c r="AU251" s="160" t="s">
        <v>84</v>
      </c>
      <c r="AV251" s="13" t="s">
        <v>84</v>
      </c>
      <c r="AW251" s="13" t="s">
        <v>30</v>
      </c>
      <c r="AX251" s="13" t="s">
        <v>82</v>
      </c>
      <c r="AY251" s="160" t="s">
        <v>197</v>
      </c>
    </row>
    <row r="252" spans="1:65" s="2" customFormat="1" ht="24.2" customHeight="1">
      <c r="A252" s="32"/>
      <c r="B252" s="144"/>
      <c r="C252" s="145" t="s">
        <v>356</v>
      </c>
      <c r="D252" s="145" t="s">
        <v>199</v>
      </c>
      <c r="E252" s="146" t="s">
        <v>394</v>
      </c>
      <c r="F252" s="147" t="s">
        <v>395</v>
      </c>
      <c r="G252" s="148" t="s">
        <v>93</v>
      </c>
      <c r="H252" s="149">
        <v>380</v>
      </c>
      <c r="I252" s="150"/>
      <c r="J252" s="151">
        <f>ROUND(I252*H252,2)</f>
        <v>0</v>
      </c>
      <c r="K252" s="147" t="s">
        <v>202</v>
      </c>
      <c r="L252" s="33"/>
      <c r="M252" s="152" t="s">
        <v>1</v>
      </c>
      <c r="N252" s="153" t="s">
        <v>39</v>
      </c>
      <c r="O252" s="58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6" t="s">
        <v>203</v>
      </c>
      <c r="AT252" s="156" t="s">
        <v>199</v>
      </c>
      <c r="AU252" s="156" t="s">
        <v>84</v>
      </c>
      <c r="AY252" s="17" t="s">
        <v>197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82</v>
      </c>
      <c r="BK252" s="157">
        <f>ROUND(I252*H252,2)</f>
        <v>0</v>
      </c>
      <c r="BL252" s="17" t="s">
        <v>203</v>
      </c>
      <c r="BM252" s="156" t="s">
        <v>396</v>
      </c>
    </row>
    <row r="253" spans="2:51" s="13" customFormat="1" ht="12">
      <c r="B253" s="158"/>
      <c r="D253" s="159" t="s">
        <v>211</v>
      </c>
      <c r="E253" s="160" t="s">
        <v>1</v>
      </c>
      <c r="F253" s="161" t="s">
        <v>131</v>
      </c>
      <c r="H253" s="162">
        <v>5</v>
      </c>
      <c r="I253" s="163"/>
      <c r="L253" s="158"/>
      <c r="M253" s="164"/>
      <c r="N253" s="165"/>
      <c r="O253" s="165"/>
      <c r="P253" s="165"/>
      <c r="Q253" s="165"/>
      <c r="R253" s="165"/>
      <c r="S253" s="165"/>
      <c r="T253" s="166"/>
      <c r="AT253" s="160" t="s">
        <v>211</v>
      </c>
      <c r="AU253" s="160" t="s">
        <v>84</v>
      </c>
      <c r="AV253" s="13" t="s">
        <v>84</v>
      </c>
      <c r="AW253" s="13" t="s">
        <v>30</v>
      </c>
      <c r="AX253" s="13" t="s">
        <v>74</v>
      </c>
      <c r="AY253" s="160" t="s">
        <v>197</v>
      </c>
    </row>
    <row r="254" spans="2:51" s="13" customFormat="1" ht="12">
      <c r="B254" s="158"/>
      <c r="D254" s="159" t="s">
        <v>211</v>
      </c>
      <c r="E254" s="160" t="s">
        <v>1</v>
      </c>
      <c r="F254" s="161" t="s">
        <v>137</v>
      </c>
      <c r="H254" s="162">
        <v>375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211</v>
      </c>
      <c r="AU254" s="160" t="s">
        <v>84</v>
      </c>
      <c r="AV254" s="13" t="s">
        <v>84</v>
      </c>
      <c r="AW254" s="13" t="s">
        <v>30</v>
      </c>
      <c r="AX254" s="13" t="s">
        <v>74</v>
      </c>
      <c r="AY254" s="160" t="s">
        <v>197</v>
      </c>
    </row>
    <row r="255" spans="2:51" s="14" customFormat="1" ht="12">
      <c r="B255" s="167"/>
      <c r="D255" s="159" t="s">
        <v>211</v>
      </c>
      <c r="E255" s="168" t="s">
        <v>1</v>
      </c>
      <c r="F255" s="169" t="s">
        <v>212</v>
      </c>
      <c r="H255" s="170">
        <v>380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211</v>
      </c>
      <c r="AU255" s="168" t="s">
        <v>84</v>
      </c>
      <c r="AV255" s="14" t="s">
        <v>203</v>
      </c>
      <c r="AW255" s="14" t="s">
        <v>30</v>
      </c>
      <c r="AX255" s="14" t="s">
        <v>82</v>
      </c>
      <c r="AY255" s="168" t="s">
        <v>197</v>
      </c>
    </row>
    <row r="256" spans="1:65" s="2" customFormat="1" ht="24.2" customHeight="1">
      <c r="A256" s="32"/>
      <c r="B256" s="144"/>
      <c r="C256" s="145" t="s">
        <v>397</v>
      </c>
      <c r="D256" s="145" t="s">
        <v>199</v>
      </c>
      <c r="E256" s="146" t="s">
        <v>398</v>
      </c>
      <c r="F256" s="147" t="s">
        <v>399</v>
      </c>
      <c r="G256" s="148" t="s">
        <v>93</v>
      </c>
      <c r="H256" s="149">
        <v>375</v>
      </c>
      <c r="I256" s="150"/>
      <c r="J256" s="151">
        <f>ROUND(I256*H256,2)</f>
        <v>0</v>
      </c>
      <c r="K256" s="147" t="s">
        <v>202</v>
      </c>
      <c r="L256" s="33"/>
      <c r="M256" s="152" t="s">
        <v>1</v>
      </c>
      <c r="N256" s="153" t="s">
        <v>39</v>
      </c>
      <c r="O256" s="58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203</v>
      </c>
      <c r="AT256" s="156" t="s">
        <v>199</v>
      </c>
      <c r="AU256" s="156" t="s">
        <v>84</v>
      </c>
      <c r="AY256" s="17" t="s">
        <v>197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82</v>
      </c>
      <c r="BK256" s="157">
        <f>ROUND(I256*H256,2)</f>
        <v>0</v>
      </c>
      <c r="BL256" s="17" t="s">
        <v>203</v>
      </c>
      <c r="BM256" s="156" t="s">
        <v>400</v>
      </c>
    </row>
    <row r="257" spans="1:47" s="2" customFormat="1" ht="19.5">
      <c r="A257" s="32"/>
      <c r="B257" s="33"/>
      <c r="C257" s="32"/>
      <c r="D257" s="159" t="s">
        <v>223</v>
      </c>
      <c r="E257" s="32"/>
      <c r="F257" s="175" t="s">
        <v>401</v>
      </c>
      <c r="G257" s="32"/>
      <c r="H257" s="32"/>
      <c r="I257" s="176"/>
      <c r="J257" s="32"/>
      <c r="K257" s="32"/>
      <c r="L257" s="33"/>
      <c r="M257" s="177"/>
      <c r="N257" s="178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223</v>
      </c>
      <c r="AU257" s="17" t="s">
        <v>84</v>
      </c>
    </row>
    <row r="258" spans="2:51" s="13" customFormat="1" ht="12">
      <c r="B258" s="158"/>
      <c r="D258" s="159" t="s">
        <v>211</v>
      </c>
      <c r="E258" s="160" t="s">
        <v>1</v>
      </c>
      <c r="F258" s="161" t="s">
        <v>137</v>
      </c>
      <c r="H258" s="162">
        <v>375</v>
      </c>
      <c r="I258" s="163"/>
      <c r="L258" s="158"/>
      <c r="M258" s="164"/>
      <c r="N258" s="165"/>
      <c r="O258" s="165"/>
      <c r="P258" s="165"/>
      <c r="Q258" s="165"/>
      <c r="R258" s="165"/>
      <c r="S258" s="165"/>
      <c r="T258" s="166"/>
      <c r="AT258" s="160" t="s">
        <v>211</v>
      </c>
      <c r="AU258" s="160" t="s">
        <v>84</v>
      </c>
      <c r="AV258" s="13" t="s">
        <v>84</v>
      </c>
      <c r="AW258" s="13" t="s">
        <v>30</v>
      </c>
      <c r="AX258" s="13" t="s">
        <v>82</v>
      </c>
      <c r="AY258" s="160" t="s">
        <v>197</v>
      </c>
    </row>
    <row r="259" spans="1:65" s="2" customFormat="1" ht="21.75" customHeight="1">
      <c r="A259" s="32"/>
      <c r="B259" s="144"/>
      <c r="C259" s="145" t="s">
        <v>402</v>
      </c>
      <c r="D259" s="145" t="s">
        <v>199</v>
      </c>
      <c r="E259" s="146" t="s">
        <v>403</v>
      </c>
      <c r="F259" s="147" t="s">
        <v>404</v>
      </c>
      <c r="G259" s="148" t="s">
        <v>93</v>
      </c>
      <c r="H259" s="149">
        <v>2115</v>
      </c>
      <c r="I259" s="150"/>
      <c r="J259" s="151">
        <f>ROUND(I259*H259,2)</f>
        <v>0</v>
      </c>
      <c r="K259" s="147" t="s">
        <v>202</v>
      </c>
      <c r="L259" s="33"/>
      <c r="M259" s="152" t="s">
        <v>1</v>
      </c>
      <c r="N259" s="153" t="s">
        <v>39</v>
      </c>
      <c r="O259" s="58"/>
      <c r="P259" s="154">
        <f>O259*H259</f>
        <v>0</v>
      </c>
      <c r="Q259" s="154">
        <v>0.00061</v>
      </c>
      <c r="R259" s="154">
        <f>Q259*H259</f>
        <v>1.29015</v>
      </c>
      <c r="S259" s="154">
        <v>0</v>
      </c>
      <c r="T259" s="155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6" t="s">
        <v>203</v>
      </c>
      <c r="AT259" s="156" t="s">
        <v>199</v>
      </c>
      <c r="AU259" s="156" t="s">
        <v>84</v>
      </c>
      <c r="AY259" s="17" t="s">
        <v>197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82</v>
      </c>
      <c r="BK259" s="157">
        <f>ROUND(I259*H259,2)</f>
        <v>0</v>
      </c>
      <c r="BL259" s="17" t="s">
        <v>203</v>
      </c>
      <c r="BM259" s="156" t="s">
        <v>405</v>
      </c>
    </row>
    <row r="260" spans="2:51" s="13" customFormat="1" ht="12">
      <c r="B260" s="158"/>
      <c r="D260" s="159" t="s">
        <v>211</v>
      </c>
      <c r="E260" s="160" t="s">
        <v>1</v>
      </c>
      <c r="F260" s="161" t="s">
        <v>122</v>
      </c>
      <c r="H260" s="162">
        <v>1735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211</v>
      </c>
      <c r="AU260" s="160" t="s">
        <v>84</v>
      </c>
      <c r="AV260" s="13" t="s">
        <v>84</v>
      </c>
      <c r="AW260" s="13" t="s">
        <v>30</v>
      </c>
      <c r="AX260" s="13" t="s">
        <v>74</v>
      </c>
      <c r="AY260" s="160" t="s">
        <v>197</v>
      </c>
    </row>
    <row r="261" spans="2:51" s="13" customFormat="1" ht="12">
      <c r="B261" s="158"/>
      <c r="D261" s="159" t="s">
        <v>211</v>
      </c>
      <c r="E261" s="160" t="s">
        <v>1</v>
      </c>
      <c r="F261" s="161" t="s">
        <v>131</v>
      </c>
      <c r="H261" s="162">
        <v>5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211</v>
      </c>
      <c r="AU261" s="160" t="s">
        <v>84</v>
      </c>
      <c r="AV261" s="13" t="s">
        <v>84</v>
      </c>
      <c r="AW261" s="13" t="s">
        <v>30</v>
      </c>
      <c r="AX261" s="13" t="s">
        <v>74</v>
      </c>
      <c r="AY261" s="160" t="s">
        <v>197</v>
      </c>
    </row>
    <row r="262" spans="2:51" s="13" customFormat="1" ht="12">
      <c r="B262" s="158"/>
      <c r="D262" s="159" t="s">
        <v>211</v>
      </c>
      <c r="E262" s="160" t="s">
        <v>1</v>
      </c>
      <c r="F262" s="161" t="s">
        <v>137</v>
      </c>
      <c r="H262" s="162">
        <v>375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211</v>
      </c>
      <c r="AU262" s="160" t="s">
        <v>84</v>
      </c>
      <c r="AV262" s="13" t="s">
        <v>84</v>
      </c>
      <c r="AW262" s="13" t="s">
        <v>30</v>
      </c>
      <c r="AX262" s="13" t="s">
        <v>74</v>
      </c>
      <c r="AY262" s="160" t="s">
        <v>197</v>
      </c>
    </row>
    <row r="263" spans="2:51" s="14" customFormat="1" ht="12">
      <c r="B263" s="167"/>
      <c r="D263" s="159" t="s">
        <v>211</v>
      </c>
      <c r="E263" s="168" t="s">
        <v>1</v>
      </c>
      <c r="F263" s="169" t="s">
        <v>212</v>
      </c>
      <c r="H263" s="170">
        <v>2115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8" t="s">
        <v>211</v>
      </c>
      <c r="AU263" s="168" t="s">
        <v>84</v>
      </c>
      <c r="AV263" s="14" t="s">
        <v>203</v>
      </c>
      <c r="AW263" s="14" t="s">
        <v>30</v>
      </c>
      <c r="AX263" s="14" t="s">
        <v>82</v>
      </c>
      <c r="AY263" s="168" t="s">
        <v>197</v>
      </c>
    </row>
    <row r="264" spans="1:65" s="2" customFormat="1" ht="33" customHeight="1">
      <c r="A264" s="32"/>
      <c r="B264" s="144"/>
      <c r="C264" s="145" t="s">
        <v>406</v>
      </c>
      <c r="D264" s="145" t="s">
        <v>199</v>
      </c>
      <c r="E264" s="146" t="s">
        <v>407</v>
      </c>
      <c r="F264" s="147" t="s">
        <v>408</v>
      </c>
      <c r="G264" s="148" t="s">
        <v>93</v>
      </c>
      <c r="H264" s="149">
        <v>2115</v>
      </c>
      <c r="I264" s="150"/>
      <c r="J264" s="151">
        <f>ROUND(I264*H264,2)</f>
        <v>0</v>
      </c>
      <c r="K264" s="147" t="s">
        <v>202</v>
      </c>
      <c r="L264" s="33"/>
      <c r="M264" s="152" t="s">
        <v>1</v>
      </c>
      <c r="N264" s="153" t="s">
        <v>39</v>
      </c>
      <c r="O264" s="58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6" t="s">
        <v>203</v>
      </c>
      <c r="AT264" s="156" t="s">
        <v>199</v>
      </c>
      <c r="AU264" s="156" t="s">
        <v>84</v>
      </c>
      <c r="AY264" s="17" t="s">
        <v>197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82</v>
      </c>
      <c r="BK264" s="157">
        <f>ROUND(I264*H264,2)</f>
        <v>0</v>
      </c>
      <c r="BL264" s="17" t="s">
        <v>203</v>
      </c>
      <c r="BM264" s="156" t="s">
        <v>409</v>
      </c>
    </row>
    <row r="265" spans="2:51" s="13" customFormat="1" ht="12">
      <c r="B265" s="158"/>
      <c r="D265" s="159" t="s">
        <v>211</v>
      </c>
      <c r="E265" s="160" t="s">
        <v>1</v>
      </c>
      <c r="F265" s="161" t="s">
        <v>122</v>
      </c>
      <c r="H265" s="162">
        <v>1735</v>
      </c>
      <c r="I265" s="163"/>
      <c r="L265" s="158"/>
      <c r="M265" s="164"/>
      <c r="N265" s="165"/>
      <c r="O265" s="165"/>
      <c r="P265" s="165"/>
      <c r="Q265" s="165"/>
      <c r="R265" s="165"/>
      <c r="S265" s="165"/>
      <c r="T265" s="166"/>
      <c r="AT265" s="160" t="s">
        <v>211</v>
      </c>
      <c r="AU265" s="160" t="s">
        <v>84</v>
      </c>
      <c r="AV265" s="13" t="s">
        <v>84</v>
      </c>
      <c r="AW265" s="13" t="s">
        <v>30</v>
      </c>
      <c r="AX265" s="13" t="s">
        <v>74</v>
      </c>
      <c r="AY265" s="160" t="s">
        <v>197</v>
      </c>
    </row>
    <row r="266" spans="2:51" s="13" customFormat="1" ht="12">
      <c r="B266" s="158"/>
      <c r="D266" s="159" t="s">
        <v>211</v>
      </c>
      <c r="E266" s="160" t="s">
        <v>1</v>
      </c>
      <c r="F266" s="161" t="s">
        <v>131</v>
      </c>
      <c r="H266" s="162">
        <v>5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211</v>
      </c>
      <c r="AU266" s="160" t="s">
        <v>84</v>
      </c>
      <c r="AV266" s="13" t="s">
        <v>84</v>
      </c>
      <c r="AW266" s="13" t="s">
        <v>30</v>
      </c>
      <c r="AX266" s="13" t="s">
        <v>74</v>
      </c>
      <c r="AY266" s="160" t="s">
        <v>197</v>
      </c>
    </row>
    <row r="267" spans="2:51" s="13" customFormat="1" ht="12">
      <c r="B267" s="158"/>
      <c r="D267" s="159" t="s">
        <v>211</v>
      </c>
      <c r="E267" s="160" t="s">
        <v>1</v>
      </c>
      <c r="F267" s="161" t="s">
        <v>137</v>
      </c>
      <c r="H267" s="162">
        <v>375</v>
      </c>
      <c r="I267" s="163"/>
      <c r="L267" s="158"/>
      <c r="M267" s="164"/>
      <c r="N267" s="165"/>
      <c r="O267" s="165"/>
      <c r="P267" s="165"/>
      <c r="Q267" s="165"/>
      <c r="R267" s="165"/>
      <c r="S267" s="165"/>
      <c r="T267" s="166"/>
      <c r="AT267" s="160" t="s">
        <v>211</v>
      </c>
      <c r="AU267" s="160" t="s">
        <v>84</v>
      </c>
      <c r="AV267" s="13" t="s">
        <v>84</v>
      </c>
      <c r="AW267" s="13" t="s">
        <v>30</v>
      </c>
      <c r="AX267" s="13" t="s">
        <v>74</v>
      </c>
      <c r="AY267" s="160" t="s">
        <v>197</v>
      </c>
    </row>
    <row r="268" spans="2:51" s="14" customFormat="1" ht="12">
      <c r="B268" s="167"/>
      <c r="D268" s="159" t="s">
        <v>211</v>
      </c>
      <c r="E268" s="168" t="s">
        <v>1</v>
      </c>
      <c r="F268" s="169" t="s">
        <v>212</v>
      </c>
      <c r="H268" s="170">
        <v>2115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8" t="s">
        <v>211</v>
      </c>
      <c r="AU268" s="168" t="s">
        <v>84</v>
      </c>
      <c r="AV268" s="14" t="s">
        <v>203</v>
      </c>
      <c r="AW268" s="14" t="s">
        <v>30</v>
      </c>
      <c r="AX268" s="14" t="s">
        <v>82</v>
      </c>
      <c r="AY268" s="168" t="s">
        <v>197</v>
      </c>
    </row>
    <row r="269" spans="1:65" s="2" customFormat="1" ht="24.2" customHeight="1">
      <c r="A269" s="32"/>
      <c r="B269" s="144"/>
      <c r="C269" s="145" t="s">
        <v>410</v>
      </c>
      <c r="D269" s="145" t="s">
        <v>199</v>
      </c>
      <c r="E269" s="146" t="s">
        <v>411</v>
      </c>
      <c r="F269" s="147" t="s">
        <v>412</v>
      </c>
      <c r="G269" s="148" t="s">
        <v>93</v>
      </c>
      <c r="H269" s="149">
        <v>2115</v>
      </c>
      <c r="I269" s="150"/>
      <c r="J269" s="151">
        <f>ROUND(I269*H269,2)</f>
        <v>0</v>
      </c>
      <c r="K269" s="147" t="s">
        <v>202</v>
      </c>
      <c r="L269" s="33"/>
      <c r="M269" s="152" t="s">
        <v>1</v>
      </c>
      <c r="N269" s="153" t="s">
        <v>39</v>
      </c>
      <c r="O269" s="58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6" t="s">
        <v>203</v>
      </c>
      <c r="AT269" s="156" t="s">
        <v>199</v>
      </c>
      <c r="AU269" s="156" t="s">
        <v>84</v>
      </c>
      <c r="AY269" s="17" t="s">
        <v>197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82</v>
      </c>
      <c r="BK269" s="157">
        <f>ROUND(I269*H269,2)</f>
        <v>0</v>
      </c>
      <c r="BL269" s="17" t="s">
        <v>203</v>
      </c>
      <c r="BM269" s="156" t="s">
        <v>413</v>
      </c>
    </row>
    <row r="270" spans="2:51" s="13" customFormat="1" ht="12">
      <c r="B270" s="158"/>
      <c r="D270" s="159" t="s">
        <v>211</v>
      </c>
      <c r="E270" s="160" t="s">
        <v>1</v>
      </c>
      <c r="F270" s="161" t="s">
        <v>122</v>
      </c>
      <c r="H270" s="162">
        <v>1735</v>
      </c>
      <c r="I270" s="163"/>
      <c r="L270" s="158"/>
      <c r="M270" s="164"/>
      <c r="N270" s="165"/>
      <c r="O270" s="165"/>
      <c r="P270" s="165"/>
      <c r="Q270" s="165"/>
      <c r="R270" s="165"/>
      <c r="S270" s="165"/>
      <c r="T270" s="166"/>
      <c r="AT270" s="160" t="s">
        <v>211</v>
      </c>
      <c r="AU270" s="160" t="s">
        <v>84</v>
      </c>
      <c r="AV270" s="13" t="s">
        <v>84</v>
      </c>
      <c r="AW270" s="13" t="s">
        <v>30</v>
      </c>
      <c r="AX270" s="13" t="s">
        <v>74</v>
      </c>
      <c r="AY270" s="160" t="s">
        <v>197</v>
      </c>
    </row>
    <row r="271" spans="2:51" s="13" customFormat="1" ht="12">
      <c r="B271" s="158"/>
      <c r="D271" s="159" t="s">
        <v>211</v>
      </c>
      <c r="E271" s="160" t="s">
        <v>1</v>
      </c>
      <c r="F271" s="161" t="s">
        <v>131</v>
      </c>
      <c r="H271" s="162">
        <v>5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211</v>
      </c>
      <c r="AU271" s="160" t="s">
        <v>84</v>
      </c>
      <c r="AV271" s="13" t="s">
        <v>84</v>
      </c>
      <c r="AW271" s="13" t="s">
        <v>30</v>
      </c>
      <c r="AX271" s="13" t="s">
        <v>74</v>
      </c>
      <c r="AY271" s="160" t="s">
        <v>197</v>
      </c>
    </row>
    <row r="272" spans="2:51" s="13" customFormat="1" ht="12">
      <c r="B272" s="158"/>
      <c r="D272" s="159" t="s">
        <v>211</v>
      </c>
      <c r="E272" s="160" t="s">
        <v>1</v>
      </c>
      <c r="F272" s="161" t="s">
        <v>137</v>
      </c>
      <c r="H272" s="162">
        <v>375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211</v>
      </c>
      <c r="AU272" s="160" t="s">
        <v>84</v>
      </c>
      <c r="AV272" s="13" t="s">
        <v>84</v>
      </c>
      <c r="AW272" s="13" t="s">
        <v>30</v>
      </c>
      <c r="AX272" s="13" t="s">
        <v>74</v>
      </c>
      <c r="AY272" s="160" t="s">
        <v>197</v>
      </c>
    </row>
    <row r="273" spans="2:51" s="14" customFormat="1" ht="12">
      <c r="B273" s="167"/>
      <c r="D273" s="159" t="s">
        <v>211</v>
      </c>
      <c r="E273" s="168" t="s">
        <v>1</v>
      </c>
      <c r="F273" s="169" t="s">
        <v>212</v>
      </c>
      <c r="H273" s="170">
        <v>2115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8" t="s">
        <v>211</v>
      </c>
      <c r="AU273" s="168" t="s">
        <v>84</v>
      </c>
      <c r="AV273" s="14" t="s">
        <v>203</v>
      </c>
      <c r="AW273" s="14" t="s">
        <v>30</v>
      </c>
      <c r="AX273" s="14" t="s">
        <v>82</v>
      </c>
      <c r="AY273" s="168" t="s">
        <v>197</v>
      </c>
    </row>
    <row r="274" spans="1:65" s="2" customFormat="1" ht="24.2" customHeight="1">
      <c r="A274" s="32"/>
      <c r="B274" s="144"/>
      <c r="C274" s="145" t="s">
        <v>414</v>
      </c>
      <c r="D274" s="145" t="s">
        <v>199</v>
      </c>
      <c r="E274" s="146" t="s">
        <v>415</v>
      </c>
      <c r="F274" s="147" t="s">
        <v>416</v>
      </c>
      <c r="G274" s="148" t="s">
        <v>93</v>
      </c>
      <c r="H274" s="149">
        <v>915</v>
      </c>
      <c r="I274" s="150"/>
      <c r="J274" s="151">
        <f>ROUND(I274*H274,2)</f>
        <v>0</v>
      </c>
      <c r="K274" s="147" t="s">
        <v>202</v>
      </c>
      <c r="L274" s="33"/>
      <c r="M274" s="152" t="s">
        <v>1</v>
      </c>
      <c r="N274" s="153" t="s">
        <v>39</v>
      </c>
      <c r="O274" s="58"/>
      <c r="P274" s="154">
        <f>O274*H274</f>
        <v>0</v>
      </c>
      <c r="Q274" s="154">
        <v>0.08922</v>
      </c>
      <c r="R274" s="154">
        <f>Q274*H274</f>
        <v>81.63629999999999</v>
      </c>
      <c r="S274" s="154">
        <v>0</v>
      </c>
      <c r="T274" s="155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6" t="s">
        <v>203</v>
      </c>
      <c r="AT274" s="156" t="s">
        <v>199</v>
      </c>
      <c r="AU274" s="156" t="s">
        <v>84</v>
      </c>
      <c r="AY274" s="17" t="s">
        <v>197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7" t="s">
        <v>82</v>
      </c>
      <c r="BK274" s="157">
        <f>ROUND(I274*H274,2)</f>
        <v>0</v>
      </c>
      <c r="BL274" s="17" t="s">
        <v>203</v>
      </c>
      <c r="BM274" s="156" t="s">
        <v>417</v>
      </c>
    </row>
    <row r="275" spans="2:51" s="13" customFormat="1" ht="12">
      <c r="B275" s="158"/>
      <c r="D275" s="159" t="s">
        <v>211</v>
      </c>
      <c r="E275" s="160" t="s">
        <v>1</v>
      </c>
      <c r="F275" s="161" t="s">
        <v>125</v>
      </c>
      <c r="H275" s="162">
        <v>880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211</v>
      </c>
      <c r="AU275" s="160" t="s">
        <v>84</v>
      </c>
      <c r="AV275" s="13" t="s">
        <v>84</v>
      </c>
      <c r="AW275" s="13" t="s">
        <v>30</v>
      </c>
      <c r="AX275" s="13" t="s">
        <v>74</v>
      </c>
      <c r="AY275" s="160" t="s">
        <v>197</v>
      </c>
    </row>
    <row r="276" spans="2:51" s="13" customFormat="1" ht="12">
      <c r="B276" s="158"/>
      <c r="D276" s="159" t="s">
        <v>211</v>
      </c>
      <c r="E276" s="160" t="s">
        <v>1</v>
      </c>
      <c r="F276" s="161" t="s">
        <v>128</v>
      </c>
      <c r="H276" s="162">
        <v>35</v>
      </c>
      <c r="I276" s="163"/>
      <c r="L276" s="158"/>
      <c r="M276" s="164"/>
      <c r="N276" s="165"/>
      <c r="O276" s="165"/>
      <c r="P276" s="165"/>
      <c r="Q276" s="165"/>
      <c r="R276" s="165"/>
      <c r="S276" s="165"/>
      <c r="T276" s="166"/>
      <c r="AT276" s="160" t="s">
        <v>211</v>
      </c>
      <c r="AU276" s="160" t="s">
        <v>84</v>
      </c>
      <c r="AV276" s="13" t="s">
        <v>84</v>
      </c>
      <c r="AW276" s="13" t="s">
        <v>30</v>
      </c>
      <c r="AX276" s="13" t="s">
        <v>74</v>
      </c>
      <c r="AY276" s="160" t="s">
        <v>197</v>
      </c>
    </row>
    <row r="277" spans="2:51" s="14" customFormat="1" ht="12">
      <c r="B277" s="167"/>
      <c r="D277" s="159" t="s">
        <v>211</v>
      </c>
      <c r="E277" s="168" t="s">
        <v>1</v>
      </c>
      <c r="F277" s="169" t="s">
        <v>212</v>
      </c>
      <c r="H277" s="170">
        <v>915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211</v>
      </c>
      <c r="AU277" s="168" t="s">
        <v>84</v>
      </c>
      <c r="AV277" s="14" t="s">
        <v>203</v>
      </c>
      <c r="AW277" s="14" t="s">
        <v>30</v>
      </c>
      <c r="AX277" s="14" t="s">
        <v>82</v>
      </c>
      <c r="AY277" s="168" t="s">
        <v>197</v>
      </c>
    </row>
    <row r="278" spans="1:65" s="2" customFormat="1" ht="21.75" customHeight="1">
      <c r="A278" s="32"/>
      <c r="B278" s="144"/>
      <c r="C278" s="186" t="s">
        <v>418</v>
      </c>
      <c r="D278" s="186" t="s">
        <v>313</v>
      </c>
      <c r="E278" s="187" t="s">
        <v>419</v>
      </c>
      <c r="F278" s="188" t="s">
        <v>420</v>
      </c>
      <c r="G278" s="189" t="s">
        <v>93</v>
      </c>
      <c r="H278" s="190">
        <v>177.76</v>
      </c>
      <c r="I278" s="191"/>
      <c r="J278" s="192">
        <f>ROUND(I278*H278,2)</f>
        <v>0</v>
      </c>
      <c r="K278" s="188" t="s">
        <v>202</v>
      </c>
      <c r="L278" s="193"/>
      <c r="M278" s="194" t="s">
        <v>1</v>
      </c>
      <c r="N278" s="195" t="s">
        <v>39</v>
      </c>
      <c r="O278" s="58"/>
      <c r="P278" s="154">
        <f>O278*H278</f>
        <v>0</v>
      </c>
      <c r="Q278" s="154">
        <v>0.131</v>
      </c>
      <c r="R278" s="154">
        <f>Q278*H278</f>
        <v>23.28656</v>
      </c>
      <c r="S278" s="154">
        <v>0</v>
      </c>
      <c r="T278" s="155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6" t="s">
        <v>231</v>
      </c>
      <c r="AT278" s="156" t="s">
        <v>313</v>
      </c>
      <c r="AU278" s="156" t="s">
        <v>84</v>
      </c>
      <c r="AY278" s="17" t="s">
        <v>197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82</v>
      </c>
      <c r="BK278" s="157">
        <f>ROUND(I278*H278,2)</f>
        <v>0</v>
      </c>
      <c r="BL278" s="17" t="s">
        <v>203</v>
      </c>
      <c r="BM278" s="156" t="s">
        <v>421</v>
      </c>
    </row>
    <row r="279" spans="1:47" s="2" customFormat="1" ht="19.5">
      <c r="A279" s="32"/>
      <c r="B279" s="33"/>
      <c r="C279" s="32"/>
      <c r="D279" s="159" t="s">
        <v>223</v>
      </c>
      <c r="E279" s="32"/>
      <c r="F279" s="175" t="s">
        <v>422</v>
      </c>
      <c r="G279" s="32"/>
      <c r="H279" s="32"/>
      <c r="I279" s="176"/>
      <c r="J279" s="32"/>
      <c r="K279" s="32"/>
      <c r="L279" s="33"/>
      <c r="M279" s="177"/>
      <c r="N279" s="178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223</v>
      </c>
      <c r="AU279" s="17" t="s">
        <v>84</v>
      </c>
    </row>
    <row r="280" spans="2:51" s="13" customFormat="1" ht="12">
      <c r="B280" s="158"/>
      <c r="D280" s="159" t="s">
        <v>211</v>
      </c>
      <c r="E280" s="160" t="s">
        <v>1</v>
      </c>
      <c r="F280" s="161" t="s">
        <v>423</v>
      </c>
      <c r="H280" s="162">
        <v>176</v>
      </c>
      <c r="I280" s="163"/>
      <c r="L280" s="158"/>
      <c r="M280" s="164"/>
      <c r="N280" s="165"/>
      <c r="O280" s="165"/>
      <c r="P280" s="165"/>
      <c r="Q280" s="165"/>
      <c r="R280" s="165"/>
      <c r="S280" s="165"/>
      <c r="T280" s="166"/>
      <c r="AT280" s="160" t="s">
        <v>211</v>
      </c>
      <c r="AU280" s="160" t="s">
        <v>84</v>
      </c>
      <c r="AV280" s="13" t="s">
        <v>84</v>
      </c>
      <c r="AW280" s="13" t="s">
        <v>30</v>
      </c>
      <c r="AX280" s="13" t="s">
        <v>74</v>
      </c>
      <c r="AY280" s="160" t="s">
        <v>197</v>
      </c>
    </row>
    <row r="281" spans="2:51" s="13" customFormat="1" ht="12">
      <c r="B281" s="158"/>
      <c r="D281" s="159" t="s">
        <v>211</v>
      </c>
      <c r="E281" s="160" t="s">
        <v>1</v>
      </c>
      <c r="F281" s="161" t="s">
        <v>424</v>
      </c>
      <c r="H281" s="162">
        <v>177.76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211</v>
      </c>
      <c r="AU281" s="160" t="s">
        <v>84</v>
      </c>
      <c r="AV281" s="13" t="s">
        <v>84</v>
      </c>
      <c r="AW281" s="13" t="s">
        <v>30</v>
      </c>
      <c r="AX281" s="13" t="s">
        <v>82</v>
      </c>
      <c r="AY281" s="160" t="s">
        <v>197</v>
      </c>
    </row>
    <row r="282" spans="1:65" s="2" customFormat="1" ht="21.75" customHeight="1">
      <c r="A282" s="32"/>
      <c r="B282" s="144"/>
      <c r="C282" s="186" t="s">
        <v>425</v>
      </c>
      <c r="D282" s="186" t="s">
        <v>313</v>
      </c>
      <c r="E282" s="187" t="s">
        <v>426</v>
      </c>
      <c r="F282" s="188" t="s">
        <v>427</v>
      </c>
      <c r="G282" s="189" t="s">
        <v>93</v>
      </c>
      <c r="H282" s="190">
        <v>711.04</v>
      </c>
      <c r="I282" s="191"/>
      <c r="J282" s="192">
        <f>ROUND(I282*H282,2)</f>
        <v>0</v>
      </c>
      <c r="K282" s="188" t="s">
        <v>202</v>
      </c>
      <c r="L282" s="193"/>
      <c r="M282" s="194" t="s">
        <v>1</v>
      </c>
      <c r="N282" s="195" t="s">
        <v>39</v>
      </c>
      <c r="O282" s="58"/>
      <c r="P282" s="154">
        <f>O282*H282</f>
        <v>0</v>
      </c>
      <c r="Q282" s="154">
        <v>0.131</v>
      </c>
      <c r="R282" s="154">
        <f>Q282*H282</f>
        <v>93.14624</v>
      </c>
      <c r="S282" s="154">
        <v>0</v>
      </c>
      <c r="T282" s="155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6" t="s">
        <v>231</v>
      </c>
      <c r="AT282" s="156" t="s">
        <v>313</v>
      </c>
      <c r="AU282" s="156" t="s">
        <v>84</v>
      </c>
      <c r="AY282" s="17" t="s">
        <v>197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82</v>
      </c>
      <c r="BK282" s="157">
        <f>ROUND(I282*H282,2)</f>
        <v>0</v>
      </c>
      <c r="BL282" s="17" t="s">
        <v>203</v>
      </c>
      <c r="BM282" s="156" t="s">
        <v>428</v>
      </c>
    </row>
    <row r="283" spans="1:47" s="2" customFormat="1" ht="19.5">
      <c r="A283" s="32"/>
      <c r="B283" s="33"/>
      <c r="C283" s="32"/>
      <c r="D283" s="159" t="s">
        <v>223</v>
      </c>
      <c r="E283" s="32"/>
      <c r="F283" s="175" t="s">
        <v>429</v>
      </c>
      <c r="G283" s="32"/>
      <c r="H283" s="32"/>
      <c r="I283" s="176"/>
      <c r="J283" s="32"/>
      <c r="K283" s="32"/>
      <c r="L283" s="33"/>
      <c r="M283" s="177"/>
      <c r="N283" s="178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223</v>
      </c>
      <c r="AU283" s="17" t="s">
        <v>84</v>
      </c>
    </row>
    <row r="284" spans="2:51" s="13" customFormat="1" ht="12">
      <c r="B284" s="158"/>
      <c r="D284" s="159" t="s">
        <v>211</v>
      </c>
      <c r="E284" s="160" t="s">
        <v>1</v>
      </c>
      <c r="F284" s="161" t="s">
        <v>430</v>
      </c>
      <c r="H284" s="162">
        <v>704</v>
      </c>
      <c r="I284" s="163"/>
      <c r="L284" s="158"/>
      <c r="M284" s="164"/>
      <c r="N284" s="165"/>
      <c r="O284" s="165"/>
      <c r="P284" s="165"/>
      <c r="Q284" s="165"/>
      <c r="R284" s="165"/>
      <c r="S284" s="165"/>
      <c r="T284" s="166"/>
      <c r="AT284" s="160" t="s">
        <v>211</v>
      </c>
      <c r="AU284" s="160" t="s">
        <v>84</v>
      </c>
      <c r="AV284" s="13" t="s">
        <v>84</v>
      </c>
      <c r="AW284" s="13" t="s">
        <v>30</v>
      </c>
      <c r="AX284" s="13" t="s">
        <v>74</v>
      </c>
      <c r="AY284" s="160" t="s">
        <v>197</v>
      </c>
    </row>
    <row r="285" spans="2:51" s="13" customFormat="1" ht="12">
      <c r="B285" s="158"/>
      <c r="D285" s="159" t="s">
        <v>211</v>
      </c>
      <c r="E285" s="160" t="s">
        <v>1</v>
      </c>
      <c r="F285" s="161" t="s">
        <v>431</v>
      </c>
      <c r="H285" s="162">
        <v>711.04</v>
      </c>
      <c r="I285" s="163"/>
      <c r="L285" s="158"/>
      <c r="M285" s="164"/>
      <c r="N285" s="165"/>
      <c r="O285" s="165"/>
      <c r="P285" s="165"/>
      <c r="Q285" s="165"/>
      <c r="R285" s="165"/>
      <c r="S285" s="165"/>
      <c r="T285" s="166"/>
      <c r="AT285" s="160" t="s">
        <v>211</v>
      </c>
      <c r="AU285" s="160" t="s">
        <v>84</v>
      </c>
      <c r="AV285" s="13" t="s">
        <v>84</v>
      </c>
      <c r="AW285" s="13" t="s">
        <v>30</v>
      </c>
      <c r="AX285" s="13" t="s">
        <v>82</v>
      </c>
      <c r="AY285" s="160" t="s">
        <v>197</v>
      </c>
    </row>
    <row r="286" spans="1:65" s="2" customFormat="1" ht="24.2" customHeight="1">
      <c r="A286" s="32"/>
      <c r="B286" s="144"/>
      <c r="C286" s="186" t="s">
        <v>432</v>
      </c>
      <c r="D286" s="186" t="s">
        <v>313</v>
      </c>
      <c r="E286" s="187" t="s">
        <v>433</v>
      </c>
      <c r="F286" s="188" t="s">
        <v>434</v>
      </c>
      <c r="G286" s="189" t="s">
        <v>93</v>
      </c>
      <c r="H286" s="190">
        <v>35.7</v>
      </c>
      <c r="I286" s="191"/>
      <c r="J286" s="192">
        <f>ROUND(I286*H286,2)</f>
        <v>0</v>
      </c>
      <c r="K286" s="188" t="s">
        <v>202</v>
      </c>
      <c r="L286" s="193"/>
      <c r="M286" s="194" t="s">
        <v>1</v>
      </c>
      <c r="N286" s="195" t="s">
        <v>39</v>
      </c>
      <c r="O286" s="58"/>
      <c r="P286" s="154">
        <f>O286*H286</f>
        <v>0</v>
      </c>
      <c r="Q286" s="154">
        <v>0.131</v>
      </c>
      <c r="R286" s="154">
        <f>Q286*H286</f>
        <v>4.6767</v>
      </c>
      <c r="S286" s="154">
        <v>0</v>
      </c>
      <c r="T286" s="155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6" t="s">
        <v>231</v>
      </c>
      <c r="AT286" s="156" t="s">
        <v>313</v>
      </c>
      <c r="AU286" s="156" t="s">
        <v>84</v>
      </c>
      <c r="AY286" s="17" t="s">
        <v>197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82</v>
      </c>
      <c r="BK286" s="157">
        <f>ROUND(I286*H286,2)</f>
        <v>0</v>
      </c>
      <c r="BL286" s="17" t="s">
        <v>203</v>
      </c>
      <c r="BM286" s="156" t="s">
        <v>435</v>
      </c>
    </row>
    <row r="287" spans="1:47" s="2" customFormat="1" ht="19.5">
      <c r="A287" s="32"/>
      <c r="B287" s="33"/>
      <c r="C287" s="32"/>
      <c r="D287" s="159" t="s">
        <v>223</v>
      </c>
      <c r="E287" s="32"/>
      <c r="F287" s="175" t="s">
        <v>429</v>
      </c>
      <c r="G287" s="32"/>
      <c r="H287" s="32"/>
      <c r="I287" s="176"/>
      <c r="J287" s="32"/>
      <c r="K287" s="32"/>
      <c r="L287" s="33"/>
      <c r="M287" s="177"/>
      <c r="N287" s="178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223</v>
      </c>
      <c r="AU287" s="17" t="s">
        <v>84</v>
      </c>
    </row>
    <row r="288" spans="2:51" s="13" customFormat="1" ht="12">
      <c r="B288" s="158"/>
      <c r="D288" s="159" t="s">
        <v>211</v>
      </c>
      <c r="E288" s="160" t="s">
        <v>1</v>
      </c>
      <c r="F288" s="161" t="s">
        <v>128</v>
      </c>
      <c r="H288" s="162">
        <v>35</v>
      </c>
      <c r="I288" s="163"/>
      <c r="L288" s="158"/>
      <c r="M288" s="164"/>
      <c r="N288" s="165"/>
      <c r="O288" s="165"/>
      <c r="P288" s="165"/>
      <c r="Q288" s="165"/>
      <c r="R288" s="165"/>
      <c r="S288" s="165"/>
      <c r="T288" s="166"/>
      <c r="AT288" s="160" t="s">
        <v>211</v>
      </c>
      <c r="AU288" s="160" t="s">
        <v>84</v>
      </c>
      <c r="AV288" s="13" t="s">
        <v>84</v>
      </c>
      <c r="AW288" s="13" t="s">
        <v>30</v>
      </c>
      <c r="AX288" s="13" t="s">
        <v>74</v>
      </c>
      <c r="AY288" s="160" t="s">
        <v>197</v>
      </c>
    </row>
    <row r="289" spans="2:51" s="13" customFormat="1" ht="12">
      <c r="B289" s="158"/>
      <c r="D289" s="159" t="s">
        <v>211</v>
      </c>
      <c r="E289" s="160" t="s">
        <v>1</v>
      </c>
      <c r="F289" s="161" t="s">
        <v>436</v>
      </c>
      <c r="H289" s="162">
        <v>35.7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211</v>
      </c>
      <c r="AU289" s="160" t="s">
        <v>84</v>
      </c>
      <c r="AV289" s="13" t="s">
        <v>84</v>
      </c>
      <c r="AW289" s="13" t="s">
        <v>30</v>
      </c>
      <c r="AX289" s="13" t="s">
        <v>82</v>
      </c>
      <c r="AY289" s="160" t="s">
        <v>197</v>
      </c>
    </row>
    <row r="290" spans="1:65" s="2" customFormat="1" ht="37.9" customHeight="1">
      <c r="A290" s="32"/>
      <c r="B290" s="144"/>
      <c r="C290" s="145" t="s">
        <v>437</v>
      </c>
      <c r="D290" s="145" t="s">
        <v>199</v>
      </c>
      <c r="E290" s="146" t="s">
        <v>438</v>
      </c>
      <c r="F290" s="147" t="s">
        <v>439</v>
      </c>
      <c r="G290" s="148" t="s">
        <v>93</v>
      </c>
      <c r="H290" s="149">
        <v>211</v>
      </c>
      <c r="I290" s="150"/>
      <c r="J290" s="151">
        <f>ROUND(I290*H290,2)</f>
        <v>0</v>
      </c>
      <c r="K290" s="147" t="s">
        <v>202</v>
      </c>
      <c r="L290" s="33"/>
      <c r="M290" s="152" t="s">
        <v>1</v>
      </c>
      <c r="N290" s="153" t="s">
        <v>39</v>
      </c>
      <c r="O290" s="58"/>
      <c r="P290" s="154">
        <f>O290*H290</f>
        <v>0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6" t="s">
        <v>203</v>
      </c>
      <c r="AT290" s="156" t="s">
        <v>199</v>
      </c>
      <c r="AU290" s="156" t="s">
        <v>84</v>
      </c>
      <c r="AY290" s="17" t="s">
        <v>197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7" t="s">
        <v>82</v>
      </c>
      <c r="BK290" s="157">
        <f>ROUND(I290*H290,2)</f>
        <v>0</v>
      </c>
      <c r="BL290" s="17" t="s">
        <v>203</v>
      </c>
      <c r="BM290" s="156" t="s">
        <v>440</v>
      </c>
    </row>
    <row r="291" spans="2:51" s="13" customFormat="1" ht="12">
      <c r="B291" s="158"/>
      <c r="D291" s="159" t="s">
        <v>211</v>
      </c>
      <c r="E291" s="160" t="s">
        <v>1</v>
      </c>
      <c r="F291" s="161" t="s">
        <v>423</v>
      </c>
      <c r="H291" s="162">
        <v>176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211</v>
      </c>
      <c r="AU291" s="160" t="s">
        <v>84</v>
      </c>
      <c r="AV291" s="13" t="s">
        <v>84</v>
      </c>
      <c r="AW291" s="13" t="s">
        <v>30</v>
      </c>
      <c r="AX291" s="13" t="s">
        <v>74</v>
      </c>
      <c r="AY291" s="160" t="s">
        <v>197</v>
      </c>
    </row>
    <row r="292" spans="2:51" s="13" customFormat="1" ht="12">
      <c r="B292" s="158"/>
      <c r="D292" s="159" t="s">
        <v>211</v>
      </c>
      <c r="E292" s="160" t="s">
        <v>1</v>
      </c>
      <c r="F292" s="161" t="s">
        <v>128</v>
      </c>
      <c r="H292" s="162">
        <v>35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211</v>
      </c>
      <c r="AU292" s="160" t="s">
        <v>84</v>
      </c>
      <c r="AV292" s="13" t="s">
        <v>84</v>
      </c>
      <c r="AW292" s="13" t="s">
        <v>30</v>
      </c>
      <c r="AX292" s="13" t="s">
        <v>74</v>
      </c>
      <c r="AY292" s="160" t="s">
        <v>197</v>
      </c>
    </row>
    <row r="293" spans="2:51" s="14" customFormat="1" ht="12">
      <c r="B293" s="167"/>
      <c r="D293" s="159" t="s">
        <v>211</v>
      </c>
      <c r="E293" s="168" t="s">
        <v>1</v>
      </c>
      <c r="F293" s="169" t="s">
        <v>212</v>
      </c>
      <c r="H293" s="170">
        <v>211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8" t="s">
        <v>211</v>
      </c>
      <c r="AU293" s="168" t="s">
        <v>84</v>
      </c>
      <c r="AV293" s="14" t="s">
        <v>203</v>
      </c>
      <c r="AW293" s="14" t="s">
        <v>30</v>
      </c>
      <c r="AX293" s="14" t="s">
        <v>82</v>
      </c>
      <c r="AY293" s="168" t="s">
        <v>197</v>
      </c>
    </row>
    <row r="294" spans="1:65" s="2" customFormat="1" ht="33" customHeight="1">
      <c r="A294" s="32"/>
      <c r="B294" s="144"/>
      <c r="C294" s="145" t="s">
        <v>441</v>
      </c>
      <c r="D294" s="145" t="s">
        <v>199</v>
      </c>
      <c r="E294" s="146" t="s">
        <v>442</v>
      </c>
      <c r="F294" s="147" t="s">
        <v>443</v>
      </c>
      <c r="G294" s="148" t="s">
        <v>93</v>
      </c>
      <c r="H294" s="149">
        <v>250</v>
      </c>
      <c r="I294" s="150"/>
      <c r="J294" s="151">
        <f>ROUND(I294*H294,2)</f>
        <v>0</v>
      </c>
      <c r="K294" s="147" t="s">
        <v>202</v>
      </c>
      <c r="L294" s="33"/>
      <c r="M294" s="152" t="s">
        <v>1</v>
      </c>
      <c r="N294" s="153" t="s">
        <v>39</v>
      </c>
      <c r="O294" s="58"/>
      <c r="P294" s="154">
        <f>O294*H294</f>
        <v>0</v>
      </c>
      <c r="Q294" s="154">
        <v>0.11162</v>
      </c>
      <c r="R294" s="154">
        <f>Q294*H294</f>
        <v>27.904999999999998</v>
      </c>
      <c r="S294" s="154">
        <v>0</v>
      </c>
      <c r="T294" s="155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6" t="s">
        <v>203</v>
      </c>
      <c r="AT294" s="156" t="s">
        <v>199</v>
      </c>
      <c r="AU294" s="156" t="s">
        <v>84</v>
      </c>
      <c r="AY294" s="17" t="s">
        <v>197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7" t="s">
        <v>82</v>
      </c>
      <c r="BK294" s="157">
        <f>ROUND(I294*H294,2)</f>
        <v>0</v>
      </c>
      <c r="BL294" s="17" t="s">
        <v>203</v>
      </c>
      <c r="BM294" s="156" t="s">
        <v>444</v>
      </c>
    </row>
    <row r="295" spans="2:51" s="13" customFormat="1" ht="12">
      <c r="B295" s="158"/>
      <c r="D295" s="159" t="s">
        <v>211</v>
      </c>
      <c r="E295" s="160" t="s">
        <v>1</v>
      </c>
      <c r="F295" s="161" t="s">
        <v>134</v>
      </c>
      <c r="H295" s="162">
        <v>250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211</v>
      </c>
      <c r="AU295" s="160" t="s">
        <v>84</v>
      </c>
      <c r="AV295" s="13" t="s">
        <v>84</v>
      </c>
      <c r="AW295" s="13" t="s">
        <v>30</v>
      </c>
      <c r="AX295" s="13" t="s">
        <v>82</v>
      </c>
      <c r="AY295" s="160" t="s">
        <v>197</v>
      </c>
    </row>
    <row r="296" spans="1:65" s="2" customFormat="1" ht="21.75" customHeight="1">
      <c r="A296" s="32"/>
      <c r="B296" s="144"/>
      <c r="C296" s="186" t="s">
        <v>445</v>
      </c>
      <c r="D296" s="186" t="s">
        <v>313</v>
      </c>
      <c r="E296" s="187" t="s">
        <v>446</v>
      </c>
      <c r="F296" s="188" t="s">
        <v>447</v>
      </c>
      <c r="G296" s="189" t="s">
        <v>93</v>
      </c>
      <c r="H296" s="190">
        <v>255</v>
      </c>
      <c r="I296" s="191"/>
      <c r="J296" s="192">
        <f>ROUND(I296*H296,2)</f>
        <v>0</v>
      </c>
      <c r="K296" s="188" t="s">
        <v>202</v>
      </c>
      <c r="L296" s="193"/>
      <c r="M296" s="194" t="s">
        <v>1</v>
      </c>
      <c r="N296" s="195" t="s">
        <v>39</v>
      </c>
      <c r="O296" s="58"/>
      <c r="P296" s="154">
        <f>O296*H296</f>
        <v>0</v>
      </c>
      <c r="Q296" s="154">
        <v>0.176</v>
      </c>
      <c r="R296" s="154">
        <f>Q296*H296</f>
        <v>44.879999999999995</v>
      </c>
      <c r="S296" s="154">
        <v>0</v>
      </c>
      <c r="T296" s="155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6" t="s">
        <v>231</v>
      </c>
      <c r="AT296" s="156" t="s">
        <v>313</v>
      </c>
      <c r="AU296" s="156" t="s">
        <v>84</v>
      </c>
      <c r="AY296" s="17" t="s">
        <v>197</v>
      </c>
      <c r="BE296" s="157">
        <f>IF(N296="základní",J296,0)</f>
        <v>0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7" t="s">
        <v>82</v>
      </c>
      <c r="BK296" s="157">
        <f>ROUND(I296*H296,2)</f>
        <v>0</v>
      </c>
      <c r="BL296" s="17" t="s">
        <v>203</v>
      </c>
      <c r="BM296" s="156" t="s">
        <v>448</v>
      </c>
    </row>
    <row r="297" spans="1:47" s="2" customFormat="1" ht="19.5">
      <c r="A297" s="32"/>
      <c r="B297" s="33"/>
      <c r="C297" s="32"/>
      <c r="D297" s="159" t="s">
        <v>223</v>
      </c>
      <c r="E297" s="32"/>
      <c r="F297" s="175" t="s">
        <v>429</v>
      </c>
      <c r="G297" s="32"/>
      <c r="H297" s="32"/>
      <c r="I297" s="176"/>
      <c r="J297" s="32"/>
      <c r="K297" s="32"/>
      <c r="L297" s="33"/>
      <c r="M297" s="177"/>
      <c r="N297" s="178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223</v>
      </c>
      <c r="AU297" s="17" t="s">
        <v>84</v>
      </c>
    </row>
    <row r="298" spans="2:51" s="13" customFormat="1" ht="12">
      <c r="B298" s="158"/>
      <c r="D298" s="159" t="s">
        <v>211</v>
      </c>
      <c r="E298" s="160" t="s">
        <v>1</v>
      </c>
      <c r="F298" s="161" t="s">
        <v>134</v>
      </c>
      <c r="H298" s="162">
        <v>250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211</v>
      </c>
      <c r="AU298" s="160" t="s">
        <v>84</v>
      </c>
      <c r="AV298" s="13" t="s">
        <v>84</v>
      </c>
      <c r="AW298" s="13" t="s">
        <v>30</v>
      </c>
      <c r="AX298" s="13" t="s">
        <v>74</v>
      </c>
      <c r="AY298" s="160" t="s">
        <v>197</v>
      </c>
    </row>
    <row r="299" spans="2:51" s="13" customFormat="1" ht="12">
      <c r="B299" s="158"/>
      <c r="D299" s="159" t="s">
        <v>211</v>
      </c>
      <c r="E299" s="160" t="s">
        <v>1</v>
      </c>
      <c r="F299" s="161" t="s">
        <v>449</v>
      </c>
      <c r="H299" s="162">
        <v>255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211</v>
      </c>
      <c r="AU299" s="160" t="s">
        <v>84</v>
      </c>
      <c r="AV299" s="13" t="s">
        <v>84</v>
      </c>
      <c r="AW299" s="13" t="s">
        <v>30</v>
      </c>
      <c r="AX299" s="13" t="s">
        <v>82</v>
      </c>
      <c r="AY299" s="160" t="s">
        <v>197</v>
      </c>
    </row>
    <row r="300" spans="1:65" s="2" customFormat="1" ht="21.75" customHeight="1">
      <c r="A300" s="32"/>
      <c r="B300" s="144"/>
      <c r="C300" s="186" t="s">
        <v>450</v>
      </c>
      <c r="D300" s="186" t="s">
        <v>313</v>
      </c>
      <c r="E300" s="187" t="s">
        <v>451</v>
      </c>
      <c r="F300" s="188" t="s">
        <v>452</v>
      </c>
      <c r="G300" s="189" t="s">
        <v>289</v>
      </c>
      <c r="H300" s="190">
        <v>22.555</v>
      </c>
      <c r="I300" s="191"/>
      <c r="J300" s="192">
        <f>ROUND(I300*H300,2)</f>
        <v>0</v>
      </c>
      <c r="K300" s="188" t="s">
        <v>202</v>
      </c>
      <c r="L300" s="193"/>
      <c r="M300" s="194" t="s">
        <v>1</v>
      </c>
      <c r="N300" s="195" t="s">
        <v>39</v>
      </c>
      <c r="O300" s="58"/>
      <c r="P300" s="154">
        <f>O300*H300</f>
        <v>0</v>
      </c>
      <c r="Q300" s="154">
        <v>1</v>
      </c>
      <c r="R300" s="154">
        <f>Q300*H300</f>
        <v>22.555</v>
      </c>
      <c r="S300" s="154">
        <v>0</v>
      </c>
      <c r="T300" s="155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6" t="s">
        <v>231</v>
      </c>
      <c r="AT300" s="156" t="s">
        <v>313</v>
      </c>
      <c r="AU300" s="156" t="s">
        <v>84</v>
      </c>
      <c r="AY300" s="17" t="s">
        <v>197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82</v>
      </c>
      <c r="BK300" s="157">
        <f>ROUND(I300*H300,2)</f>
        <v>0</v>
      </c>
      <c r="BL300" s="17" t="s">
        <v>203</v>
      </c>
      <c r="BM300" s="156" t="s">
        <v>453</v>
      </c>
    </row>
    <row r="301" spans="2:51" s="13" customFormat="1" ht="12">
      <c r="B301" s="158"/>
      <c r="D301" s="159" t="s">
        <v>211</v>
      </c>
      <c r="E301" s="160" t="s">
        <v>1</v>
      </c>
      <c r="F301" s="161" t="s">
        <v>454</v>
      </c>
      <c r="H301" s="162">
        <v>0.13</v>
      </c>
      <c r="I301" s="163"/>
      <c r="L301" s="158"/>
      <c r="M301" s="164"/>
      <c r="N301" s="165"/>
      <c r="O301" s="165"/>
      <c r="P301" s="165"/>
      <c r="Q301" s="165"/>
      <c r="R301" s="165"/>
      <c r="S301" s="165"/>
      <c r="T301" s="166"/>
      <c r="AT301" s="160" t="s">
        <v>211</v>
      </c>
      <c r="AU301" s="160" t="s">
        <v>84</v>
      </c>
      <c r="AV301" s="13" t="s">
        <v>84</v>
      </c>
      <c r="AW301" s="13" t="s">
        <v>30</v>
      </c>
      <c r="AX301" s="13" t="s">
        <v>74</v>
      </c>
      <c r="AY301" s="160" t="s">
        <v>197</v>
      </c>
    </row>
    <row r="302" spans="2:51" s="13" customFormat="1" ht="22.5">
      <c r="B302" s="158"/>
      <c r="D302" s="159" t="s">
        <v>211</v>
      </c>
      <c r="E302" s="160" t="s">
        <v>1</v>
      </c>
      <c r="F302" s="161" t="s">
        <v>455</v>
      </c>
      <c r="H302" s="162">
        <v>22.555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211</v>
      </c>
      <c r="AU302" s="160" t="s">
        <v>84</v>
      </c>
      <c r="AV302" s="13" t="s">
        <v>84</v>
      </c>
      <c r="AW302" s="13" t="s">
        <v>30</v>
      </c>
      <c r="AX302" s="13" t="s">
        <v>82</v>
      </c>
      <c r="AY302" s="160" t="s">
        <v>197</v>
      </c>
    </row>
    <row r="303" spans="2:63" s="12" customFormat="1" ht="22.9" customHeight="1">
      <c r="B303" s="131"/>
      <c r="D303" s="132" t="s">
        <v>73</v>
      </c>
      <c r="E303" s="142" t="s">
        <v>231</v>
      </c>
      <c r="F303" s="142" t="s">
        <v>456</v>
      </c>
      <c r="I303" s="134"/>
      <c r="J303" s="143">
        <f>BK303</f>
        <v>0</v>
      </c>
      <c r="L303" s="131"/>
      <c r="M303" s="136"/>
      <c r="N303" s="137"/>
      <c r="O303" s="137"/>
      <c r="P303" s="138">
        <f>SUM(P304:P332)</f>
        <v>0</v>
      </c>
      <c r="Q303" s="137"/>
      <c r="R303" s="138">
        <f>SUM(R304:R332)</f>
        <v>11.822434999999999</v>
      </c>
      <c r="S303" s="137"/>
      <c r="T303" s="139">
        <f>SUM(T304:T332)</f>
        <v>0</v>
      </c>
      <c r="AR303" s="132" t="s">
        <v>82</v>
      </c>
      <c r="AT303" s="140" t="s">
        <v>73</v>
      </c>
      <c r="AU303" s="140" t="s">
        <v>82</v>
      </c>
      <c r="AY303" s="132" t="s">
        <v>197</v>
      </c>
      <c r="BK303" s="141">
        <f>SUM(BK304:BK332)</f>
        <v>0</v>
      </c>
    </row>
    <row r="304" spans="1:65" s="2" customFormat="1" ht="24.2" customHeight="1">
      <c r="A304" s="32"/>
      <c r="B304" s="144"/>
      <c r="C304" s="145" t="s">
        <v>457</v>
      </c>
      <c r="D304" s="145" t="s">
        <v>199</v>
      </c>
      <c r="E304" s="146" t="s">
        <v>458</v>
      </c>
      <c r="F304" s="147" t="s">
        <v>459</v>
      </c>
      <c r="G304" s="148" t="s">
        <v>120</v>
      </c>
      <c r="H304" s="149">
        <v>4.5</v>
      </c>
      <c r="I304" s="150"/>
      <c r="J304" s="151">
        <f>ROUND(I304*H304,2)</f>
        <v>0</v>
      </c>
      <c r="K304" s="147" t="s">
        <v>460</v>
      </c>
      <c r="L304" s="33"/>
      <c r="M304" s="152" t="s">
        <v>1</v>
      </c>
      <c r="N304" s="153" t="s">
        <v>39</v>
      </c>
      <c r="O304" s="58"/>
      <c r="P304" s="154">
        <f>O304*H304</f>
        <v>0</v>
      </c>
      <c r="Q304" s="154">
        <v>0.01235</v>
      </c>
      <c r="R304" s="154">
        <f>Q304*H304</f>
        <v>0.055575</v>
      </c>
      <c r="S304" s="154">
        <v>0</v>
      </c>
      <c r="T304" s="155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6" t="s">
        <v>203</v>
      </c>
      <c r="AT304" s="156" t="s">
        <v>199</v>
      </c>
      <c r="AU304" s="156" t="s">
        <v>84</v>
      </c>
      <c r="AY304" s="17" t="s">
        <v>197</v>
      </c>
      <c r="BE304" s="157">
        <f>IF(N304="základní",J304,0)</f>
        <v>0</v>
      </c>
      <c r="BF304" s="157">
        <f>IF(N304="snížená",J304,0)</f>
        <v>0</v>
      </c>
      <c r="BG304" s="157">
        <f>IF(N304="zákl. přenesená",J304,0)</f>
        <v>0</v>
      </c>
      <c r="BH304" s="157">
        <f>IF(N304="sníž. přenesená",J304,0)</f>
        <v>0</v>
      </c>
      <c r="BI304" s="157">
        <f>IF(N304="nulová",J304,0)</f>
        <v>0</v>
      </c>
      <c r="BJ304" s="17" t="s">
        <v>82</v>
      </c>
      <c r="BK304" s="157">
        <f>ROUND(I304*H304,2)</f>
        <v>0</v>
      </c>
      <c r="BL304" s="17" t="s">
        <v>203</v>
      </c>
      <c r="BM304" s="156" t="s">
        <v>461</v>
      </c>
    </row>
    <row r="305" spans="2:51" s="13" customFormat="1" ht="12">
      <c r="B305" s="158"/>
      <c r="D305" s="159" t="s">
        <v>211</v>
      </c>
      <c r="E305" s="160" t="s">
        <v>1</v>
      </c>
      <c r="F305" s="161" t="s">
        <v>118</v>
      </c>
      <c r="H305" s="162">
        <v>4.5</v>
      </c>
      <c r="I305" s="163"/>
      <c r="L305" s="158"/>
      <c r="M305" s="164"/>
      <c r="N305" s="165"/>
      <c r="O305" s="165"/>
      <c r="P305" s="165"/>
      <c r="Q305" s="165"/>
      <c r="R305" s="165"/>
      <c r="S305" s="165"/>
      <c r="T305" s="166"/>
      <c r="AT305" s="160" t="s">
        <v>211</v>
      </c>
      <c r="AU305" s="160" t="s">
        <v>84</v>
      </c>
      <c r="AV305" s="13" t="s">
        <v>84</v>
      </c>
      <c r="AW305" s="13" t="s">
        <v>30</v>
      </c>
      <c r="AX305" s="13" t="s">
        <v>82</v>
      </c>
      <c r="AY305" s="160" t="s">
        <v>197</v>
      </c>
    </row>
    <row r="306" spans="1:65" s="2" customFormat="1" ht="24.2" customHeight="1">
      <c r="A306" s="32"/>
      <c r="B306" s="144"/>
      <c r="C306" s="145" t="s">
        <v>462</v>
      </c>
      <c r="D306" s="145" t="s">
        <v>199</v>
      </c>
      <c r="E306" s="146" t="s">
        <v>463</v>
      </c>
      <c r="F306" s="147" t="s">
        <v>464</v>
      </c>
      <c r="G306" s="148" t="s">
        <v>159</v>
      </c>
      <c r="H306" s="149">
        <v>10</v>
      </c>
      <c r="I306" s="150"/>
      <c r="J306" s="151">
        <f>ROUND(I306*H306,2)</f>
        <v>0</v>
      </c>
      <c r="K306" s="147" t="s">
        <v>202</v>
      </c>
      <c r="L306" s="33"/>
      <c r="M306" s="152" t="s">
        <v>1</v>
      </c>
      <c r="N306" s="153" t="s">
        <v>39</v>
      </c>
      <c r="O306" s="58"/>
      <c r="P306" s="154">
        <f>O306*H306</f>
        <v>0</v>
      </c>
      <c r="Q306" s="154">
        <v>0.01248</v>
      </c>
      <c r="R306" s="154">
        <f>Q306*H306</f>
        <v>0.1248</v>
      </c>
      <c r="S306" s="154">
        <v>0</v>
      </c>
      <c r="T306" s="155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6" t="s">
        <v>203</v>
      </c>
      <c r="AT306" s="156" t="s">
        <v>199</v>
      </c>
      <c r="AU306" s="156" t="s">
        <v>84</v>
      </c>
      <c r="AY306" s="17" t="s">
        <v>197</v>
      </c>
      <c r="BE306" s="157">
        <f>IF(N306="základní",J306,0)</f>
        <v>0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7" t="s">
        <v>82</v>
      </c>
      <c r="BK306" s="157">
        <f>ROUND(I306*H306,2)</f>
        <v>0</v>
      </c>
      <c r="BL306" s="17" t="s">
        <v>203</v>
      </c>
      <c r="BM306" s="156" t="s">
        <v>465</v>
      </c>
    </row>
    <row r="307" spans="2:51" s="13" customFormat="1" ht="12">
      <c r="B307" s="158"/>
      <c r="D307" s="159" t="s">
        <v>211</v>
      </c>
      <c r="E307" s="160" t="s">
        <v>1</v>
      </c>
      <c r="F307" s="161" t="s">
        <v>157</v>
      </c>
      <c r="H307" s="162">
        <v>10</v>
      </c>
      <c r="I307" s="163"/>
      <c r="L307" s="158"/>
      <c r="M307" s="164"/>
      <c r="N307" s="165"/>
      <c r="O307" s="165"/>
      <c r="P307" s="165"/>
      <c r="Q307" s="165"/>
      <c r="R307" s="165"/>
      <c r="S307" s="165"/>
      <c r="T307" s="166"/>
      <c r="AT307" s="160" t="s">
        <v>211</v>
      </c>
      <c r="AU307" s="160" t="s">
        <v>84</v>
      </c>
      <c r="AV307" s="13" t="s">
        <v>84</v>
      </c>
      <c r="AW307" s="13" t="s">
        <v>30</v>
      </c>
      <c r="AX307" s="13" t="s">
        <v>82</v>
      </c>
      <c r="AY307" s="160" t="s">
        <v>197</v>
      </c>
    </row>
    <row r="308" spans="1:65" s="2" customFormat="1" ht="24.2" customHeight="1">
      <c r="A308" s="32"/>
      <c r="B308" s="144"/>
      <c r="C308" s="186" t="s">
        <v>466</v>
      </c>
      <c r="D308" s="186" t="s">
        <v>313</v>
      </c>
      <c r="E308" s="187" t="s">
        <v>467</v>
      </c>
      <c r="F308" s="188" t="s">
        <v>468</v>
      </c>
      <c r="G308" s="189" t="s">
        <v>159</v>
      </c>
      <c r="H308" s="190">
        <v>10</v>
      </c>
      <c r="I308" s="191"/>
      <c r="J308" s="192">
        <f>ROUND(I308*H308,2)</f>
        <v>0</v>
      </c>
      <c r="K308" s="188" t="s">
        <v>202</v>
      </c>
      <c r="L308" s="193"/>
      <c r="M308" s="194" t="s">
        <v>1</v>
      </c>
      <c r="N308" s="195" t="s">
        <v>39</v>
      </c>
      <c r="O308" s="58"/>
      <c r="P308" s="154">
        <f>O308*H308</f>
        <v>0</v>
      </c>
      <c r="Q308" s="154">
        <v>0.396</v>
      </c>
      <c r="R308" s="154">
        <f>Q308*H308</f>
        <v>3.96</v>
      </c>
      <c r="S308" s="154">
        <v>0</v>
      </c>
      <c r="T308" s="155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6" t="s">
        <v>231</v>
      </c>
      <c r="AT308" s="156" t="s">
        <v>313</v>
      </c>
      <c r="AU308" s="156" t="s">
        <v>84</v>
      </c>
      <c r="AY308" s="17" t="s">
        <v>197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82</v>
      </c>
      <c r="BK308" s="157">
        <f>ROUND(I308*H308,2)</f>
        <v>0</v>
      </c>
      <c r="BL308" s="17" t="s">
        <v>203</v>
      </c>
      <c r="BM308" s="156" t="s">
        <v>469</v>
      </c>
    </row>
    <row r="309" spans="2:51" s="13" customFormat="1" ht="12">
      <c r="B309" s="158"/>
      <c r="D309" s="159" t="s">
        <v>211</v>
      </c>
      <c r="E309" s="160" t="s">
        <v>1</v>
      </c>
      <c r="F309" s="161" t="s">
        <v>157</v>
      </c>
      <c r="H309" s="162">
        <v>10</v>
      </c>
      <c r="I309" s="163"/>
      <c r="L309" s="158"/>
      <c r="M309" s="164"/>
      <c r="N309" s="165"/>
      <c r="O309" s="165"/>
      <c r="P309" s="165"/>
      <c r="Q309" s="165"/>
      <c r="R309" s="165"/>
      <c r="S309" s="165"/>
      <c r="T309" s="166"/>
      <c r="AT309" s="160" t="s">
        <v>211</v>
      </c>
      <c r="AU309" s="160" t="s">
        <v>84</v>
      </c>
      <c r="AV309" s="13" t="s">
        <v>84</v>
      </c>
      <c r="AW309" s="13" t="s">
        <v>30</v>
      </c>
      <c r="AX309" s="13" t="s">
        <v>82</v>
      </c>
      <c r="AY309" s="160" t="s">
        <v>197</v>
      </c>
    </row>
    <row r="310" spans="1:65" s="2" customFormat="1" ht="24.2" customHeight="1">
      <c r="A310" s="32"/>
      <c r="B310" s="144"/>
      <c r="C310" s="186" t="s">
        <v>470</v>
      </c>
      <c r="D310" s="186" t="s">
        <v>313</v>
      </c>
      <c r="E310" s="187" t="s">
        <v>471</v>
      </c>
      <c r="F310" s="188" t="s">
        <v>472</v>
      </c>
      <c r="G310" s="189" t="s">
        <v>159</v>
      </c>
      <c r="H310" s="190">
        <v>10</v>
      </c>
      <c r="I310" s="191"/>
      <c r="J310" s="192">
        <f>ROUND(I310*H310,2)</f>
        <v>0</v>
      </c>
      <c r="K310" s="188" t="s">
        <v>202</v>
      </c>
      <c r="L310" s="193"/>
      <c r="M310" s="194" t="s">
        <v>1</v>
      </c>
      <c r="N310" s="195" t="s">
        <v>39</v>
      </c>
      <c r="O310" s="58"/>
      <c r="P310" s="154">
        <f>O310*H310</f>
        <v>0</v>
      </c>
      <c r="Q310" s="154">
        <v>0.055</v>
      </c>
      <c r="R310" s="154">
        <f>Q310*H310</f>
        <v>0.55</v>
      </c>
      <c r="S310" s="154">
        <v>0</v>
      </c>
      <c r="T310" s="155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6" t="s">
        <v>231</v>
      </c>
      <c r="AT310" s="156" t="s">
        <v>313</v>
      </c>
      <c r="AU310" s="156" t="s">
        <v>84</v>
      </c>
      <c r="AY310" s="17" t="s">
        <v>197</v>
      </c>
      <c r="BE310" s="157">
        <f>IF(N310="základní",J310,0)</f>
        <v>0</v>
      </c>
      <c r="BF310" s="157">
        <f>IF(N310="snížená",J310,0)</f>
        <v>0</v>
      </c>
      <c r="BG310" s="157">
        <f>IF(N310="zákl. přenesená",J310,0)</f>
        <v>0</v>
      </c>
      <c r="BH310" s="157">
        <f>IF(N310="sníž. přenesená",J310,0)</f>
        <v>0</v>
      </c>
      <c r="BI310" s="157">
        <f>IF(N310="nulová",J310,0)</f>
        <v>0</v>
      </c>
      <c r="BJ310" s="17" t="s">
        <v>82</v>
      </c>
      <c r="BK310" s="157">
        <f>ROUND(I310*H310,2)</f>
        <v>0</v>
      </c>
      <c r="BL310" s="17" t="s">
        <v>203</v>
      </c>
      <c r="BM310" s="156" t="s">
        <v>473</v>
      </c>
    </row>
    <row r="311" spans="2:51" s="13" customFormat="1" ht="12">
      <c r="B311" s="158"/>
      <c r="D311" s="159" t="s">
        <v>211</v>
      </c>
      <c r="E311" s="160" t="s">
        <v>1</v>
      </c>
      <c r="F311" s="161" t="s">
        <v>157</v>
      </c>
      <c r="H311" s="162">
        <v>10</v>
      </c>
      <c r="I311" s="163"/>
      <c r="L311" s="158"/>
      <c r="M311" s="164"/>
      <c r="N311" s="165"/>
      <c r="O311" s="165"/>
      <c r="P311" s="165"/>
      <c r="Q311" s="165"/>
      <c r="R311" s="165"/>
      <c r="S311" s="165"/>
      <c r="T311" s="166"/>
      <c r="AT311" s="160" t="s">
        <v>211</v>
      </c>
      <c r="AU311" s="160" t="s">
        <v>84</v>
      </c>
      <c r="AV311" s="13" t="s">
        <v>84</v>
      </c>
      <c r="AW311" s="13" t="s">
        <v>30</v>
      </c>
      <c r="AX311" s="13" t="s">
        <v>82</v>
      </c>
      <c r="AY311" s="160" t="s">
        <v>197</v>
      </c>
    </row>
    <row r="312" spans="1:65" s="2" customFormat="1" ht="24.2" customHeight="1">
      <c r="A312" s="32"/>
      <c r="B312" s="144"/>
      <c r="C312" s="145" t="s">
        <v>474</v>
      </c>
      <c r="D312" s="145" t="s">
        <v>199</v>
      </c>
      <c r="E312" s="146" t="s">
        <v>475</v>
      </c>
      <c r="F312" s="147" t="s">
        <v>476</v>
      </c>
      <c r="G312" s="148" t="s">
        <v>159</v>
      </c>
      <c r="H312" s="149">
        <v>3</v>
      </c>
      <c r="I312" s="150"/>
      <c r="J312" s="151">
        <f>ROUND(I312*H312,2)</f>
        <v>0</v>
      </c>
      <c r="K312" s="147" t="s">
        <v>202</v>
      </c>
      <c r="L312" s="33"/>
      <c r="M312" s="152" t="s">
        <v>1</v>
      </c>
      <c r="N312" s="153" t="s">
        <v>39</v>
      </c>
      <c r="O312" s="58"/>
      <c r="P312" s="154">
        <f>O312*H312</f>
        <v>0</v>
      </c>
      <c r="Q312" s="154">
        <v>0.12526</v>
      </c>
      <c r="R312" s="154">
        <f>Q312*H312</f>
        <v>0.37578</v>
      </c>
      <c r="S312" s="154">
        <v>0</v>
      </c>
      <c r="T312" s="155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6" t="s">
        <v>203</v>
      </c>
      <c r="AT312" s="156" t="s">
        <v>199</v>
      </c>
      <c r="AU312" s="156" t="s">
        <v>84</v>
      </c>
      <c r="AY312" s="17" t="s">
        <v>197</v>
      </c>
      <c r="BE312" s="157">
        <f>IF(N312="základní",J312,0)</f>
        <v>0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7" t="s">
        <v>82</v>
      </c>
      <c r="BK312" s="157">
        <f>ROUND(I312*H312,2)</f>
        <v>0</v>
      </c>
      <c r="BL312" s="17" t="s">
        <v>203</v>
      </c>
      <c r="BM312" s="156" t="s">
        <v>477</v>
      </c>
    </row>
    <row r="313" spans="2:51" s="13" customFormat="1" ht="12">
      <c r="B313" s="158"/>
      <c r="D313" s="159" t="s">
        <v>211</v>
      </c>
      <c r="E313" s="160" t="s">
        <v>1</v>
      </c>
      <c r="F313" s="161" t="s">
        <v>161</v>
      </c>
      <c r="H313" s="162">
        <v>3</v>
      </c>
      <c r="I313" s="163"/>
      <c r="L313" s="158"/>
      <c r="M313" s="164"/>
      <c r="N313" s="165"/>
      <c r="O313" s="165"/>
      <c r="P313" s="165"/>
      <c r="Q313" s="165"/>
      <c r="R313" s="165"/>
      <c r="S313" s="165"/>
      <c r="T313" s="166"/>
      <c r="AT313" s="160" t="s">
        <v>211</v>
      </c>
      <c r="AU313" s="160" t="s">
        <v>84</v>
      </c>
      <c r="AV313" s="13" t="s">
        <v>84</v>
      </c>
      <c r="AW313" s="13" t="s">
        <v>30</v>
      </c>
      <c r="AX313" s="13" t="s">
        <v>82</v>
      </c>
      <c r="AY313" s="160" t="s">
        <v>197</v>
      </c>
    </row>
    <row r="314" spans="1:65" s="2" customFormat="1" ht="24.2" customHeight="1">
      <c r="A314" s="32"/>
      <c r="B314" s="144"/>
      <c r="C314" s="186" t="s">
        <v>478</v>
      </c>
      <c r="D314" s="186" t="s">
        <v>313</v>
      </c>
      <c r="E314" s="187" t="s">
        <v>479</v>
      </c>
      <c r="F314" s="188" t="s">
        <v>480</v>
      </c>
      <c r="G314" s="189" t="s">
        <v>159</v>
      </c>
      <c r="H314" s="190">
        <v>3</v>
      </c>
      <c r="I314" s="191"/>
      <c r="J314" s="192">
        <f>ROUND(I314*H314,2)</f>
        <v>0</v>
      </c>
      <c r="K314" s="188" t="s">
        <v>202</v>
      </c>
      <c r="L314" s="193"/>
      <c r="M314" s="194" t="s">
        <v>1</v>
      </c>
      <c r="N314" s="195" t="s">
        <v>39</v>
      </c>
      <c r="O314" s="58"/>
      <c r="P314" s="154">
        <f>O314*H314</f>
        <v>0</v>
      </c>
      <c r="Q314" s="154">
        <v>0.072</v>
      </c>
      <c r="R314" s="154">
        <f>Q314*H314</f>
        <v>0.21599999999999997</v>
      </c>
      <c r="S314" s="154">
        <v>0</v>
      </c>
      <c r="T314" s="155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6" t="s">
        <v>231</v>
      </c>
      <c r="AT314" s="156" t="s">
        <v>313</v>
      </c>
      <c r="AU314" s="156" t="s">
        <v>84</v>
      </c>
      <c r="AY314" s="17" t="s">
        <v>197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7" t="s">
        <v>82</v>
      </c>
      <c r="BK314" s="157">
        <f>ROUND(I314*H314,2)</f>
        <v>0</v>
      </c>
      <c r="BL314" s="17" t="s">
        <v>203</v>
      </c>
      <c r="BM314" s="156" t="s">
        <v>481</v>
      </c>
    </row>
    <row r="315" spans="2:51" s="13" customFormat="1" ht="12">
      <c r="B315" s="158"/>
      <c r="D315" s="159" t="s">
        <v>211</v>
      </c>
      <c r="E315" s="160" t="s">
        <v>1</v>
      </c>
      <c r="F315" s="161" t="s">
        <v>161</v>
      </c>
      <c r="H315" s="162">
        <v>3</v>
      </c>
      <c r="I315" s="163"/>
      <c r="L315" s="158"/>
      <c r="M315" s="164"/>
      <c r="N315" s="165"/>
      <c r="O315" s="165"/>
      <c r="P315" s="165"/>
      <c r="Q315" s="165"/>
      <c r="R315" s="165"/>
      <c r="S315" s="165"/>
      <c r="T315" s="166"/>
      <c r="AT315" s="160" t="s">
        <v>211</v>
      </c>
      <c r="AU315" s="160" t="s">
        <v>84</v>
      </c>
      <c r="AV315" s="13" t="s">
        <v>84</v>
      </c>
      <c r="AW315" s="13" t="s">
        <v>30</v>
      </c>
      <c r="AX315" s="13" t="s">
        <v>82</v>
      </c>
      <c r="AY315" s="160" t="s">
        <v>197</v>
      </c>
    </row>
    <row r="316" spans="1:65" s="2" customFormat="1" ht="24.2" customHeight="1">
      <c r="A316" s="32"/>
      <c r="B316" s="144"/>
      <c r="C316" s="186" t="s">
        <v>482</v>
      </c>
      <c r="D316" s="186" t="s">
        <v>313</v>
      </c>
      <c r="E316" s="187" t="s">
        <v>483</v>
      </c>
      <c r="F316" s="188" t="s">
        <v>484</v>
      </c>
      <c r="G316" s="189" t="s">
        <v>159</v>
      </c>
      <c r="H316" s="190">
        <v>3</v>
      </c>
      <c r="I316" s="191"/>
      <c r="J316" s="192">
        <f>ROUND(I316*H316,2)</f>
        <v>0</v>
      </c>
      <c r="K316" s="188" t="s">
        <v>202</v>
      </c>
      <c r="L316" s="193"/>
      <c r="M316" s="194" t="s">
        <v>1</v>
      </c>
      <c r="N316" s="195" t="s">
        <v>39</v>
      </c>
      <c r="O316" s="58"/>
      <c r="P316" s="154">
        <f>O316*H316</f>
        <v>0</v>
      </c>
      <c r="Q316" s="154">
        <v>0.08</v>
      </c>
      <c r="R316" s="154">
        <f>Q316*H316</f>
        <v>0.24</v>
      </c>
      <c r="S316" s="154">
        <v>0</v>
      </c>
      <c r="T316" s="155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6" t="s">
        <v>231</v>
      </c>
      <c r="AT316" s="156" t="s">
        <v>313</v>
      </c>
      <c r="AU316" s="156" t="s">
        <v>84</v>
      </c>
      <c r="AY316" s="17" t="s">
        <v>197</v>
      </c>
      <c r="BE316" s="157">
        <f>IF(N316="základní",J316,0)</f>
        <v>0</v>
      </c>
      <c r="BF316" s="157">
        <f>IF(N316="snížená",J316,0)</f>
        <v>0</v>
      </c>
      <c r="BG316" s="157">
        <f>IF(N316="zákl. přenesená",J316,0)</f>
        <v>0</v>
      </c>
      <c r="BH316" s="157">
        <f>IF(N316="sníž. přenesená",J316,0)</f>
        <v>0</v>
      </c>
      <c r="BI316" s="157">
        <f>IF(N316="nulová",J316,0)</f>
        <v>0</v>
      </c>
      <c r="BJ316" s="17" t="s">
        <v>82</v>
      </c>
      <c r="BK316" s="157">
        <f>ROUND(I316*H316,2)</f>
        <v>0</v>
      </c>
      <c r="BL316" s="17" t="s">
        <v>203</v>
      </c>
      <c r="BM316" s="156" t="s">
        <v>485</v>
      </c>
    </row>
    <row r="317" spans="2:51" s="13" customFormat="1" ht="12">
      <c r="B317" s="158"/>
      <c r="D317" s="159" t="s">
        <v>211</v>
      </c>
      <c r="E317" s="160" t="s">
        <v>1</v>
      </c>
      <c r="F317" s="161" t="s">
        <v>161</v>
      </c>
      <c r="H317" s="162">
        <v>3</v>
      </c>
      <c r="I317" s="163"/>
      <c r="L317" s="158"/>
      <c r="M317" s="164"/>
      <c r="N317" s="165"/>
      <c r="O317" s="165"/>
      <c r="P317" s="165"/>
      <c r="Q317" s="165"/>
      <c r="R317" s="165"/>
      <c r="S317" s="165"/>
      <c r="T317" s="166"/>
      <c r="AT317" s="160" t="s">
        <v>211</v>
      </c>
      <c r="AU317" s="160" t="s">
        <v>84</v>
      </c>
      <c r="AV317" s="13" t="s">
        <v>84</v>
      </c>
      <c r="AW317" s="13" t="s">
        <v>30</v>
      </c>
      <c r="AX317" s="13" t="s">
        <v>82</v>
      </c>
      <c r="AY317" s="160" t="s">
        <v>197</v>
      </c>
    </row>
    <row r="318" spans="1:65" s="2" customFormat="1" ht="21.75" customHeight="1">
      <c r="A318" s="32"/>
      <c r="B318" s="144"/>
      <c r="C318" s="186" t="s">
        <v>486</v>
      </c>
      <c r="D318" s="186" t="s">
        <v>313</v>
      </c>
      <c r="E318" s="187" t="s">
        <v>487</v>
      </c>
      <c r="F318" s="188" t="s">
        <v>488</v>
      </c>
      <c r="G318" s="189" t="s">
        <v>159</v>
      </c>
      <c r="H318" s="190">
        <v>3</v>
      </c>
      <c r="I318" s="191"/>
      <c r="J318" s="192">
        <f>ROUND(I318*H318,2)</f>
        <v>0</v>
      </c>
      <c r="K318" s="188" t="s">
        <v>202</v>
      </c>
      <c r="L318" s="193"/>
      <c r="M318" s="194" t="s">
        <v>1</v>
      </c>
      <c r="N318" s="195" t="s">
        <v>39</v>
      </c>
      <c r="O318" s="58"/>
      <c r="P318" s="154">
        <f>O318*H318</f>
        <v>0</v>
      </c>
      <c r="Q318" s="154">
        <v>0.04</v>
      </c>
      <c r="R318" s="154">
        <f>Q318*H318</f>
        <v>0.12</v>
      </c>
      <c r="S318" s="154">
        <v>0</v>
      </c>
      <c r="T318" s="155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6" t="s">
        <v>231</v>
      </c>
      <c r="AT318" s="156" t="s">
        <v>313</v>
      </c>
      <c r="AU318" s="156" t="s">
        <v>84</v>
      </c>
      <c r="AY318" s="17" t="s">
        <v>197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82</v>
      </c>
      <c r="BK318" s="157">
        <f>ROUND(I318*H318,2)</f>
        <v>0</v>
      </c>
      <c r="BL318" s="17" t="s">
        <v>203</v>
      </c>
      <c r="BM318" s="156" t="s">
        <v>489</v>
      </c>
    </row>
    <row r="319" spans="2:51" s="13" customFormat="1" ht="12">
      <c r="B319" s="158"/>
      <c r="D319" s="159" t="s">
        <v>211</v>
      </c>
      <c r="E319" s="160" t="s">
        <v>1</v>
      </c>
      <c r="F319" s="161" t="s">
        <v>161</v>
      </c>
      <c r="H319" s="162">
        <v>3</v>
      </c>
      <c r="I319" s="163"/>
      <c r="L319" s="158"/>
      <c r="M319" s="164"/>
      <c r="N319" s="165"/>
      <c r="O319" s="165"/>
      <c r="P319" s="165"/>
      <c r="Q319" s="165"/>
      <c r="R319" s="165"/>
      <c r="S319" s="165"/>
      <c r="T319" s="166"/>
      <c r="AT319" s="160" t="s">
        <v>211</v>
      </c>
      <c r="AU319" s="160" t="s">
        <v>84</v>
      </c>
      <c r="AV319" s="13" t="s">
        <v>84</v>
      </c>
      <c r="AW319" s="13" t="s">
        <v>30</v>
      </c>
      <c r="AX319" s="13" t="s">
        <v>82</v>
      </c>
      <c r="AY319" s="160" t="s">
        <v>197</v>
      </c>
    </row>
    <row r="320" spans="1:65" s="2" customFormat="1" ht="24.2" customHeight="1">
      <c r="A320" s="32"/>
      <c r="B320" s="144"/>
      <c r="C320" s="186" t="s">
        <v>490</v>
      </c>
      <c r="D320" s="186" t="s">
        <v>313</v>
      </c>
      <c r="E320" s="187" t="s">
        <v>491</v>
      </c>
      <c r="F320" s="188" t="s">
        <v>492</v>
      </c>
      <c r="G320" s="189" t="s">
        <v>159</v>
      </c>
      <c r="H320" s="190">
        <v>3</v>
      </c>
      <c r="I320" s="191"/>
      <c r="J320" s="192">
        <f>ROUND(I320*H320,2)</f>
        <v>0</v>
      </c>
      <c r="K320" s="188" t="s">
        <v>202</v>
      </c>
      <c r="L320" s="193"/>
      <c r="M320" s="194" t="s">
        <v>1</v>
      </c>
      <c r="N320" s="195" t="s">
        <v>39</v>
      </c>
      <c r="O320" s="58"/>
      <c r="P320" s="154">
        <f>O320*H320</f>
        <v>0</v>
      </c>
      <c r="Q320" s="154">
        <v>0.04</v>
      </c>
      <c r="R320" s="154">
        <f>Q320*H320</f>
        <v>0.12</v>
      </c>
      <c r="S320" s="154">
        <v>0</v>
      </c>
      <c r="T320" s="155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6" t="s">
        <v>231</v>
      </c>
      <c r="AT320" s="156" t="s">
        <v>313</v>
      </c>
      <c r="AU320" s="156" t="s">
        <v>84</v>
      </c>
      <c r="AY320" s="17" t="s">
        <v>197</v>
      </c>
      <c r="BE320" s="157">
        <f>IF(N320="základní",J320,0)</f>
        <v>0</v>
      </c>
      <c r="BF320" s="157">
        <f>IF(N320="snížená",J320,0)</f>
        <v>0</v>
      </c>
      <c r="BG320" s="157">
        <f>IF(N320="zákl. přenesená",J320,0)</f>
        <v>0</v>
      </c>
      <c r="BH320" s="157">
        <f>IF(N320="sníž. přenesená",J320,0)</f>
        <v>0</v>
      </c>
      <c r="BI320" s="157">
        <f>IF(N320="nulová",J320,0)</f>
        <v>0</v>
      </c>
      <c r="BJ320" s="17" t="s">
        <v>82</v>
      </c>
      <c r="BK320" s="157">
        <f>ROUND(I320*H320,2)</f>
        <v>0</v>
      </c>
      <c r="BL320" s="17" t="s">
        <v>203</v>
      </c>
      <c r="BM320" s="156" t="s">
        <v>493</v>
      </c>
    </row>
    <row r="321" spans="2:51" s="13" customFormat="1" ht="12">
      <c r="B321" s="158"/>
      <c r="D321" s="159" t="s">
        <v>211</v>
      </c>
      <c r="E321" s="160" t="s">
        <v>1</v>
      </c>
      <c r="F321" s="161" t="s">
        <v>161</v>
      </c>
      <c r="H321" s="162">
        <v>3</v>
      </c>
      <c r="I321" s="163"/>
      <c r="L321" s="158"/>
      <c r="M321" s="164"/>
      <c r="N321" s="165"/>
      <c r="O321" s="165"/>
      <c r="P321" s="165"/>
      <c r="Q321" s="165"/>
      <c r="R321" s="165"/>
      <c r="S321" s="165"/>
      <c r="T321" s="166"/>
      <c r="AT321" s="160" t="s">
        <v>211</v>
      </c>
      <c r="AU321" s="160" t="s">
        <v>84</v>
      </c>
      <c r="AV321" s="13" t="s">
        <v>84</v>
      </c>
      <c r="AW321" s="13" t="s">
        <v>30</v>
      </c>
      <c r="AX321" s="13" t="s">
        <v>82</v>
      </c>
      <c r="AY321" s="160" t="s">
        <v>197</v>
      </c>
    </row>
    <row r="322" spans="1:65" s="2" customFormat="1" ht="24.2" customHeight="1">
      <c r="A322" s="32"/>
      <c r="B322" s="144"/>
      <c r="C322" s="186" t="s">
        <v>494</v>
      </c>
      <c r="D322" s="186" t="s">
        <v>313</v>
      </c>
      <c r="E322" s="187" t="s">
        <v>495</v>
      </c>
      <c r="F322" s="188" t="s">
        <v>496</v>
      </c>
      <c r="G322" s="189" t="s">
        <v>159</v>
      </c>
      <c r="H322" s="190">
        <v>3</v>
      </c>
      <c r="I322" s="191"/>
      <c r="J322" s="192">
        <f>ROUND(I322*H322,2)</f>
        <v>0</v>
      </c>
      <c r="K322" s="188" t="s">
        <v>202</v>
      </c>
      <c r="L322" s="193"/>
      <c r="M322" s="194" t="s">
        <v>1</v>
      </c>
      <c r="N322" s="195" t="s">
        <v>39</v>
      </c>
      <c r="O322" s="58"/>
      <c r="P322" s="154">
        <f>O322*H322</f>
        <v>0</v>
      </c>
      <c r="Q322" s="154">
        <v>0.006</v>
      </c>
      <c r="R322" s="154">
        <f>Q322*H322</f>
        <v>0.018000000000000002</v>
      </c>
      <c r="S322" s="154">
        <v>0</v>
      </c>
      <c r="T322" s="155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6" t="s">
        <v>231</v>
      </c>
      <c r="AT322" s="156" t="s">
        <v>313</v>
      </c>
      <c r="AU322" s="156" t="s">
        <v>84</v>
      </c>
      <c r="AY322" s="17" t="s">
        <v>197</v>
      </c>
      <c r="BE322" s="157">
        <f>IF(N322="základní",J322,0)</f>
        <v>0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7" t="s">
        <v>82</v>
      </c>
      <c r="BK322" s="157">
        <f>ROUND(I322*H322,2)</f>
        <v>0</v>
      </c>
      <c r="BL322" s="17" t="s">
        <v>203</v>
      </c>
      <c r="BM322" s="156" t="s">
        <v>497</v>
      </c>
    </row>
    <row r="323" spans="2:51" s="13" customFormat="1" ht="12">
      <c r="B323" s="158"/>
      <c r="D323" s="159" t="s">
        <v>211</v>
      </c>
      <c r="E323" s="160" t="s">
        <v>1</v>
      </c>
      <c r="F323" s="161" t="s">
        <v>161</v>
      </c>
      <c r="H323" s="162">
        <v>3</v>
      </c>
      <c r="I323" s="163"/>
      <c r="L323" s="158"/>
      <c r="M323" s="164"/>
      <c r="N323" s="165"/>
      <c r="O323" s="165"/>
      <c r="P323" s="165"/>
      <c r="Q323" s="165"/>
      <c r="R323" s="165"/>
      <c r="S323" s="165"/>
      <c r="T323" s="166"/>
      <c r="AT323" s="160" t="s">
        <v>211</v>
      </c>
      <c r="AU323" s="160" t="s">
        <v>84</v>
      </c>
      <c r="AV323" s="13" t="s">
        <v>84</v>
      </c>
      <c r="AW323" s="13" t="s">
        <v>30</v>
      </c>
      <c r="AX323" s="13" t="s">
        <v>82</v>
      </c>
      <c r="AY323" s="160" t="s">
        <v>197</v>
      </c>
    </row>
    <row r="324" spans="1:65" s="2" customFormat="1" ht="16.5" customHeight="1">
      <c r="A324" s="32"/>
      <c r="B324" s="144"/>
      <c r="C324" s="186" t="s">
        <v>498</v>
      </c>
      <c r="D324" s="186" t="s">
        <v>313</v>
      </c>
      <c r="E324" s="187" t="s">
        <v>499</v>
      </c>
      <c r="F324" s="188" t="s">
        <v>500</v>
      </c>
      <c r="G324" s="189" t="s">
        <v>159</v>
      </c>
      <c r="H324" s="190">
        <v>3</v>
      </c>
      <c r="I324" s="191"/>
      <c r="J324" s="192">
        <f>ROUND(I324*H324,2)</f>
        <v>0</v>
      </c>
      <c r="K324" s="188" t="s">
        <v>202</v>
      </c>
      <c r="L324" s="193"/>
      <c r="M324" s="194" t="s">
        <v>1</v>
      </c>
      <c r="N324" s="195" t="s">
        <v>39</v>
      </c>
      <c r="O324" s="58"/>
      <c r="P324" s="154">
        <f>O324*H324</f>
        <v>0</v>
      </c>
      <c r="Q324" s="154">
        <v>0.0506</v>
      </c>
      <c r="R324" s="154">
        <f>Q324*H324</f>
        <v>0.1518</v>
      </c>
      <c r="S324" s="154">
        <v>0</v>
      </c>
      <c r="T324" s="155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6" t="s">
        <v>231</v>
      </c>
      <c r="AT324" s="156" t="s">
        <v>313</v>
      </c>
      <c r="AU324" s="156" t="s">
        <v>84</v>
      </c>
      <c r="AY324" s="17" t="s">
        <v>197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7" t="s">
        <v>82</v>
      </c>
      <c r="BK324" s="157">
        <f>ROUND(I324*H324,2)</f>
        <v>0</v>
      </c>
      <c r="BL324" s="17" t="s">
        <v>203</v>
      </c>
      <c r="BM324" s="156" t="s">
        <v>501</v>
      </c>
    </row>
    <row r="325" spans="2:51" s="15" customFormat="1" ht="12">
      <c r="B325" s="179"/>
      <c r="D325" s="159" t="s">
        <v>211</v>
      </c>
      <c r="E325" s="180" t="s">
        <v>1</v>
      </c>
      <c r="F325" s="181" t="s">
        <v>502</v>
      </c>
      <c r="H325" s="180" t="s">
        <v>1</v>
      </c>
      <c r="I325" s="182"/>
      <c r="L325" s="179"/>
      <c r="M325" s="183"/>
      <c r="N325" s="184"/>
      <c r="O325" s="184"/>
      <c r="P325" s="184"/>
      <c r="Q325" s="184"/>
      <c r="R325" s="184"/>
      <c r="S325" s="184"/>
      <c r="T325" s="185"/>
      <c r="AT325" s="180" t="s">
        <v>211</v>
      </c>
      <c r="AU325" s="180" t="s">
        <v>84</v>
      </c>
      <c r="AV325" s="15" t="s">
        <v>82</v>
      </c>
      <c r="AW325" s="15" t="s">
        <v>30</v>
      </c>
      <c r="AX325" s="15" t="s">
        <v>74</v>
      </c>
      <c r="AY325" s="180" t="s">
        <v>197</v>
      </c>
    </row>
    <row r="326" spans="2:51" s="13" customFormat="1" ht="12">
      <c r="B326" s="158"/>
      <c r="D326" s="159" t="s">
        <v>211</v>
      </c>
      <c r="E326" s="160" t="s">
        <v>1</v>
      </c>
      <c r="F326" s="161" t="s">
        <v>161</v>
      </c>
      <c r="H326" s="162">
        <v>3</v>
      </c>
      <c r="I326" s="163"/>
      <c r="L326" s="158"/>
      <c r="M326" s="164"/>
      <c r="N326" s="165"/>
      <c r="O326" s="165"/>
      <c r="P326" s="165"/>
      <c r="Q326" s="165"/>
      <c r="R326" s="165"/>
      <c r="S326" s="165"/>
      <c r="T326" s="166"/>
      <c r="AT326" s="160" t="s">
        <v>211</v>
      </c>
      <c r="AU326" s="160" t="s">
        <v>84</v>
      </c>
      <c r="AV326" s="13" t="s">
        <v>84</v>
      </c>
      <c r="AW326" s="13" t="s">
        <v>30</v>
      </c>
      <c r="AX326" s="13" t="s">
        <v>82</v>
      </c>
      <c r="AY326" s="160" t="s">
        <v>197</v>
      </c>
    </row>
    <row r="327" spans="1:65" s="2" customFormat="1" ht="24.2" customHeight="1">
      <c r="A327" s="32"/>
      <c r="B327" s="144"/>
      <c r="C327" s="145" t="s">
        <v>503</v>
      </c>
      <c r="D327" s="145" t="s">
        <v>199</v>
      </c>
      <c r="E327" s="146" t="s">
        <v>504</v>
      </c>
      <c r="F327" s="147" t="s">
        <v>505</v>
      </c>
      <c r="G327" s="148" t="s">
        <v>159</v>
      </c>
      <c r="H327" s="149">
        <v>10</v>
      </c>
      <c r="I327" s="150"/>
      <c r="J327" s="151">
        <f>ROUND(I327*H327,2)</f>
        <v>0</v>
      </c>
      <c r="K327" s="147" t="s">
        <v>202</v>
      </c>
      <c r="L327" s="33"/>
      <c r="M327" s="152" t="s">
        <v>1</v>
      </c>
      <c r="N327" s="153" t="s">
        <v>39</v>
      </c>
      <c r="O327" s="58"/>
      <c r="P327" s="154">
        <f>O327*H327</f>
        <v>0</v>
      </c>
      <c r="Q327" s="154">
        <v>0.09</v>
      </c>
      <c r="R327" s="154">
        <f>Q327*H327</f>
        <v>0.8999999999999999</v>
      </c>
      <c r="S327" s="154">
        <v>0</v>
      </c>
      <c r="T327" s="155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6" t="s">
        <v>203</v>
      </c>
      <c r="AT327" s="156" t="s">
        <v>199</v>
      </c>
      <c r="AU327" s="156" t="s">
        <v>84</v>
      </c>
      <c r="AY327" s="17" t="s">
        <v>197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82</v>
      </c>
      <c r="BK327" s="157">
        <f>ROUND(I327*H327,2)</f>
        <v>0</v>
      </c>
      <c r="BL327" s="17" t="s">
        <v>203</v>
      </c>
      <c r="BM327" s="156" t="s">
        <v>506</v>
      </c>
    </row>
    <row r="328" spans="2:51" s="13" customFormat="1" ht="12">
      <c r="B328" s="158"/>
      <c r="D328" s="159" t="s">
        <v>211</v>
      </c>
      <c r="E328" s="160" t="s">
        <v>1</v>
      </c>
      <c r="F328" s="161" t="s">
        <v>157</v>
      </c>
      <c r="H328" s="162">
        <v>10</v>
      </c>
      <c r="I328" s="163"/>
      <c r="L328" s="158"/>
      <c r="M328" s="164"/>
      <c r="N328" s="165"/>
      <c r="O328" s="165"/>
      <c r="P328" s="165"/>
      <c r="Q328" s="165"/>
      <c r="R328" s="165"/>
      <c r="S328" s="165"/>
      <c r="T328" s="166"/>
      <c r="AT328" s="160" t="s">
        <v>211</v>
      </c>
      <c r="AU328" s="160" t="s">
        <v>84</v>
      </c>
      <c r="AV328" s="13" t="s">
        <v>84</v>
      </c>
      <c r="AW328" s="13" t="s">
        <v>30</v>
      </c>
      <c r="AX328" s="13" t="s">
        <v>82</v>
      </c>
      <c r="AY328" s="160" t="s">
        <v>197</v>
      </c>
    </row>
    <row r="329" spans="1:65" s="2" customFormat="1" ht="24.2" customHeight="1">
      <c r="A329" s="32"/>
      <c r="B329" s="144"/>
      <c r="C329" s="186" t="s">
        <v>507</v>
      </c>
      <c r="D329" s="186" t="s">
        <v>313</v>
      </c>
      <c r="E329" s="187" t="s">
        <v>508</v>
      </c>
      <c r="F329" s="188" t="s">
        <v>509</v>
      </c>
      <c r="G329" s="189" t="s">
        <v>159</v>
      </c>
      <c r="H329" s="190">
        <v>10</v>
      </c>
      <c r="I329" s="191"/>
      <c r="J329" s="192">
        <f>ROUND(I329*H329,2)</f>
        <v>0</v>
      </c>
      <c r="K329" s="188" t="s">
        <v>202</v>
      </c>
      <c r="L329" s="193"/>
      <c r="M329" s="194" t="s">
        <v>1</v>
      </c>
      <c r="N329" s="195" t="s">
        <v>39</v>
      </c>
      <c r="O329" s="58"/>
      <c r="P329" s="154">
        <f>O329*H329</f>
        <v>0</v>
      </c>
      <c r="Q329" s="154">
        <v>0.102</v>
      </c>
      <c r="R329" s="154">
        <f>Q329*H329</f>
        <v>1.02</v>
      </c>
      <c r="S329" s="154">
        <v>0</v>
      </c>
      <c r="T329" s="155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6" t="s">
        <v>231</v>
      </c>
      <c r="AT329" s="156" t="s">
        <v>313</v>
      </c>
      <c r="AU329" s="156" t="s">
        <v>84</v>
      </c>
      <c r="AY329" s="17" t="s">
        <v>197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7" t="s">
        <v>82</v>
      </c>
      <c r="BK329" s="157">
        <f>ROUND(I329*H329,2)</f>
        <v>0</v>
      </c>
      <c r="BL329" s="17" t="s">
        <v>203</v>
      </c>
      <c r="BM329" s="156" t="s">
        <v>510</v>
      </c>
    </row>
    <row r="330" spans="2:51" s="13" customFormat="1" ht="12">
      <c r="B330" s="158"/>
      <c r="D330" s="159" t="s">
        <v>211</v>
      </c>
      <c r="E330" s="160" t="s">
        <v>1</v>
      </c>
      <c r="F330" s="161" t="s">
        <v>157</v>
      </c>
      <c r="H330" s="162">
        <v>10</v>
      </c>
      <c r="I330" s="163"/>
      <c r="L330" s="158"/>
      <c r="M330" s="164"/>
      <c r="N330" s="165"/>
      <c r="O330" s="165"/>
      <c r="P330" s="165"/>
      <c r="Q330" s="165"/>
      <c r="R330" s="165"/>
      <c r="S330" s="165"/>
      <c r="T330" s="166"/>
      <c r="AT330" s="160" t="s">
        <v>211</v>
      </c>
      <c r="AU330" s="160" t="s">
        <v>84</v>
      </c>
      <c r="AV330" s="13" t="s">
        <v>84</v>
      </c>
      <c r="AW330" s="13" t="s">
        <v>30</v>
      </c>
      <c r="AX330" s="13" t="s">
        <v>82</v>
      </c>
      <c r="AY330" s="160" t="s">
        <v>197</v>
      </c>
    </row>
    <row r="331" spans="1:65" s="2" customFormat="1" ht="24.2" customHeight="1">
      <c r="A331" s="32"/>
      <c r="B331" s="144"/>
      <c r="C331" s="145" t="s">
        <v>511</v>
      </c>
      <c r="D331" s="145" t="s">
        <v>199</v>
      </c>
      <c r="E331" s="146" t="s">
        <v>512</v>
      </c>
      <c r="F331" s="147" t="s">
        <v>513</v>
      </c>
      <c r="G331" s="148" t="s">
        <v>159</v>
      </c>
      <c r="H331" s="149">
        <v>5</v>
      </c>
      <c r="I331" s="150"/>
      <c r="J331" s="151">
        <f>ROUND(I331*H331,2)</f>
        <v>0</v>
      </c>
      <c r="K331" s="147" t="s">
        <v>460</v>
      </c>
      <c r="L331" s="33"/>
      <c r="M331" s="152" t="s">
        <v>1</v>
      </c>
      <c r="N331" s="153" t="s">
        <v>39</v>
      </c>
      <c r="O331" s="58"/>
      <c r="P331" s="154">
        <f>O331*H331</f>
        <v>0</v>
      </c>
      <c r="Q331" s="154">
        <v>0.4208</v>
      </c>
      <c r="R331" s="154">
        <f>Q331*H331</f>
        <v>2.104</v>
      </c>
      <c r="S331" s="154">
        <v>0</v>
      </c>
      <c r="T331" s="155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6" t="s">
        <v>203</v>
      </c>
      <c r="AT331" s="156" t="s">
        <v>199</v>
      </c>
      <c r="AU331" s="156" t="s">
        <v>84</v>
      </c>
      <c r="AY331" s="17" t="s">
        <v>197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82</v>
      </c>
      <c r="BK331" s="157">
        <f>ROUND(I331*H331,2)</f>
        <v>0</v>
      </c>
      <c r="BL331" s="17" t="s">
        <v>203</v>
      </c>
      <c r="BM331" s="156" t="s">
        <v>514</v>
      </c>
    </row>
    <row r="332" spans="1:65" s="2" customFormat="1" ht="33" customHeight="1">
      <c r="A332" s="32"/>
      <c r="B332" s="144"/>
      <c r="C332" s="145" t="s">
        <v>515</v>
      </c>
      <c r="D332" s="145" t="s">
        <v>199</v>
      </c>
      <c r="E332" s="146" t="s">
        <v>516</v>
      </c>
      <c r="F332" s="147" t="s">
        <v>517</v>
      </c>
      <c r="G332" s="148" t="s">
        <v>159</v>
      </c>
      <c r="H332" s="149">
        <v>6</v>
      </c>
      <c r="I332" s="150"/>
      <c r="J332" s="151">
        <f>ROUND(I332*H332,2)</f>
        <v>0</v>
      </c>
      <c r="K332" s="147" t="s">
        <v>460</v>
      </c>
      <c r="L332" s="33"/>
      <c r="M332" s="152" t="s">
        <v>1</v>
      </c>
      <c r="N332" s="153" t="s">
        <v>39</v>
      </c>
      <c r="O332" s="58"/>
      <c r="P332" s="154">
        <f>O332*H332</f>
        <v>0</v>
      </c>
      <c r="Q332" s="154">
        <v>0.31108</v>
      </c>
      <c r="R332" s="154">
        <f>Q332*H332</f>
        <v>1.8664800000000001</v>
      </c>
      <c r="S332" s="154">
        <v>0</v>
      </c>
      <c r="T332" s="155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6" t="s">
        <v>203</v>
      </c>
      <c r="AT332" s="156" t="s">
        <v>199</v>
      </c>
      <c r="AU332" s="156" t="s">
        <v>84</v>
      </c>
      <c r="AY332" s="17" t="s">
        <v>197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7" t="s">
        <v>82</v>
      </c>
      <c r="BK332" s="157">
        <f>ROUND(I332*H332,2)</f>
        <v>0</v>
      </c>
      <c r="BL332" s="17" t="s">
        <v>203</v>
      </c>
      <c r="BM332" s="156" t="s">
        <v>518</v>
      </c>
    </row>
    <row r="333" spans="2:63" s="12" customFormat="1" ht="22.9" customHeight="1">
      <c r="B333" s="131"/>
      <c r="D333" s="132" t="s">
        <v>73</v>
      </c>
      <c r="E333" s="142" t="s">
        <v>235</v>
      </c>
      <c r="F333" s="142" t="s">
        <v>519</v>
      </c>
      <c r="I333" s="134"/>
      <c r="J333" s="143">
        <f>BK333</f>
        <v>0</v>
      </c>
      <c r="L333" s="131"/>
      <c r="M333" s="136"/>
      <c r="N333" s="137"/>
      <c r="O333" s="137"/>
      <c r="P333" s="138">
        <f>SUM(P334:P374)</f>
        <v>0</v>
      </c>
      <c r="Q333" s="137"/>
      <c r="R333" s="138">
        <f>SUM(R334:R374)</f>
        <v>192.15572400000002</v>
      </c>
      <c r="S333" s="137"/>
      <c r="T333" s="139">
        <f>SUM(T334:T374)</f>
        <v>0.246</v>
      </c>
      <c r="AR333" s="132" t="s">
        <v>82</v>
      </c>
      <c r="AT333" s="140" t="s">
        <v>73</v>
      </c>
      <c r="AU333" s="140" t="s">
        <v>82</v>
      </c>
      <c r="AY333" s="132" t="s">
        <v>197</v>
      </c>
      <c r="BK333" s="141">
        <f>SUM(BK334:BK374)</f>
        <v>0</v>
      </c>
    </row>
    <row r="334" spans="1:65" s="2" customFormat="1" ht="24.2" customHeight="1">
      <c r="A334" s="32"/>
      <c r="B334" s="144"/>
      <c r="C334" s="145" t="s">
        <v>520</v>
      </c>
      <c r="D334" s="145" t="s">
        <v>199</v>
      </c>
      <c r="E334" s="146" t="s">
        <v>521</v>
      </c>
      <c r="F334" s="147" t="s">
        <v>522</v>
      </c>
      <c r="G334" s="148" t="s">
        <v>159</v>
      </c>
      <c r="H334" s="149">
        <v>8</v>
      </c>
      <c r="I334" s="150"/>
      <c r="J334" s="151">
        <f aca="true" t="shared" si="0" ref="J334:J343">ROUND(I334*H334,2)</f>
        <v>0</v>
      </c>
      <c r="K334" s="147" t="s">
        <v>202</v>
      </c>
      <c r="L334" s="33"/>
      <c r="M334" s="152" t="s">
        <v>1</v>
      </c>
      <c r="N334" s="153" t="s">
        <v>39</v>
      </c>
      <c r="O334" s="58"/>
      <c r="P334" s="154">
        <f aca="true" t="shared" si="1" ref="P334:P343">O334*H334</f>
        <v>0</v>
      </c>
      <c r="Q334" s="154">
        <v>0.0007</v>
      </c>
      <c r="R334" s="154">
        <f aca="true" t="shared" si="2" ref="R334:R343">Q334*H334</f>
        <v>0.0056</v>
      </c>
      <c r="S334" s="154">
        <v>0</v>
      </c>
      <c r="T334" s="155">
        <f aca="true" t="shared" si="3" ref="T334:T343"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6" t="s">
        <v>203</v>
      </c>
      <c r="AT334" s="156" t="s">
        <v>199</v>
      </c>
      <c r="AU334" s="156" t="s">
        <v>84</v>
      </c>
      <c r="AY334" s="17" t="s">
        <v>197</v>
      </c>
      <c r="BE334" s="157">
        <f aca="true" t="shared" si="4" ref="BE334:BE343">IF(N334="základní",J334,0)</f>
        <v>0</v>
      </c>
      <c r="BF334" s="157">
        <f aca="true" t="shared" si="5" ref="BF334:BF343">IF(N334="snížená",J334,0)</f>
        <v>0</v>
      </c>
      <c r="BG334" s="157">
        <f aca="true" t="shared" si="6" ref="BG334:BG343">IF(N334="zákl. přenesená",J334,0)</f>
        <v>0</v>
      </c>
      <c r="BH334" s="157">
        <f aca="true" t="shared" si="7" ref="BH334:BH343">IF(N334="sníž. přenesená",J334,0)</f>
        <v>0</v>
      </c>
      <c r="BI334" s="157">
        <f aca="true" t="shared" si="8" ref="BI334:BI343">IF(N334="nulová",J334,0)</f>
        <v>0</v>
      </c>
      <c r="BJ334" s="17" t="s">
        <v>82</v>
      </c>
      <c r="BK334" s="157">
        <f aca="true" t="shared" si="9" ref="BK334:BK343">ROUND(I334*H334,2)</f>
        <v>0</v>
      </c>
      <c r="BL334" s="17" t="s">
        <v>203</v>
      </c>
      <c r="BM334" s="156" t="s">
        <v>523</v>
      </c>
    </row>
    <row r="335" spans="1:65" s="2" customFormat="1" ht="24.2" customHeight="1">
      <c r="A335" s="32"/>
      <c r="B335" s="144"/>
      <c r="C335" s="186" t="s">
        <v>524</v>
      </c>
      <c r="D335" s="186" t="s">
        <v>313</v>
      </c>
      <c r="E335" s="187" t="s">
        <v>525</v>
      </c>
      <c r="F335" s="188" t="s">
        <v>526</v>
      </c>
      <c r="G335" s="189" t="s">
        <v>159</v>
      </c>
      <c r="H335" s="190">
        <v>5</v>
      </c>
      <c r="I335" s="191"/>
      <c r="J335" s="192">
        <f t="shared" si="0"/>
        <v>0</v>
      </c>
      <c r="K335" s="188" t="s">
        <v>202</v>
      </c>
      <c r="L335" s="193"/>
      <c r="M335" s="194" t="s">
        <v>1</v>
      </c>
      <c r="N335" s="195" t="s">
        <v>39</v>
      </c>
      <c r="O335" s="58"/>
      <c r="P335" s="154">
        <f t="shared" si="1"/>
        <v>0</v>
      </c>
      <c r="Q335" s="154">
        <v>0.0035</v>
      </c>
      <c r="R335" s="154">
        <f t="shared" si="2"/>
        <v>0.0175</v>
      </c>
      <c r="S335" s="154">
        <v>0</v>
      </c>
      <c r="T335" s="155">
        <f t="shared" si="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6" t="s">
        <v>231</v>
      </c>
      <c r="AT335" s="156" t="s">
        <v>313</v>
      </c>
      <c r="AU335" s="156" t="s">
        <v>84</v>
      </c>
      <c r="AY335" s="17" t="s">
        <v>197</v>
      </c>
      <c r="BE335" s="157">
        <f t="shared" si="4"/>
        <v>0</v>
      </c>
      <c r="BF335" s="157">
        <f t="shared" si="5"/>
        <v>0</v>
      </c>
      <c r="BG335" s="157">
        <f t="shared" si="6"/>
        <v>0</v>
      </c>
      <c r="BH335" s="157">
        <f t="shared" si="7"/>
        <v>0</v>
      </c>
      <c r="BI335" s="157">
        <f t="shared" si="8"/>
        <v>0</v>
      </c>
      <c r="BJ335" s="17" t="s">
        <v>82</v>
      </c>
      <c r="BK335" s="157">
        <f t="shared" si="9"/>
        <v>0</v>
      </c>
      <c r="BL335" s="17" t="s">
        <v>203</v>
      </c>
      <c r="BM335" s="156" t="s">
        <v>527</v>
      </c>
    </row>
    <row r="336" spans="1:65" s="2" customFormat="1" ht="24.2" customHeight="1">
      <c r="A336" s="32"/>
      <c r="B336" s="144"/>
      <c r="C336" s="145" t="s">
        <v>528</v>
      </c>
      <c r="D336" s="145" t="s">
        <v>199</v>
      </c>
      <c r="E336" s="146" t="s">
        <v>529</v>
      </c>
      <c r="F336" s="147" t="s">
        <v>530</v>
      </c>
      <c r="G336" s="148" t="s">
        <v>159</v>
      </c>
      <c r="H336" s="149">
        <v>8</v>
      </c>
      <c r="I336" s="150"/>
      <c r="J336" s="151">
        <f t="shared" si="0"/>
        <v>0</v>
      </c>
      <c r="K336" s="147" t="s">
        <v>202</v>
      </c>
      <c r="L336" s="33"/>
      <c r="M336" s="152" t="s">
        <v>1</v>
      </c>
      <c r="N336" s="153" t="s">
        <v>39</v>
      </c>
      <c r="O336" s="58"/>
      <c r="P336" s="154">
        <f t="shared" si="1"/>
        <v>0</v>
      </c>
      <c r="Q336" s="154">
        <v>0.10941</v>
      </c>
      <c r="R336" s="154">
        <f t="shared" si="2"/>
        <v>0.87528</v>
      </c>
      <c r="S336" s="154">
        <v>0</v>
      </c>
      <c r="T336" s="155">
        <f t="shared" si="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6" t="s">
        <v>203</v>
      </c>
      <c r="AT336" s="156" t="s">
        <v>199</v>
      </c>
      <c r="AU336" s="156" t="s">
        <v>84</v>
      </c>
      <c r="AY336" s="17" t="s">
        <v>197</v>
      </c>
      <c r="BE336" s="157">
        <f t="shared" si="4"/>
        <v>0</v>
      </c>
      <c r="BF336" s="157">
        <f t="shared" si="5"/>
        <v>0</v>
      </c>
      <c r="BG336" s="157">
        <f t="shared" si="6"/>
        <v>0</v>
      </c>
      <c r="BH336" s="157">
        <f t="shared" si="7"/>
        <v>0</v>
      </c>
      <c r="BI336" s="157">
        <f t="shared" si="8"/>
        <v>0</v>
      </c>
      <c r="BJ336" s="17" t="s">
        <v>82</v>
      </c>
      <c r="BK336" s="157">
        <f t="shared" si="9"/>
        <v>0</v>
      </c>
      <c r="BL336" s="17" t="s">
        <v>203</v>
      </c>
      <c r="BM336" s="156" t="s">
        <v>531</v>
      </c>
    </row>
    <row r="337" spans="1:65" s="2" customFormat="1" ht="21.75" customHeight="1">
      <c r="A337" s="32"/>
      <c r="B337" s="144"/>
      <c r="C337" s="186" t="s">
        <v>532</v>
      </c>
      <c r="D337" s="186" t="s">
        <v>313</v>
      </c>
      <c r="E337" s="187" t="s">
        <v>533</v>
      </c>
      <c r="F337" s="188" t="s">
        <v>534</v>
      </c>
      <c r="G337" s="189" t="s">
        <v>159</v>
      </c>
      <c r="H337" s="190">
        <v>8</v>
      </c>
      <c r="I337" s="191"/>
      <c r="J337" s="192">
        <f t="shared" si="0"/>
        <v>0</v>
      </c>
      <c r="K337" s="188" t="s">
        <v>202</v>
      </c>
      <c r="L337" s="193"/>
      <c r="M337" s="194" t="s">
        <v>1</v>
      </c>
      <c r="N337" s="195" t="s">
        <v>39</v>
      </c>
      <c r="O337" s="58"/>
      <c r="P337" s="154">
        <f t="shared" si="1"/>
        <v>0</v>
      </c>
      <c r="Q337" s="154">
        <v>0.0065</v>
      </c>
      <c r="R337" s="154">
        <f t="shared" si="2"/>
        <v>0.052</v>
      </c>
      <c r="S337" s="154">
        <v>0</v>
      </c>
      <c r="T337" s="155">
        <f t="shared" si="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6" t="s">
        <v>231</v>
      </c>
      <c r="AT337" s="156" t="s">
        <v>313</v>
      </c>
      <c r="AU337" s="156" t="s">
        <v>84</v>
      </c>
      <c r="AY337" s="17" t="s">
        <v>197</v>
      </c>
      <c r="BE337" s="157">
        <f t="shared" si="4"/>
        <v>0</v>
      </c>
      <c r="BF337" s="157">
        <f t="shared" si="5"/>
        <v>0</v>
      </c>
      <c r="BG337" s="157">
        <f t="shared" si="6"/>
        <v>0</v>
      </c>
      <c r="BH337" s="157">
        <f t="shared" si="7"/>
        <v>0</v>
      </c>
      <c r="BI337" s="157">
        <f t="shared" si="8"/>
        <v>0</v>
      </c>
      <c r="BJ337" s="17" t="s">
        <v>82</v>
      </c>
      <c r="BK337" s="157">
        <f t="shared" si="9"/>
        <v>0</v>
      </c>
      <c r="BL337" s="17" t="s">
        <v>203</v>
      </c>
      <c r="BM337" s="156" t="s">
        <v>535</v>
      </c>
    </row>
    <row r="338" spans="1:65" s="2" customFormat="1" ht="16.5" customHeight="1">
      <c r="A338" s="32"/>
      <c r="B338" s="144"/>
      <c r="C338" s="186" t="s">
        <v>102</v>
      </c>
      <c r="D338" s="186" t="s">
        <v>313</v>
      </c>
      <c r="E338" s="187" t="s">
        <v>536</v>
      </c>
      <c r="F338" s="188" t="s">
        <v>537</v>
      </c>
      <c r="G338" s="189" t="s">
        <v>159</v>
      </c>
      <c r="H338" s="190">
        <v>8</v>
      </c>
      <c r="I338" s="191"/>
      <c r="J338" s="192">
        <f t="shared" si="0"/>
        <v>0</v>
      </c>
      <c r="K338" s="188" t="s">
        <v>202</v>
      </c>
      <c r="L338" s="193"/>
      <c r="M338" s="194" t="s">
        <v>1</v>
      </c>
      <c r="N338" s="195" t="s">
        <v>39</v>
      </c>
      <c r="O338" s="58"/>
      <c r="P338" s="154">
        <f t="shared" si="1"/>
        <v>0</v>
      </c>
      <c r="Q338" s="154">
        <v>0.00015</v>
      </c>
      <c r="R338" s="154">
        <f t="shared" si="2"/>
        <v>0.0012</v>
      </c>
      <c r="S338" s="154">
        <v>0</v>
      </c>
      <c r="T338" s="155">
        <f t="shared" si="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6" t="s">
        <v>231</v>
      </c>
      <c r="AT338" s="156" t="s">
        <v>313</v>
      </c>
      <c r="AU338" s="156" t="s">
        <v>84</v>
      </c>
      <c r="AY338" s="17" t="s">
        <v>197</v>
      </c>
      <c r="BE338" s="157">
        <f t="shared" si="4"/>
        <v>0</v>
      </c>
      <c r="BF338" s="157">
        <f t="shared" si="5"/>
        <v>0</v>
      </c>
      <c r="BG338" s="157">
        <f t="shared" si="6"/>
        <v>0</v>
      </c>
      <c r="BH338" s="157">
        <f t="shared" si="7"/>
        <v>0</v>
      </c>
      <c r="BI338" s="157">
        <f t="shared" si="8"/>
        <v>0</v>
      </c>
      <c r="BJ338" s="17" t="s">
        <v>82</v>
      </c>
      <c r="BK338" s="157">
        <f t="shared" si="9"/>
        <v>0</v>
      </c>
      <c r="BL338" s="17" t="s">
        <v>203</v>
      </c>
      <c r="BM338" s="156" t="s">
        <v>538</v>
      </c>
    </row>
    <row r="339" spans="1:65" s="2" customFormat="1" ht="16.5" customHeight="1">
      <c r="A339" s="32"/>
      <c r="B339" s="144"/>
      <c r="C339" s="186" t="s">
        <v>539</v>
      </c>
      <c r="D339" s="186" t="s">
        <v>313</v>
      </c>
      <c r="E339" s="187" t="s">
        <v>540</v>
      </c>
      <c r="F339" s="188" t="s">
        <v>541</v>
      </c>
      <c r="G339" s="189" t="s">
        <v>159</v>
      </c>
      <c r="H339" s="190">
        <v>16</v>
      </c>
      <c r="I339" s="191"/>
      <c r="J339" s="192">
        <f t="shared" si="0"/>
        <v>0</v>
      </c>
      <c r="K339" s="188" t="s">
        <v>202</v>
      </c>
      <c r="L339" s="193"/>
      <c r="M339" s="194" t="s">
        <v>1</v>
      </c>
      <c r="N339" s="195" t="s">
        <v>39</v>
      </c>
      <c r="O339" s="58"/>
      <c r="P339" s="154">
        <f t="shared" si="1"/>
        <v>0</v>
      </c>
      <c r="Q339" s="154">
        <v>0.0004</v>
      </c>
      <c r="R339" s="154">
        <f t="shared" si="2"/>
        <v>0.0064</v>
      </c>
      <c r="S339" s="154">
        <v>0</v>
      </c>
      <c r="T339" s="155">
        <f t="shared" si="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6" t="s">
        <v>231</v>
      </c>
      <c r="AT339" s="156" t="s">
        <v>313</v>
      </c>
      <c r="AU339" s="156" t="s">
        <v>84</v>
      </c>
      <c r="AY339" s="17" t="s">
        <v>197</v>
      </c>
      <c r="BE339" s="157">
        <f t="shared" si="4"/>
        <v>0</v>
      </c>
      <c r="BF339" s="157">
        <f t="shared" si="5"/>
        <v>0</v>
      </c>
      <c r="BG339" s="157">
        <f t="shared" si="6"/>
        <v>0</v>
      </c>
      <c r="BH339" s="157">
        <f t="shared" si="7"/>
        <v>0</v>
      </c>
      <c r="BI339" s="157">
        <f t="shared" si="8"/>
        <v>0</v>
      </c>
      <c r="BJ339" s="17" t="s">
        <v>82</v>
      </c>
      <c r="BK339" s="157">
        <f t="shared" si="9"/>
        <v>0</v>
      </c>
      <c r="BL339" s="17" t="s">
        <v>203</v>
      </c>
      <c r="BM339" s="156" t="s">
        <v>542</v>
      </c>
    </row>
    <row r="340" spans="1:65" s="2" customFormat="1" ht="24.2" customHeight="1">
      <c r="A340" s="32"/>
      <c r="B340" s="144"/>
      <c r="C340" s="145" t="s">
        <v>543</v>
      </c>
      <c r="D340" s="145" t="s">
        <v>199</v>
      </c>
      <c r="E340" s="146" t="s">
        <v>544</v>
      </c>
      <c r="F340" s="147" t="s">
        <v>545</v>
      </c>
      <c r="G340" s="148" t="s">
        <v>120</v>
      </c>
      <c r="H340" s="149">
        <v>143</v>
      </c>
      <c r="I340" s="150"/>
      <c r="J340" s="151">
        <f t="shared" si="0"/>
        <v>0</v>
      </c>
      <c r="K340" s="147" t="s">
        <v>202</v>
      </c>
      <c r="L340" s="33"/>
      <c r="M340" s="152" t="s">
        <v>1</v>
      </c>
      <c r="N340" s="153" t="s">
        <v>39</v>
      </c>
      <c r="O340" s="58"/>
      <c r="P340" s="154">
        <f t="shared" si="1"/>
        <v>0</v>
      </c>
      <c r="Q340" s="154">
        <v>0.0002</v>
      </c>
      <c r="R340" s="154">
        <f t="shared" si="2"/>
        <v>0.0286</v>
      </c>
      <c r="S340" s="154">
        <v>0</v>
      </c>
      <c r="T340" s="155">
        <f t="shared" si="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6" t="s">
        <v>203</v>
      </c>
      <c r="AT340" s="156" t="s">
        <v>199</v>
      </c>
      <c r="AU340" s="156" t="s">
        <v>84</v>
      </c>
      <c r="AY340" s="17" t="s">
        <v>197</v>
      </c>
      <c r="BE340" s="157">
        <f t="shared" si="4"/>
        <v>0</v>
      </c>
      <c r="BF340" s="157">
        <f t="shared" si="5"/>
        <v>0</v>
      </c>
      <c r="BG340" s="157">
        <f t="shared" si="6"/>
        <v>0</v>
      </c>
      <c r="BH340" s="157">
        <f t="shared" si="7"/>
        <v>0</v>
      </c>
      <c r="BI340" s="157">
        <f t="shared" si="8"/>
        <v>0</v>
      </c>
      <c r="BJ340" s="17" t="s">
        <v>82</v>
      </c>
      <c r="BK340" s="157">
        <f t="shared" si="9"/>
        <v>0</v>
      </c>
      <c r="BL340" s="17" t="s">
        <v>203</v>
      </c>
      <c r="BM340" s="156" t="s">
        <v>546</v>
      </c>
    </row>
    <row r="341" spans="1:65" s="2" customFormat="1" ht="24.2" customHeight="1">
      <c r="A341" s="32"/>
      <c r="B341" s="144"/>
      <c r="C341" s="145" t="s">
        <v>547</v>
      </c>
      <c r="D341" s="145" t="s">
        <v>199</v>
      </c>
      <c r="E341" s="146" t="s">
        <v>548</v>
      </c>
      <c r="F341" s="147" t="s">
        <v>549</v>
      </c>
      <c r="G341" s="148" t="s">
        <v>120</v>
      </c>
      <c r="H341" s="149">
        <v>55</v>
      </c>
      <c r="I341" s="150"/>
      <c r="J341" s="151">
        <f t="shared" si="0"/>
        <v>0</v>
      </c>
      <c r="K341" s="147" t="s">
        <v>202</v>
      </c>
      <c r="L341" s="33"/>
      <c r="M341" s="152" t="s">
        <v>1</v>
      </c>
      <c r="N341" s="153" t="s">
        <v>39</v>
      </c>
      <c r="O341" s="58"/>
      <c r="P341" s="154">
        <f t="shared" si="1"/>
        <v>0</v>
      </c>
      <c r="Q341" s="154">
        <v>0.0002</v>
      </c>
      <c r="R341" s="154">
        <f t="shared" si="2"/>
        <v>0.011000000000000001</v>
      </c>
      <c r="S341" s="154">
        <v>0</v>
      </c>
      <c r="T341" s="155">
        <f t="shared" si="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6" t="s">
        <v>203</v>
      </c>
      <c r="AT341" s="156" t="s">
        <v>199</v>
      </c>
      <c r="AU341" s="156" t="s">
        <v>84</v>
      </c>
      <c r="AY341" s="17" t="s">
        <v>197</v>
      </c>
      <c r="BE341" s="157">
        <f t="shared" si="4"/>
        <v>0</v>
      </c>
      <c r="BF341" s="157">
        <f t="shared" si="5"/>
        <v>0</v>
      </c>
      <c r="BG341" s="157">
        <f t="shared" si="6"/>
        <v>0</v>
      </c>
      <c r="BH341" s="157">
        <f t="shared" si="7"/>
        <v>0</v>
      </c>
      <c r="BI341" s="157">
        <f t="shared" si="8"/>
        <v>0</v>
      </c>
      <c r="BJ341" s="17" t="s">
        <v>82</v>
      </c>
      <c r="BK341" s="157">
        <f t="shared" si="9"/>
        <v>0</v>
      </c>
      <c r="BL341" s="17" t="s">
        <v>203</v>
      </c>
      <c r="BM341" s="156" t="s">
        <v>550</v>
      </c>
    </row>
    <row r="342" spans="1:65" s="2" customFormat="1" ht="24.2" customHeight="1">
      <c r="A342" s="32"/>
      <c r="B342" s="144"/>
      <c r="C342" s="145" t="s">
        <v>551</v>
      </c>
      <c r="D342" s="145" t="s">
        <v>199</v>
      </c>
      <c r="E342" s="146" t="s">
        <v>552</v>
      </c>
      <c r="F342" s="147" t="s">
        <v>553</v>
      </c>
      <c r="G342" s="148" t="s">
        <v>120</v>
      </c>
      <c r="H342" s="149">
        <v>256</v>
      </c>
      <c r="I342" s="150"/>
      <c r="J342" s="151">
        <f t="shared" si="0"/>
        <v>0</v>
      </c>
      <c r="K342" s="147" t="s">
        <v>202</v>
      </c>
      <c r="L342" s="33"/>
      <c r="M342" s="152" t="s">
        <v>1</v>
      </c>
      <c r="N342" s="153" t="s">
        <v>39</v>
      </c>
      <c r="O342" s="58"/>
      <c r="P342" s="154">
        <f t="shared" si="1"/>
        <v>0</v>
      </c>
      <c r="Q342" s="154">
        <v>0.0004</v>
      </c>
      <c r="R342" s="154">
        <f t="shared" si="2"/>
        <v>0.1024</v>
      </c>
      <c r="S342" s="154">
        <v>0</v>
      </c>
      <c r="T342" s="155">
        <f t="shared" si="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6" t="s">
        <v>203</v>
      </c>
      <c r="AT342" s="156" t="s">
        <v>199</v>
      </c>
      <c r="AU342" s="156" t="s">
        <v>84</v>
      </c>
      <c r="AY342" s="17" t="s">
        <v>197</v>
      </c>
      <c r="BE342" s="157">
        <f t="shared" si="4"/>
        <v>0</v>
      </c>
      <c r="BF342" s="157">
        <f t="shared" si="5"/>
        <v>0</v>
      </c>
      <c r="BG342" s="157">
        <f t="shared" si="6"/>
        <v>0</v>
      </c>
      <c r="BH342" s="157">
        <f t="shared" si="7"/>
        <v>0</v>
      </c>
      <c r="BI342" s="157">
        <f t="shared" si="8"/>
        <v>0</v>
      </c>
      <c r="BJ342" s="17" t="s">
        <v>82</v>
      </c>
      <c r="BK342" s="157">
        <f t="shared" si="9"/>
        <v>0</v>
      </c>
      <c r="BL342" s="17" t="s">
        <v>203</v>
      </c>
      <c r="BM342" s="156" t="s">
        <v>554</v>
      </c>
    </row>
    <row r="343" spans="1:65" s="2" customFormat="1" ht="24.2" customHeight="1">
      <c r="A343" s="32"/>
      <c r="B343" s="144"/>
      <c r="C343" s="145" t="s">
        <v>555</v>
      </c>
      <c r="D343" s="145" t="s">
        <v>199</v>
      </c>
      <c r="E343" s="146" t="s">
        <v>556</v>
      </c>
      <c r="F343" s="147" t="s">
        <v>557</v>
      </c>
      <c r="G343" s="148" t="s">
        <v>93</v>
      </c>
      <c r="H343" s="149">
        <v>22</v>
      </c>
      <c r="I343" s="150"/>
      <c r="J343" s="151">
        <f t="shared" si="0"/>
        <v>0</v>
      </c>
      <c r="K343" s="147" t="s">
        <v>202</v>
      </c>
      <c r="L343" s="33"/>
      <c r="M343" s="152" t="s">
        <v>1</v>
      </c>
      <c r="N343" s="153" t="s">
        <v>39</v>
      </c>
      <c r="O343" s="58"/>
      <c r="P343" s="154">
        <f t="shared" si="1"/>
        <v>0</v>
      </c>
      <c r="Q343" s="154">
        <v>0.0016</v>
      </c>
      <c r="R343" s="154">
        <f t="shared" si="2"/>
        <v>0.0352</v>
      </c>
      <c r="S343" s="154">
        <v>0</v>
      </c>
      <c r="T343" s="155">
        <f t="shared" si="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6" t="s">
        <v>203</v>
      </c>
      <c r="AT343" s="156" t="s">
        <v>199</v>
      </c>
      <c r="AU343" s="156" t="s">
        <v>84</v>
      </c>
      <c r="AY343" s="17" t="s">
        <v>197</v>
      </c>
      <c r="BE343" s="157">
        <f t="shared" si="4"/>
        <v>0</v>
      </c>
      <c r="BF343" s="157">
        <f t="shared" si="5"/>
        <v>0</v>
      </c>
      <c r="BG343" s="157">
        <f t="shared" si="6"/>
        <v>0</v>
      </c>
      <c r="BH343" s="157">
        <f t="shared" si="7"/>
        <v>0</v>
      </c>
      <c r="BI343" s="157">
        <f t="shared" si="8"/>
        <v>0</v>
      </c>
      <c r="BJ343" s="17" t="s">
        <v>82</v>
      </c>
      <c r="BK343" s="157">
        <f t="shared" si="9"/>
        <v>0</v>
      </c>
      <c r="BL343" s="17" t="s">
        <v>203</v>
      </c>
      <c r="BM343" s="156" t="s">
        <v>558</v>
      </c>
    </row>
    <row r="344" spans="2:51" s="13" customFormat="1" ht="12">
      <c r="B344" s="158"/>
      <c r="D344" s="159" t="s">
        <v>211</v>
      </c>
      <c r="E344" s="160" t="s">
        <v>1</v>
      </c>
      <c r="F344" s="161" t="s">
        <v>294</v>
      </c>
      <c r="H344" s="162">
        <v>22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211</v>
      </c>
      <c r="AU344" s="160" t="s">
        <v>84</v>
      </c>
      <c r="AV344" s="13" t="s">
        <v>84</v>
      </c>
      <c r="AW344" s="13" t="s">
        <v>30</v>
      </c>
      <c r="AX344" s="13" t="s">
        <v>82</v>
      </c>
      <c r="AY344" s="160" t="s">
        <v>197</v>
      </c>
    </row>
    <row r="345" spans="2:51" s="15" customFormat="1" ht="12">
      <c r="B345" s="179"/>
      <c r="D345" s="159" t="s">
        <v>211</v>
      </c>
      <c r="E345" s="180" t="s">
        <v>1</v>
      </c>
      <c r="F345" s="181" t="s">
        <v>559</v>
      </c>
      <c r="H345" s="180" t="s">
        <v>1</v>
      </c>
      <c r="I345" s="182"/>
      <c r="L345" s="179"/>
      <c r="M345" s="183"/>
      <c r="N345" s="184"/>
      <c r="O345" s="184"/>
      <c r="P345" s="184"/>
      <c r="Q345" s="184"/>
      <c r="R345" s="184"/>
      <c r="S345" s="184"/>
      <c r="T345" s="185"/>
      <c r="AT345" s="180" t="s">
        <v>211</v>
      </c>
      <c r="AU345" s="180" t="s">
        <v>84</v>
      </c>
      <c r="AV345" s="15" t="s">
        <v>82</v>
      </c>
      <c r="AW345" s="15" t="s">
        <v>30</v>
      </c>
      <c r="AX345" s="15" t="s">
        <v>74</v>
      </c>
      <c r="AY345" s="180" t="s">
        <v>197</v>
      </c>
    </row>
    <row r="346" spans="1:65" s="2" customFormat="1" ht="16.5" customHeight="1">
      <c r="A346" s="32"/>
      <c r="B346" s="144"/>
      <c r="C346" s="145" t="s">
        <v>560</v>
      </c>
      <c r="D346" s="145" t="s">
        <v>199</v>
      </c>
      <c r="E346" s="146" t="s">
        <v>561</v>
      </c>
      <c r="F346" s="147" t="s">
        <v>562</v>
      </c>
      <c r="G346" s="148" t="s">
        <v>120</v>
      </c>
      <c r="H346" s="149">
        <v>454</v>
      </c>
      <c r="I346" s="150"/>
      <c r="J346" s="151">
        <f>ROUND(I346*H346,2)</f>
        <v>0</v>
      </c>
      <c r="K346" s="147" t="s">
        <v>202</v>
      </c>
      <c r="L346" s="33"/>
      <c r="M346" s="152" t="s">
        <v>1</v>
      </c>
      <c r="N346" s="153" t="s">
        <v>39</v>
      </c>
      <c r="O346" s="58"/>
      <c r="P346" s="154">
        <f>O346*H346</f>
        <v>0</v>
      </c>
      <c r="Q346" s="154">
        <v>0</v>
      </c>
      <c r="R346" s="154">
        <f>Q346*H346</f>
        <v>0</v>
      </c>
      <c r="S346" s="154">
        <v>0</v>
      </c>
      <c r="T346" s="155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6" t="s">
        <v>203</v>
      </c>
      <c r="AT346" s="156" t="s">
        <v>199</v>
      </c>
      <c r="AU346" s="156" t="s">
        <v>84</v>
      </c>
      <c r="AY346" s="17" t="s">
        <v>197</v>
      </c>
      <c r="BE346" s="157">
        <f>IF(N346="základní",J346,0)</f>
        <v>0</v>
      </c>
      <c r="BF346" s="157">
        <f>IF(N346="snížená",J346,0)</f>
        <v>0</v>
      </c>
      <c r="BG346" s="157">
        <f>IF(N346="zákl. přenesená",J346,0)</f>
        <v>0</v>
      </c>
      <c r="BH346" s="157">
        <f>IF(N346="sníž. přenesená",J346,0)</f>
        <v>0</v>
      </c>
      <c r="BI346" s="157">
        <f>IF(N346="nulová",J346,0)</f>
        <v>0</v>
      </c>
      <c r="BJ346" s="17" t="s">
        <v>82</v>
      </c>
      <c r="BK346" s="157">
        <f>ROUND(I346*H346,2)</f>
        <v>0</v>
      </c>
      <c r="BL346" s="17" t="s">
        <v>203</v>
      </c>
      <c r="BM346" s="156" t="s">
        <v>563</v>
      </c>
    </row>
    <row r="347" spans="2:51" s="13" customFormat="1" ht="12">
      <c r="B347" s="158"/>
      <c r="D347" s="159" t="s">
        <v>211</v>
      </c>
      <c r="E347" s="160" t="s">
        <v>1</v>
      </c>
      <c r="F347" s="161" t="s">
        <v>564</v>
      </c>
      <c r="H347" s="162">
        <v>454</v>
      </c>
      <c r="I347" s="163"/>
      <c r="L347" s="158"/>
      <c r="M347" s="164"/>
      <c r="N347" s="165"/>
      <c r="O347" s="165"/>
      <c r="P347" s="165"/>
      <c r="Q347" s="165"/>
      <c r="R347" s="165"/>
      <c r="S347" s="165"/>
      <c r="T347" s="166"/>
      <c r="AT347" s="160" t="s">
        <v>211</v>
      </c>
      <c r="AU347" s="160" t="s">
        <v>84</v>
      </c>
      <c r="AV347" s="13" t="s">
        <v>84</v>
      </c>
      <c r="AW347" s="13" t="s">
        <v>30</v>
      </c>
      <c r="AX347" s="13" t="s">
        <v>82</v>
      </c>
      <c r="AY347" s="160" t="s">
        <v>197</v>
      </c>
    </row>
    <row r="348" spans="1:65" s="2" customFormat="1" ht="16.5" customHeight="1">
      <c r="A348" s="32"/>
      <c r="B348" s="144"/>
      <c r="C348" s="145" t="s">
        <v>565</v>
      </c>
      <c r="D348" s="145" t="s">
        <v>199</v>
      </c>
      <c r="E348" s="146" t="s">
        <v>566</v>
      </c>
      <c r="F348" s="147" t="s">
        <v>567</v>
      </c>
      <c r="G348" s="148" t="s">
        <v>93</v>
      </c>
      <c r="H348" s="149">
        <v>22</v>
      </c>
      <c r="I348" s="150"/>
      <c r="J348" s="151">
        <f>ROUND(I348*H348,2)</f>
        <v>0</v>
      </c>
      <c r="K348" s="147" t="s">
        <v>202</v>
      </c>
      <c r="L348" s="33"/>
      <c r="M348" s="152" t="s">
        <v>1</v>
      </c>
      <c r="N348" s="153" t="s">
        <v>39</v>
      </c>
      <c r="O348" s="58"/>
      <c r="P348" s="154">
        <f>O348*H348</f>
        <v>0</v>
      </c>
      <c r="Q348" s="154">
        <v>1E-05</v>
      </c>
      <c r="R348" s="154">
        <f>Q348*H348</f>
        <v>0.00022</v>
      </c>
      <c r="S348" s="154">
        <v>0</v>
      </c>
      <c r="T348" s="155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6" t="s">
        <v>203</v>
      </c>
      <c r="AT348" s="156" t="s">
        <v>199</v>
      </c>
      <c r="AU348" s="156" t="s">
        <v>84</v>
      </c>
      <c r="AY348" s="17" t="s">
        <v>197</v>
      </c>
      <c r="BE348" s="157">
        <f>IF(N348="základní",J348,0)</f>
        <v>0</v>
      </c>
      <c r="BF348" s="157">
        <f>IF(N348="snížená",J348,0)</f>
        <v>0</v>
      </c>
      <c r="BG348" s="157">
        <f>IF(N348="zákl. přenesená",J348,0)</f>
        <v>0</v>
      </c>
      <c r="BH348" s="157">
        <f>IF(N348="sníž. přenesená",J348,0)</f>
        <v>0</v>
      </c>
      <c r="BI348" s="157">
        <f>IF(N348="nulová",J348,0)</f>
        <v>0</v>
      </c>
      <c r="BJ348" s="17" t="s">
        <v>82</v>
      </c>
      <c r="BK348" s="157">
        <f>ROUND(I348*H348,2)</f>
        <v>0</v>
      </c>
      <c r="BL348" s="17" t="s">
        <v>203</v>
      </c>
      <c r="BM348" s="156" t="s">
        <v>568</v>
      </c>
    </row>
    <row r="349" spans="1:65" s="2" customFormat="1" ht="33" customHeight="1">
      <c r="A349" s="32"/>
      <c r="B349" s="144"/>
      <c r="C349" s="145" t="s">
        <v>569</v>
      </c>
      <c r="D349" s="145" t="s">
        <v>199</v>
      </c>
      <c r="E349" s="146" t="s">
        <v>570</v>
      </c>
      <c r="F349" s="147" t="s">
        <v>571</v>
      </c>
      <c r="G349" s="148" t="s">
        <v>120</v>
      </c>
      <c r="H349" s="149">
        <v>570</v>
      </c>
      <c r="I349" s="150"/>
      <c r="J349" s="151">
        <f>ROUND(I349*H349,2)</f>
        <v>0</v>
      </c>
      <c r="K349" s="147" t="s">
        <v>202</v>
      </c>
      <c r="L349" s="33"/>
      <c r="M349" s="152" t="s">
        <v>1</v>
      </c>
      <c r="N349" s="153" t="s">
        <v>39</v>
      </c>
      <c r="O349" s="58"/>
      <c r="P349" s="154">
        <f>O349*H349</f>
        <v>0</v>
      </c>
      <c r="Q349" s="154">
        <v>0.1295</v>
      </c>
      <c r="R349" s="154">
        <f>Q349*H349</f>
        <v>73.815</v>
      </c>
      <c r="S349" s="154">
        <v>0</v>
      </c>
      <c r="T349" s="155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6" t="s">
        <v>203</v>
      </c>
      <c r="AT349" s="156" t="s">
        <v>199</v>
      </c>
      <c r="AU349" s="156" t="s">
        <v>84</v>
      </c>
      <c r="AY349" s="17" t="s">
        <v>197</v>
      </c>
      <c r="BE349" s="157">
        <f>IF(N349="základní",J349,0)</f>
        <v>0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7" t="s">
        <v>82</v>
      </c>
      <c r="BK349" s="157">
        <f>ROUND(I349*H349,2)</f>
        <v>0</v>
      </c>
      <c r="BL349" s="17" t="s">
        <v>203</v>
      </c>
      <c r="BM349" s="156" t="s">
        <v>572</v>
      </c>
    </row>
    <row r="350" spans="2:51" s="13" customFormat="1" ht="12">
      <c r="B350" s="158"/>
      <c r="D350" s="159" t="s">
        <v>211</v>
      </c>
      <c r="E350" s="160" t="s">
        <v>1</v>
      </c>
      <c r="F350" s="161" t="s">
        <v>573</v>
      </c>
      <c r="H350" s="162">
        <v>570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211</v>
      </c>
      <c r="AU350" s="160" t="s">
        <v>84</v>
      </c>
      <c r="AV350" s="13" t="s">
        <v>84</v>
      </c>
      <c r="AW350" s="13" t="s">
        <v>30</v>
      </c>
      <c r="AX350" s="13" t="s">
        <v>82</v>
      </c>
      <c r="AY350" s="160" t="s">
        <v>197</v>
      </c>
    </row>
    <row r="351" spans="1:65" s="2" customFormat="1" ht="16.5" customHeight="1">
      <c r="A351" s="32"/>
      <c r="B351" s="144"/>
      <c r="C351" s="186" t="s">
        <v>574</v>
      </c>
      <c r="D351" s="186" t="s">
        <v>313</v>
      </c>
      <c r="E351" s="187" t="s">
        <v>575</v>
      </c>
      <c r="F351" s="188" t="s">
        <v>576</v>
      </c>
      <c r="G351" s="189" t="s">
        <v>120</v>
      </c>
      <c r="H351" s="190">
        <v>440</v>
      </c>
      <c r="I351" s="191"/>
      <c r="J351" s="192">
        <f>ROUND(I351*H351,2)</f>
        <v>0</v>
      </c>
      <c r="K351" s="188" t="s">
        <v>202</v>
      </c>
      <c r="L351" s="193"/>
      <c r="M351" s="194" t="s">
        <v>1</v>
      </c>
      <c r="N351" s="195" t="s">
        <v>39</v>
      </c>
      <c r="O351" s="58"/>
      <c r="P351" s="154">
        <f>O351*H351</f>
        <v>0</v>
      </c>
      <c r="Q351" s="154">
        <v>0.045</v>
      </c>
      <c r="R351" s="154">
        <f>Q351*H351</f>
        <v>19.8</v>
      </c>
      <c r="S351" s="154">
        <v>0</v>
      </c>
      <c r="T351" s="155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6" t="s">
        <v>231</v>
      </c>
      <c r="AT351" s="156" t="s">
        <v>313</v>
      </c>
      <c r="AU351" s="156" t="s">
        <v>84</v>
      </c>
      <c r="AY351" s="17" t="s">
        <v>197</v>
      </c>
      <c r="BE351" s="157">
        <f>IF(N351="základní",J351,0)</f>
        <v>0</v>
      </c>
      <c r="BF351" s="157">
        <f>IF(N351="snížená",J351,0)</f>
        <v>0</v>
      </c>
      <c r="BG351" s="157">
        <f>IF(N351="zákl. přenesená",J351,0)</f>
        <v>0</v>
      </c>
      <c r="BH351" s="157">
        <f>IF(N351="sníž. přenesená",J351,0)</f>
        <v>0</v>
      </c>
      <c r="BI351" s="157">
        <f>IF(N351="nulová",J351,0)</f>
        <v>0</v>
      </c>
      <c r="BJ351" s="17" t="s">
        <v>82</v>
      </c>
      <c r="BK351" s="157">
        <f>ROUND(I351*H351,2)</f>
        <v>0</v>
      </c>
      <c r="BL351" s="17" t="s">
        <v>203</v>
      </c>
      <c r="BM351" s="156" t="s">
        <v>577</v>
      </c>
    </row>
    <row r="352" spans="1:47" s="2" customFormat="1" ht="19.5">
      <c r="A352" s="32"/>
      <c r="B352" s="33"/>
      <c r="C352" s="32"/>
      <c r="D352" s="159" t="s">
        <v>223</v>
      </c>
      <c r="E352" s="32"/>
      <c r="F352" s="175" t="s">
        <v>429</v>
      </c>
      <c r="G352" s="32"/>
      <c r="H352" s="32"/>
      <c r="I352" s="176"/>
      <c r="J352" s="32"/>
      <c r="K352" s="32"/>
      <c r="L352" s="33"/>
      <c r="M352" s="177"/>
      <c r="N352" s="178"/>
      <c r="O352" s="58"/>
      <c r="P352" s="58"/>
      <c r="Q352" s="58"/>
      <c r="R352" s="58"/>
      <c r="S352" s="58"/>
      <c r="T352" s="59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7" t="s">
        <v>223</v>
      </c>
      <c r="AU352" s="17" t="s">
        <v>84</v>
      </c>
    </row>
    <row r="353" spans="2:51" s="13" customFormat="1" ht="22.5">
      <c r="B353" s="158"/>
      <c r="D353" s="159" t="s">
        <v>211</v>
      </c>
      <c r="E353" s="160" t="s">
        <v>1</v>
      </c>
      <c r="F353" s="161" t="s">
        <v>578</v>
      </c>
      <c r="H353" s="162">
        <v>440</v>
      </c>
      <c r="I353" s="163"/>
      <c r="L353" s="158"/>
      <c r="M353" s="164"/>
      <c r="N353" s="165"/>
      <c r="O353" s="165"/>
      <c r="P353" s="165"/>
      <c r="Q353" s="165"/>
      <c r="R353" s="165"/>
      <c r="S353" s="165"/>
      <c r="T353" s="166"/>
      <c r="AT353" s="160" t="s">
        <v>211</v>
      </c>
      <c r="AU353" s="160" t="s">
        <v>84</v>
      </c>
      <c r="AV353" s="13" t="s">
        <v>84</v>
      </c>
      <c r="AW353" s="13" t="s">
        <v>30</v>
      </c>
      <c r="AX353" s="13" t="s">
        <v>82</v>
      </c>
      <c r="AY353" s="160" t="s">
        <v>197</v>
      </c>
    </row>
    <row r="354" spans="1:65" s="2" customFormat="1" ht="16.5" customHeight="1">
      <c r="A354" s="32"/>
      <c r="B354" s="144"/>
      <c r="C354" s="186" t="s">
        <v>579</v>
      </c>
      <c r="D354" s="186" t="s">
        <v>313</v>
      </c>
      <c r="E354" s="187" t="s">
        <v>580</v>
      </c>
      <c r="F354" s="188" t="s">
        <v>581</v>
      </c>
      <c r="G354" s="189" t="s">
        <v>120</v>
      </c>
      <c r="H354" s="190">
        <v>110</v>
      </c>
      <c r="I354" s="191"/>
      <c r="J354" s="192">
        <f>ROUND(I354*H354,2)</f>
        <v>0</v>
      </c>
      <c r="K354" s="188" t="s">
        <v>202</v>
      </c>
      <c r="L354" s="193"/>
      <c r="M354" s="194" t="s">
        <v>1</v>
      </c>
      <c r="N354" s="195" t="s">
        <v>39</v>
      </c>
      <c r="O354" s="58"/>
      <c r="P354" s="154">
        <f>O354*H354</f>
        <v>0</v>
      </c>
      <c r="Q354" s="154">
        <v>0.08</v>
      </c>
      <c r="R354" s="154">
        <f>Q354*H354</f>
        <v>8.8</v>
      </c>
      <c r="S354" s="154">
        <v>0</v>
      </c>
      <c r="T354" s="155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6" t="s">
        <v>231</v>
      </c>
      <c r="AT354" s="156" t="s">
        <v>313</v>
      </c>
      <c r="AU354" s="156" t="s">
        <v>84</v>
      </c>
      <c r="AY354" s="17" t="s">
        <v>197</v>
      </c>
      <c r="BE354" s="157">
        <f>IF(N354="základní",J354,0)</f>
        <v>0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7" t="s">
        <v>82</v>
      </c>
      <c r="BK354" s="157">
        <f>ROUND(I354*H354,2)</f>
        <v>0</v>
      </c>
      <c r="BL354" s="17" t="s">
        <v>203</v>
      </c>
      <c r="BM354" s="156" t="s">
        <v>582</v>
      </c>
    </row>
    <row r="355" spans="1:65" s="2" customFormat="1" ht="24.2" customHeight="1">
      <c r="A355" s="32"/>
      <c r="B355" s="144"/>
      <c r="C355" s="186" t="s">
        <v>583</v>
      </c>
      <c r="D355" s="186" t="s">
        <v>313</v>
      </c>
      <c r="E355" s="187" t="s">
        <v>584</v>
      </c>
      <c r="F355" s="188" t="s">
        <v>585</v>
      </c>
      <c r="G355" s="189" t="s">
        <v>120</v>
      </c>
      <c r="H355" s="190">
        <v>10</v>
      </c>
      <c r="I355" s="191"/>
      <c r="J355" s="192">
        <f>ROUND(I355*H355,2)</f>
        <v>0</v>
      </c>
      <c r="K355" s="188" t="s">
        <v>202</v>
      </c>
      <c r="L355" s="193"/>
      <c r="M355" s="194" t="s">
        <v>1</v>
      </c>
      <c r="N355" s="195" t="s">
        <v>39</v>
      </c>
      <c r="O355" s="58"/>
      <c r="P355" s="154">
        <f>O355*H355</f>
        <v>0</v>
      </c>
      <c r="Q355" s="154">
        <v>0.0483</v>
      </c>
      <c r="R355" s="154">
        <f>Q355*H355</f>
        <v>0.48300000000000004</v>
      </c>
      <c r="S355" s="154">
        <v>0</v>
      </c>
      <c r="T355" s="155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6" t="s">
        <v>231</v>
      </c>
      <c r="AT355" s="156" t="s">
        <v>313</v>
      </c>
      <c r="AU355" s="156" t="s">
        <v>84</v>
      </c>
      <c r="AY355" s="17" t="s">
        <v>197</v>
      </c>
      <c r="BE355" s="157">
        <f>IF(N355="základní",J355,0)</f>
        <v>0</v>
      </c>
      <c r="BF355" s="157">
        <f>IF(N355="snížená",J355,0)</f>
        <v>0</v>
      </c>
      <c r="BG355" s="157">
        <f>IF(N355="zákl. přenesená",J355,0)</f>
        <v>0</v>
      </c>
      <c r="BH355" s="157">
        <f>IF(N355="sníž. přenesená",J355,0)</f>
        <v>0</v>
      </c>
      <c r="BI355" s="157">
        <f>IF(N355="nulová",J355,0)</f>
        <v>0</v>
      </c>
      <c r="BJ355" s="17" t="s">
        <v>82</v>
      </c>
      <c r="BK355" s="157">
        <f>ROUND(I355*H355,2)</f>
        <v>0</v>
      </c>
      <c r="BL355" s="17" t="s">
        <v>203</v>
      </c>
      <c r="BM355" s="156" t="s">
        <v>586</v>
      </c>
    </row>
    <row r="356" spans="1:65" s="2" customFormat="1" ht="24.2" customHeight="1">
      <c r="A356" s="32"/>
      <c r="B356" s="144"/>
      <c r="C356" s="186" t="s">
        <v>587</v>
      </c>
      <c r="D356" s="186" t="s">
        <v>313</v>
      </c>
      <c r="E356" s="187" t="s">
        <v>588</v>
      </c>
      <c r="F356" s="188" t="s">
        <v>589</v>
      </c>
      <c r="G356" s="189" t="s">
        <v>120</v>
      </c>
      <c r="H356" s="190">
        <v>10</v>
      </c>
      <c r="I356" s="191"/>
      <c r="J356" s="192">
        <f>ROUND(I356*H356,2)</f>
        <v>0</v>
      </c>
      <c r="K356" s="188" t="s">
        <v>202</v>
      </c>
      <c r="L356" s="193"/>
      <c r="M356" s="194" t="s">
        <v>1</v>
      </c>
      <c r="N356" s="195" t="s">
        <v>39</v>
      </c>
      <c r="O356" s="58"/>
      <c r="P356" s="154">
        <f>O356*H356</f>
        <v>0</v>
      </c>
      <c r="Q356" s="154">
        <v>0.06567</v>
      </c>
      <c r="R356" s="154">
        <f>Q356*H356</f>
        <v>0.6567000000000001</v>
      </c>
      <c r="S356" s="154">
        <v>0</v>
      </c>
      <c r="T356" s="155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6" t="s">
        <v>231</v>
      </c>
      <c r="AT356" s="156" t="s">
        <v>313</v>
      </c>
      <c r="AU356" s="156" t="s">
        <v>84</v>
      </c>
      <c r="AY356" s="17" t="s">
        <v>197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7" t="s">
        <v>82</v>
      </c>
      <c r="BK356" s="157">
        <f>ROUND(I356*H356,2)</f>
        <v>0</v>
      </c>
      <c r="BL356" s="17" t="s">
        <v>203</v>
      </c>
      <c r="BM356" s="156" t="s">
        <v>590</v>
      </c>
    </row>
    <row r="357" spans="1:65" s="2" customFormat="1" ht="24.2" customHeight="1">
      <c r="A357" s="32"/>
      <c r="B357" s="144"/>
      <c r="C357" s="145" t="s">
        <v>591</v>
      </c>
      <c r="D357" s="145" t="s">
        <v>199</v>
      </c>
      <c r="E357" s="146" t="s">
        <v>592</v>
      </c>
      <c r="F357" s="147" t="s">
        <v>593</v>
      </c>
      <c r="G357" s="148" t="s">
        <v>120</v>
      </c>
      <c r="H357" s="149">
        <v>305</v>
      </c>
      <c r="I357" s="150"/>
      <c r="J357" s="151">
        <f>ROUND(I357*H357,2)</f>
        <v>0</v>
      </c>
      <c r="K357" s="147" t="s">
        <v>202</v>
      </c>
      <c r="L357" s="33"/>
      <c r="M357" s="152" t="s">
        <v>1</v>
      </c>
      <c r="N357" s="153" t="s">
        <v>39</v>
      </c>
      <c r="O357" s="58"/>
      <c r="P357" s="154">
        <f>O357*H357</f>
        <v>0</v>
      </c>
      <c r="Q357" s="154">
        <v>0.16849</v>
      </c>
      <c r="R357" s="154">
        <f>Q357*H357</f>
        <v>51.389450000000004</v>
      </c>
      <c r="S357" s="154">
        <v>0</v>
      </c>
      <c r="T357" s="155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6" t="s">
        <v>203</v>
      </c>
      <c r="AT357" s="156" t="s">
        <v>199</v>
      </c>
      <c r="AU357" s="156" t="s">
        <v>84</v>
      </c>
      <c r="AY357" s="17" t="s">
        <v>197</v>
      </c>
      <c r="BE357" s="157">
        <f>IF(N357="základní",J357,0)</f>
        <v>0</v>
      </c>
      <c r="BF357" s="157">
        <f>IF(N357="snížená",J357,0)</f>
        <v>0</v>
      </c>
      <c r="BG357" s="157">
        <f>IF(N357="zákl. přenesená",J357,0)</f>
        <v>0</v>
      </c>
      <c r="BH357" s="157">
        <f>IF(N357="sníž. přenesená",J357,0)</f>
        <v>0</v>
      </c>
      <c r="BI357" s="157">
        <f>IF(N357="nulová",J357,0)</f>
        <v>0</v>
      </c>
      <c r="BJ357" s="17" t="s">
        <v>82</v>
      </c>
      <c r="BK357" s="157">
        <f>ROUND(I357*H357,2)</f>
        <v>0</v>
      </c>
      <c r="BL357" s="17" t="s">
        <v>203</v>
      </c>
      <c r="BM357" s="156" t="s">
        <v>594</v>
      </c>
    </row>
    <row r="358" spans="1:65" s="2" customFormat="1" ht="16.5" customHeight="1">
      <c r="A358" s="32"/>
      <c r="B358" s="144"/>
      <c r="C358" s="186" t="s">
        <v>595</v>
      </c>
      <c r="D358" s="186" t="s">
        <v>313</v>
      </c>
      <c r="E358" s="187" t="s">
        <v>596</v>
      </c>
      <c r="F358" s="188" t="s">
        <v>597</v>
      </c>
      <c r="G358" s="189" t="s">
        <v>120</v>
      </c>
      <c r="H358" s="190">
        <v>178.5</v>
      </c>
      <c r="I358" s="191"/>
      <c r="J358" s="192">
        <f>ROUND(I358*H358,2)</f>
        <v>0</v>
      </c>
      <c r="K358" s="188" t="s">
        <v>202</v>
      </c>
      <c r="L358" s="193"/>
      <c r="M358" s="194" t="s">
        <v>1</v>
      </c>
      <c r="N358" s="195" t="s">
        <v>39</v>
      </c>
      <c r="O358" s="58"/>
      <c r="P358" s="154">
        <f>O358*H358</f>
        <v>0</v>
      </c>
      <c r="Q358" s="154">
        <v>0.125</v>
      </c>
      <c r="R358" s="154">
        <f>Q358*H358</f>
        <v>22.3125</v>
      </c>
      <c r="S358" s="154">
        <v>0</v>
      </c>
      <c r="T358" s="155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6" t="s">
        <v>231</v>
      </c>
      <c r="AT358" s="156" t="s">
        <v>313</v>
      </c>
      <c r="AU358" s="156" t="s">
        <v>84</v>
      </c>
      <c r="AY358" s="17" t="s">
        <v>197</v>
      </c>
      <c r="BE358" s="157">
        <f>IF(N358="základní",J358,0)</f>
        <v>0</v>
      </c>
      <c r="BF358" s="157">
        <f>IF(N358="snížená",J358,0)</f>
        <v>0</v>
      </c>
      <c r="BG358" s="157">
        <f>IF(N358="zákl. přenesená",J358,0)</f>
        <v>0</v>
      </c>
      <c r="BH358" s="157">
        <f>IF(N358="sníž. přenesená",J358,0)</f>
        <v>0</v>
      </c>
      <c r="BI358" s="157">
        <f>IF(N358="nulová",J358,0)</f>
        <v>0</v>
      </c>
      <c r="BJ358" s="17" t="s">
        <v>82</v>
      </c>
      <c r="BK358" s="157">
        <f>ROUND(I358*H358,2)</f>
        <v>0</v>
      </c>
      <c r="BL358" s="17" t="s">
        <v>203</v>
      </c>
      <c r="BM358" s="156" t="s">
        <v>598</v>
      </c>
    </row>
    <row r="359" spans="1:47" s="2" customFormat="1" ht="19.5">
      <c r="A359" s="32"/>
      <c r="B359" s="33"/>
      <c r="C359" s="32"/>
      <c r="D359" s="159" t="s">
        <v>223</v>
      </c>
      <c r="E359" s="32"/>
      <c r="F359" s="175" t="s">
        <v>429</v>
      </c>
      <c r="G359" s="32"/>
      <c r="H359" s="32"/>
      <c r="I359" s="176"/>
      <c r="J359" s="32"/>
      <c r="K359" s="32"/>
      <c r="L359" s="33"/>
      <c r="M359" s="177"/>
      <c r="N359" s="178"/>
      <c r="O359" s="58"/>
      <c r="P359" s="58"/>
      <c r="Q359" s="58"/>
      <c r="R359" s="58"/>
      <c r="S359" s="58"/>
      <c r="T359" s="59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7" t="s">
        <v>223</v>
      </c>
      <c r="AU359" s="17" t="s">
        <v>84</v>
      </c>
    </row>
    <row r="360" spans="2:51" s="13" customFormat="1" ht="12">
      <c r="B360" s="158"/>
      <c r="D360" s="159" t="s">
        <v>211</v>
      </c>
      <c r="E360" s="160" t="s">
        <v>1</v>
      </c>
      <c r="F360" s="161" t="s">
        <v>599</v>
      </c>
      <c r="H360" s="162">
        <v>305</v>
      </c>
      <c r="I360" s="163"/>
      <c r="L360" s="158"/>
      <c r="M360" s="164"/>
      <c r="N360" s="165"/>
      <c r="O360" s="165"/>
      <c r="P360" s="165"/>
      <c r="Q360" s="165"/>
      <c r="R360" s="165"/>
      <c r="S360" s="165"/>
      <c r="T360" s="166"/>
      <c r="AT360" s="160" t="s">
        <v>211</v>
      </c>
      <c r="AU360" s="160" t="s">
        <v>84</v>
      </c>
      <c r="AV360" s="13" t="s">
        <v>84</v>
      </c>
      <c r="AW360" s="13" t="s">
        <v>30</v>
      </c>
      <c r="AX360" s="13" t="s">
        <v>74</v>
      </c>
      <c r="AY360" s="160" t="s">
        <v>197</v>
      </c>
    </row>
    <row r="361" spans="2:51" s="13" customFormat="1" ht="12">
      <c r="B361" s="158"/>
      <c r="D361" s="159" t="s">
        <v>211</v>
      </c>
      <c r="E361" s="160" t="s">
        <v>1</v>
      </c>
      <c r="F361" s="161" t="s">
        <v>600</v>
      </c>
      <c r="H361" s="162">
        <v>-130</v>
      </c>
      <c r="I361" s="163"/>
      <c r="L361" s="158"/>
      <c r="M361" s="164"/>
      <c r="N361" s="165"/>
      <c r="O361" s="165"/>
      <c r="P361" s="165"/>
      <c r="Q361" s="165"/>
      <c r="R361" s="165"/>
      <c r="S361" s="165"/>
      <c r="T361" s="166"/>
      <c r="AT361" s="160" t="s">
        <v>211</v>
      </c>
      <c r="AU361" s="160" t="s">
        <v>84</v>
      </c>
      <c r="AV361" s="13" t="s">
        <v>84</v>
      </c>
      <c r="AW361" s="13" t="s">
        <v>30</v>
      </c>
      <c r="AX361" s="13" t="s">
        <v>74</v>
      </c>
      <c r="AY361" s="160" t="s">
        <v>197</v>
      </c>
    </row>
    <row r="362" spans="2:51" s="14" customFormat="1" ht="12">
      <c r="B362" s="167"/>
      <c r="D362" s="159" t="s">
        <v>211</v>
      </c>
      <c r="E362" s="168" t="s">
        <v>1</v>
      </c>
      <c r="F362" s="169" t="s">
        <v>212</v>
      </c>
      <c r="H362" s="170">
        <v>175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8" t="s">
        <v>211</v>
      </c>
      <c r="AU362" s="168" t="s">
        <v>84</v>
      </c>
      <c r="AV362" s="14" t="s">
        <v>203</v>
      </c>
      <c r="AW362" s="14" t="s">
        <v>30</v>
      </c>
      <c r="AX362" s="14" t="s">
        <v>74</v>
      </c>
      <c r="AY362" s="168" t="s">
        <v>197</v>
      </c>
    </row>
    <row r="363" spans="2:51" s="13" customFormat="1" ht="12">
      <c r="B363" s="158"/>
      <c r="D363" s="159" t="s">
        <v>211</v>
      </c>
      <c r="E363" s="160" t="s">
        <v>1</v>
      </c>
      <c r="F363" s="161" t="s">
        <v>601</v>
      </c>
      <c r="H363" s="162">
        <v>178.5</v>
      </c>
      <c r="I363" s="163"/>
      <c r="L363" s="158"/>
      <c r="M363" s="164"/>
      <c r="N363" s="165"/>
      <c r="O363" s="165"/>
      <c r="P363" s="165"/>
      <c r="Q363" s="165"/>
      <c r="R363" s="165"/>
      <c r="S363" s="165"/>
      <c r="T363" s="166"/>
      <c r="AT363" s="160" t="s">
        <v>211</v>
      </c>
      <c r="AU363" s="160" t="s">
        <v>84</v>
      </c>
      <c r="AV363" s="13" t="s">
        <v>84</v>
      </c>
      <c r="AW363" s="13" t="s">
        <v>30</v>
      </c>
      <c r="AX363" s="13" t="s">
        <v>82</v>
      </c>
      <c r="AY363" s="160" t="s">
        <v>197</v>
      </c>
    </row>
    <row r="364" spans="1:65" s="2" customFormat="1" ht="24.2" customHeight="1">
      <c r="A364" s="32"/>
      <c r="B364" s="144"/>
      <c r="C364" s="145" t="s">
        <v>602</v>
      </c>
      <c r="D364" s="145" t="s">
        <v>199</v>
      </c>
      <c r="E364" s="146" t="s">
        <v>603</v>
      </c>
      <c r="F364" s="147" t="s">
        <v>604</v>
      </c>
      <c r="G364" s="148" t="s">
        <v>142</v>
      </c>
      <c r="H364" s="149">
        <v>6.1</v>
      </c>
      <c r="I364" s="150"/>
      <c r="J364" s="151">
        <f>ROUND(I364*H364,2)</f>
        <v>0</v>
      </c>
      <c r="K364" s="147" t="s">
        <v>202</v>
      </c>
      <c r="L364" s="33"/>
      <c r="M364" s="152" t="s">
        <v>1</v>
      </c>
      <c r="N364" s="153" t="s">
        <v>39</v>
      </c>
      <c r="O364" s="58"/>
      <c r="P364" s="154">
        <f>O364*H364</f>
        <v>0</v>
      </c>
      <c r="Q364" s="154">
        <v>2.25634</v>
      </c>
      <c r="R364" s="154">
        <f>Q364*H364</f>
        <v>13.763673999999998</v>
      </c>
      <c r="S364" s="154">
        <v>0</v>
      </c>
      <c r="T364" s="155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6" t="s">
        <v>203</v>
      </c>
      <c r="AT364" s="156" t="s">
        <v>199</v>
      </c>
      <c r="AU364" s="156" t="s">
        <v>84</v>
      </c>
      <c r="AY364" s="17" t="s">
        <v>197</v>
      </c>
      <c r="BE364" s="157">
        <f>IF(N364="základní",J364,0)</f>
        <v>0</v>
      </c>
      <c r="BF364" s="157">
        <f>IF(N364="snížená",J364,0)</f>
        <v>0</v>
      </c>
      <c r="BG364" s="157">
        <f>IF(N364="zákl. přenesená",J364,0)</f>
        <v>0</v>
      </c>
      <c r="BH364" s="157">
        <f>IF(N364="sníž. přenesená",J364,0)</f>
        <v>0</v>
      </c>
      <c r="BI364" s="157">
        <f>IF(N364="nulová",J364,0)</f>
        <v>0</v>
      </c>
      <c r="BJ364" s="17" t="s">
        <v>82</v>
      </c>
      <c r="BK364" s="157">
        <f>ROUND(I364*H364,2)</f>
        <v>0</v>
      </c>
      <c r="BL364" s="17" t="s">
        <v>203</v>
      </c>
      <c r="BM364" s="156" t="s">
        <v>605</v>
      </c>
    </row>
    <row r="365" spans="2:51" s="13" customFormat="1" ht="12">
      <c r="B365" s="158"/>
      <c r="D365" s="159" t="s">
        <v>211</v>
      </c>
      <c r="E365" s="160" t="s">
        <v>1</v>
      </c>
      <c r="F365" s="161" t="s">
        <v>606</v>
      </c>
      <c r="H365" s="162">
        <v>6.1</v>
      </c>
      <c r="I365" s="163"/>
      <c r="L365" s="158"/>
      <c r="M365" s="164"/>
      <c r="N365" s="165"/>
      <c r="O365" s="165"/>
      <c r="P365" s="165"/>
      <c r="Q365" s="165"/>
      <c r="R365" s="165"/>
      <c r="S365" s="165"/>
      <c r="T365" s="166"/>
      <c r="AT365" s="160" t="s">
        <v>211</v>
      </c>
      <c r="AU365" s="160" t="s">
        <v>84</v>
      </c>
      <c r="AV365" s="13" t="s">
        <v>84</v>
      </c>
      <c r="AW365" s="13" t="s">
        <v>30</v>
      </c>
      <c r="AX365" s="13" t="s">
        <v>82</v>
      </c>
      <c r="AY365" s="160" t="s">
        <v>197</v>
      </c>
    </row>
    <row r="366" spans="1:65" s="2" customFormat="1" ht="24.2" customHeight="1">
      <c r="A366" s="32"/>
      <c r="B366" s="144"/>
      <c r="C366" s="145" t="s">
        <v>607</v>
      </c>
      <c r="D366" s="145" t="s">
        <v>199</v>
      </c>
      <c r="E366" s="146" t="s">
        <v>608</v>
      </c>
      <c r="F366" s="147" t="s">
        <v>609</v>
      </c>
      <c r="G366" s="148" t="s">
        <v>120</v>
      </c>
      <c r="H366" s="149">
        <v>396</v>
      </c>
      <c r="I366" s="150"/>
      <c r="J366" s="151">
        <f>ROUND(I366*H366,2)</f>
        <v>0</v>
      </c>
      <c r="K366" s="147" t="s">
        <v>202</v>
      </c>
      <c r="L366" s="33"/>
      <c r="M366" s="152" t="s">
        <v>1</v>
      </c>
      <c r="N366" s="153" t="s">
        <v>39</v>
      </c>
      <c r="O366" s="58"/>
      <c r="P366" s="154">
        <f>O366*H366</f>
        <v>0</v>
      </c>
      <c r="Q366" s="154">
        <v>0</v>
      </c>
      <c r="R366" s="154">
        <f>Q366*H366</f>
        <v>0</v>
      </c>
      <c r="S366" s="154">
        <v>0</v>
      </c>
      <c r="T366" s="155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6" t="s">
        <v>203</v>
      </c>
      <c r="AT366" s="156" t="s">
        <v>199</v>
      </c>
      <c r="AU366" s="156" t="s">
        <v>84</v>
      </c>
      <c r="AY366" s="17" t="s">
        <v>197</v>
      </c>
      <c r="BE366" s="157">
        <f>IF(N366="základní",J366,0)</f>
        <v>0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7" t="s">
        <v>82</v>
      </c>
      <c r="BK366" s="157">
        <f>ROUND(I366*H366,2)</f>
        <v>0</v>
      </c>
      <c r="BL366" s="17" t="s">
        <v>203</v>
      </c>
      <c r="BM366" s="156" t="s">
        <v>610</v>
      </c>
    </row>
    <row r="367" spans="1:65" s="2" customFormat="1" ht="24.2" customHeight="1">
      <c r="A367" s="32"/>
      <c r="B367" s="144"/>
      <c r="C367" s="145" t="s">
        <v>611</v>
      </c>
      <c r="D367" s="145" t="s">
        <v>199</v>
      </c>
      <c r="E367" s="146" t="s">
        <v>612</v>
      </c>
      <c r="F367" s="147" t="s">
        <v>613</v>
      </c>
      <c r="G367" s="148" t="s">
        <v>159</v>
      </c>
      <c r="H367" s="149">
        <v>3</v>
      </c>
      <c r="I367" s="150"/>
      <c r="J367" s="151">
        <f>ROUND(I367*H367,2)</f>
        <v>0</v>
      </c>
      <c r="K367" s="147" t="s">
        <v>202</v>
      </c>
      <c r="L367" s="33"/>
      <c r="M367" s="152" t="s">
        <v>1</v>
      </c>
      <c r="N367" s="153" t="s">
        <v>39</v>
      </c>
      <c r="O367" s="58"/>
      <c r="P367" s="154">
        <f>O367*H367</f>
        <v>0</v>
      </c>
      <c r="Q367" s="154">
        <v>0</v>
      </c>
      <c r="R367" s="154">
        <f>Q367*H367</f>
        <v>0</v>
      </c>
      <c r="S367" s="154">
        <v>0.082</v>
      </c>
      <c r="T367" s="155">
        <f>S367*H367</f>
        <v>0.246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6" t="s">
        <v>203</v>
      </c>
      <c r="AT367" s="156" t="s">
        <v>199</v>
      </c>
      <c r="AU367" s="156" t="s">
        <v>84</v>
      </c>
      <c r="AY367" s="17" t="s">
        <v>197</v>
      </c>
      <c r="BE367" s="157">
        <f>IF(N367="základní",J367,0)</f>
        <v>0</v>
      </c>
      <c r="BF367" s="157">
        <f>IF(N367="snížená",J367,0)</f>
        <v>0</v>
      </c>
      <c r="BG367" s="157">
        <f>IF(N367="zákl. přenesená",J367,0)</f>
        <v>0</v>
      </c>
      <c r="BH367" s="157">
        <f>IF(N367="sníž. přenesená",J367,0)</f>
        <v>0</v>
      </c>
      <c r="BI367" s="157">
        <f>IF(N367="nulová",J367,0)</f>
        <v>0</v>
      </c>
      <c r="BJ367" s="17" t="s">
        <v>82</v>
      </c>
      <c r="BK367" s="157">
        <f>ROUND(I367*H367,2)</f>
        <v>0</v>
      </c>
      <c r="BL367" s="17" t="s">
        <v>203</v>
      </c>
      <c r="BM367" s="156" t="s">
        <v>614</v>
      </c>
    </row>
    <row r="368" spans="1:65" s="2" customFormat="1" ht="16.5" customHeight="1">
      <c r="A368" s="32"/>
      <c r="B368" s="144"/>
      <c r="C368" s="145" t="s">
        <v>146</v>
      </c>
      <c r="D368" s="145" t="s">
        <v>199</v>
      </c>
      <c r="E368" s="146" t="s">
        <v>615</v>
      </c>
      <c r="F368" s="147" t="s">
        <v>616</v>
      </c>
      <c r="G368" s="148" t="s">
        <v>617</v>
      </c>
      <c r="H368" s="149">
        <v>1</v>
      </c>
      <c r="I368" s="150"/>
      <c r="J368" s="151">
        <f>ROUND(I368*H368,2)</f>
        <v>0</v>
      </c>
      <c r="K368" s="147" t="s">
        <v>1</v>
      </c>
      <c r="L368" s="33"/>
      <c r="M368" s="152" t="s">
        <v>1</v>
      </c>
      <c r="N368" s="153" t="s">
        <v>39</v>
      </c>
      <c r="O368" s="58"/>
      <c r="P368" s="154">
        <f>O368*H368</f>
        <v>0</v>
      </c>
      <c r="Q368" s="154">
        <v>0</v>
      </c>
      <c r="R368" s="154">
        <f>Q368*H368</f>
        <v>0</v>
      </c>
      <c r="S368" s="154">
        <v>0</v>
      </c>
      <c r="T368" s="155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6" t="s">
        <v>203</v>
      </c>
      <c r="AT368" s="156" t="s">
        <v>199</v>
      </c>
      <c r="AU368" s="156" t="s">
        <v>84</v>
      </c>
      <c r="AY368" s="17" t="s">
        <v>197</v>
      </c>
      <c r="BE368" s="157">
        <f>IF(N368="základní",J368,0)</f>
        <v>0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7" t="s">
        <v>82</v>
      </c>
      <c r="BK368" s="157">
        <f>ROUND(I368*H368,2)</f>
        <v>0</v>
      </c>
      <c r="BL368" s="17" t="s">
        <v>203</v>
      </c>
      <c r="BM368" s="156" t="s">
        <v>618</v>
      </c>
    </row>
    <row r="369" spans="1:65" s="2" customFormat="1" ht="16.5" customHeight="1">
      <c r="A369" s="32"/>
      <c r="B369" s="144"/>
      <c r="C369" s="145" t="s">
        <v>619</v>
      </c>
      <c r="D369" s="145" t="s">
        <v>199</v>
      </c>
      <c r="E369" s="146" t="s">
        <v>620</v>
      </c>
      <c r="F369" s="147" t="s">
        <v>621</v>
      </c>
      <c r="G369" s="148" t="s">
        <v>622</v>
      </c>
      <c r="H369" s="149">
        <v>4</v>
      </c>
      <c r="I369" s="150"/>
      <c r="J369" s="151">
        <f>ROUND(I369*H369,2)</f>
        <v>0</v>
      </c>
      <c r="K369" s="147" t="s">
        <v>1</v>
      </c>
      <c r="L369" s="33"/>
      <c r="M369" s="152" t="s">
        <v>1</v>
      </c>
      <c r="N369" s="153" t="s">
        <v>39</v>
      </c>
      <c r="O369" s="58"/>
      <c r="P369" s="154">
        <f>O369*H369</f>
        <v>0</v>
      </c>
      <c r="Q369" s="154">
        <v>0</v>
      </c>
      <c r="R369" s="154">
        <f>Q369*H369</f>
        <v>0</v>
      </c>
      <c r="S369" s="154">
        <v>0</v>
      </c>
      <c r="T369" s="155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6" t="s">
        <v>203</v>
      </c>
      <c r="AT369" s="156" t="s">
        <v>199</v>
      </c>
      <c r="AU369" s="156" t="s">
        <v>84</v>
      </c>
      <c r="AY369" s="17" t="s">
        <v>197</v>
      </c>
      <c r="BE369" s="157">
        <f>IF(N369="základní",J369,0)</f>
        <v>0</v>
      </c>
      <c r="BF369" s="157">
        <f>IF(N369="snížená",J369,0)</f>
        <v>0</v>
      </c>
      <c r="BG369" s="157">
        <f>IF(N369="zákl. přenesená",J369,0)</f>
        <v>0</v>
      </c>
      <c r="BH369" s="157">
        <f>IF(N369="sníž. přenesená",J369,0)</f>
        <v>0</v>
      </c>
      <c r="BI369" s="157">
        <f>IF(N369="nulová",J369,0)</f>
        <v>0</v>
      </c>
      <c r="BJ369" s="17" t="s">
        <v>82</v>
      </c>
      <c r="BK369" s="157">
        <f>ROUND(I369*H369,2)</f>
        <v>0</v>
      </c>
      <c r="BL369" s="17" t="s">
        <v>203</v>
      </c>
      <c r="BM369" s="156" t="s">
        <v>623</v>
      </c>
    </row>
    <row r="370" spans="1:65" s="2" customFormat="1" ht="16.5" customHeight="1">
      <c r="A370" s="32"/>
      <c r="B370" s="144"/>
      <c r="C370" s="186" t="s">
        <v>624</v>
      </c>
      <c r="D370" s="186" t="s">
        <v>313</v>
      </c>
      <c r="E370" s="187" t="s">
        <v>625</v>
      </c>
      <c r="F370" s="188" t="s">
        <v>626</v>
      </c>
      <c r="G370" s="189" t="s">
        <v>617</v>
      </c>
      <c r="H370" s="190">
        <v>1</v>
      </c>
      <c r="I370" s="191"/>
      <c r="J370" s="192">
        <f>ROUND(I370*H370,2)</f>
        <v>0</v>
      </c>
      <c r="K370" s="188" t="s">
        <v>1</v>
      </c>
      <c r="L370" s="193"/>
      <c r="M370" s="194" t="s">
        <v>1</v>
      </c>
      <c r="N370" s="195" t="s">
        <v>39</v>
      </c>
      <c r="O370" s="58"/>
      <c r="P370" s="154">
        <f>O370*H370</f>
        <v>0</v>
      </c>
      <c r="Q370" s="154">
        <v>0</v>
      </c>
      <c r="R370" s="154">
        <f>Q370*H370</f>
        <v>0</v>
      </c>
      <c r="S370" s="154">
        <v>0</v>
      </c>
      <c r="T370" s="155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6" t="s">
        <v>231</v>
      </c>
      <c r="AT370" s="156" t="s">
        <v>313</v>
      </c>
      <c r="AU370" s="156" t="s">
        <v>84</v>
      </c>
      <c r="AY370" s="17" t="s">
        <v>197</v>
      </c>
      <c r="BE370" s="157">
        <f>IF(N370="základní",J370,0)</f>
        <v>0</v>
      </c>
      <c r="BF370" s="157">
        <f>IF(N370="snížená",J370,0)</f>
        <v>0</v>
      </c>
      <c r="BG370" s="157">
        <f>IF(N370="zákl. přenesená",J370,0)</f>
        <v>0</v>
      </c>
      <c r="BH370" s="157">
        <f>IF(N370="sníž. přenesená",J370,0)</f>
        <v>0</v>
      </c>
      <c r="BI370" s="157">
        <f>IF(N370="nulová",J370,0)</f>
        <v>0</v>
      </c>
      <c r="BJ370" s="17" t="s">
        <v>82</v>
      </c>
      <c r="BK370" s="157">
        <f>ROUND(I370*H370,2)</f>
        <v>0</v>
      </c>
      <c r="BL370" s="17" t="s">
        <v>203</v>
      </c>
      <c r="BM370" s="156" t="s">
        <v>627</v>
      </c>
    </row>
    <row r="371" spans="2:51" s="15" customFormat="1" ht="12">
      <c r="B371" s="179"/>
      <c r="D371" s="159" t="s">
        <v>211</v>
      </c>
      <c r="E371" s="180" t="s">
        <v>1</v>
      </c>
      <c r="F371" s="181" t="s">
        <v>628</v>
      </c>
      <c r="H371" s="180" t="s">
        <v>1</v>
      </c>
      <c r="I371" s="182"/>
      <c r="L371" s="179"/>
      <c r="M371" s="183"/>
      <c r="N371" s="184"/>
      <c r="O371" s="184"/>
      <c r="P371" s="184"/>
      <c r="Q371" s="184"/>
      <c r="R371" s="184"/>
      <c r="S371" s="184"/>
      <c r="T371" s="185"/>
      <c r="AT371" s="180" t="s">
        <v>211</v>
      </c>
      <c r="AU371" s="180" t="s">
        <v>84</v>
      </c>
      <c r="AV371" s="15" t="s">
        <v>82</v>
      </c>
      <c r="AW371" s="15" t="s">
        <v>30</v>
      </c>
      <c r="AX371" s="15" t="s">
        <v>74</v>
      </c>
      <c r="AY371" s="180" t="s">
        <v>197</v>
      </c>
    </row>
    <row r="372" spans="2:51" s="15" customFormat="1" ht="22.5">
      <c r="B372" s="179"/>
      <c r="D372" s="159" t="s">
        <v>211</v>
      </c>
      <c r="E372" s="180" t="s">
        <v>1</v>
      </c>
      <c r="F372" s="181" t="s">
        <v>629</v>
      </c>
      <c r="H372" s="180" t="s">
        <v>1</v>
      </c>
      <c r="I372" s="182"/>
      <c r="L372" s="179"/>
      <c r="M372" s="183"/>
      <c r="N372" s="184"/>
      <c r="O372" s="184"/>
      <c r="P372" s="184"/>
      <c r="Q372" s="184"/>
      <c r="R372" s="184"/>
      <c r="S372" s="184"/>
      <c r="T372" s="185"/>
      <c r="AT372" s="180" t="s">
        <v>211</v>
      </c>
      <c r="AU372" s="180" t="s">
        <v>84</v>
      </c>
      <c r="AV372" s="15" t="s">
        <v>82</v>
      </c>
      <c r="AW372" s="15" t="s">
        <v>30</v>
      </c>
      <c r="AX372" s="15" t="s">
        <v>74</v>
      </c>
      <c r="AY372" s="180" t="s">
        <v>197</v>
      </c>
    </row>
    <row r="373" spans="2:51" s="15" customFormat="1" ht="12">
      <c r="B373" s="179"/>
      <c r="D373" s="159" t="s">
        <v>211</v>
      </c>
      <c r="E373" s="180" t="s">
        <v>1</v>
      </c>
      <c r="F373" s="181" t="s">
        <v>630</v>
      </c>
      <c r="H373" s="180" t="s">
        <v>1</v>
      </c>
      <c r="I373" s="182"/>
      <c r="L373" s="179"/>
      <c r="M373" s="183"/>
      <c r="N373" s="184"/>
      <c r="O373" s="184"/>
      <c r="P373" s="184"/>
      <c r="Q373" s="184"/>
      <c r="R373" s="184"/>
      <c r="S373" s="184"/>
      <c r="T373" s="185"/>
      <c r="AT373" s="180" t="s">
        <v>211</v>
      </c>
      <c r="AU373" s="180" t="s">
        <v>84</v>
      </c>
      <c r="AV373" s="15" t="s">
        <v>82</v>
      </c>
      <c r="AW373" s="15" t="s">
        <v>30</v>
      </c>
      <c r="AX373" s="15" t="s">
        <v>74</v>
      </c>
      <c r="AY373" s="180" t="s">
        <v>197</v>
      </c>
    </row>
    <row r="374" spans="2:51" s="13" customFormat="1" ht="12">
      <c r="B374" s="158"/>
      <c r="D374" s="159" t="s">
        <v>211</v>
      </c>
      <c r="E374" s="160" t="s">
        <v>1</v>
      </c>
      <c r="F374" s="161" t="s">
        <v>631</v>
      </c>
      <c r="H374" s="162">
        <v>1</v>
      </c>
      <c r="I374" s="163"/>
      <c r="L374" s="158"/>
      <c r="M374" s="164"/>
      <c r="N374" s="165"/>
      <c r="O374" s="165"/>
      <c r="P374" s="165"/>
      <c r="Q374" s="165"/>
      <c r="R374" s="165"/>
      <c r="S374" s="165"/>
      <c r="T374" s="166"/>
      <c r="AT374" s="160" t="s">
        <v>211</v>
      </c>
      <c r="AU374" s="160" t="s">
        <v>84</v>
      </c>
      <c r="AV374" s="13" t="s">
        <v>84</v>
      </c>
      <c r="AW374" s="13" t="s">
        <v>30</v>
      </c>
      <c r="AX374" s="13" t="s">
        <v>82</v>
      </c>
      <c r="AY374" s="160" t="s">
        <v>197</v>
      </c>
    </row>
    <row r="375" spans="2:63" s="12" customFormat="1" ht="22.9" customHeight="1">
      <c r="B375" s="131"/>
      <c r="D375" s="132" t="s">
        <v>73</v>
      </c>
      <c r="E375" s="142" t="s">
        <v>632</v>
      </c>
      <c r="F375" s="142" t="s">
        <v>633</v>
      </c>
      <c r="I375" s="134"/>
      <c r="J375" s="143">
        <f>BK375</f>
        <v>0</v>
      </c>
      <c r="L375" s="131"/>
      <c r="M375" s="136"/>
      <c r="N375" s="137"/>
      <c r="O375" s="137"/>
      <c r="P375" s="138">
        <f>SUM(P376:P391)</f>
        <v>0</v>
      </c>
      <c r="Q375" s="137"/>
      <c r="R375" s="138">
        <f>SUM(R376:R391)</f>
        <v>0</v>
      </c>
      <c r="S375" s="137"/>
      <c r="T375" s="139">
        <f>SUM(T376:T391)</f>
        <v>0</v>
      </c>
      <c r="AR375" s="132" t="s">
        <v>82</v>
      </c>
      <c r="AT375" s="140" t="s">
        <v>73</v>
      </c>
      <c r="AU375" s="140" t="s">
        <v>82</v>
      </c>
      <c r="AY375" s="132" t="s">
        <v>197</v>
      </c>
      <c r="BK375" s="141">
        <f>SUM(BK376:BK391)</f>
        <v>0</v>
      </c>
    </row>
    <row r="376" spans="1:65" s="2" customFormat="1" ht="33" customHeight="1">
      <c r="A376" s="32"/>
      <c r="B376" s="144"/>
      <c r="C376" s="145" t="s">
        <v>634</v>
      </c>
      <c r="D376" s="145" t="s">
        <v>199</v>
      </c>
      <c r="E376" s="146" t="s">
        <v>635</v>
      </c>
      <c r="F376" s="147" t="s">
        <v>636</v>
      </c>
      <c r="G376" s="148" t="s">
        <v>289</v>
      </c>
      <c r="H376" s="149">
        <v>20.139</v>
      </c>
      <c r="I376" s="150"/>
      <c r="J376" s="151">
        <f>ROUND(I376*H376,2)</f>
        <v>0</v>
      </c>
      <c r="K376" s="147" t="s">
        <v>202</v>
      </c>
      <c r="L376" s="33"/>
      <c r="M376" s="152" t="s">
        <v>1</v>
      </c>
      <c r="N376" s="153" t="s">
        <v>39</v>
      </c>
      <c r="O376" s="58"/>
      <c r="P376" s="154">
        <f>O376*H376</f>
        <v>0</v>
      </c>
      <c r="Q376" s="154">
        <v>0</v>
      </c>
      <c r="R376" s="154">
        <f>Q376*H376</f>
        <v>0</v>
      </c>
      <c r="S376" s="154">
        <v>0</v>
      </c>
      <c r="T376" s="155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6" t="s">
        <v>203</v>
      </c>
      <c r="AT376" s="156" t="s">
        <v>199</v>
      </c>
      <c r="AU376" s="156" t="s">
        <v>84</v>
      </c>
      <c r="AY376" s="17" t="s">
        <v>197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7" t="s">
        <v>82</v>
      </c>
      <c r="BK376" s="157">
        <f>ROUND(I376*H376,2)</f>
        <v>0</v>
      </c>
      <c r="BL376" s="17" t="s">
        <v>203</v>
      </c>
      <c r="BM376" s="156" t="s">
        <v>637</v>
      </c>
    </row>
    <row r="377" spans="1:47" s="2" customFormat="1" ht="19.5">
      <c r="A377" s="32"/>
      <c r="B377" s="33"/>
      <c r="C377" s="32"/>
      <c r="D377" s="159" t="s">
        <v>223</v>
      </c>
      <c r="E377" s="32"/>
      <c r="F377" s="175" t="s">
        <v>638</v>
      </c>
      <c r="G377" s="32"/>
      <c r="H377" s="32"/>
      <c r="I377" s="176"/>
      <c r="J377" s="32"/>
      <c r="K377" s="32"/>
      <c r="L377" s="33"/>
      <c r="M377" s="177"/>
      <c r="N377" s="178"/>
      <c r="O377" s="58"/>
      <c r="P377" s="58"/>
      <c r="Q377" s="58"/>
      <c r="R377" s="58"/>
      <c r="S377" s="58"/>
      <c r="T377" s="59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223</v>
      </c>
      <c r="AU377" s="17" t="s">
        <v>84</v>
      </c>
    </row>
    <row r="378" spans="2:51" s="15" customFormat="1" ht="22.5">
      <c r="B378" s="179"/>
      <c r="D378" s="159" t="s">
        <v>211</v>
      </c>
      <c r="E378" s="180" t="s">
        <v>1</v>
      </c>
      <c r="F378" s="181" t="s">
        <v>229</v>
      </c>
      <c r="H378" s="180" t="s">
        <v>1</v>
      </c>
      <c r="I378" s="182"/>
      <c r="L378" s="179"/>
      <c r="M378" s="183"/>
      <c r="N378" s="184"/>
      <c r="O378" s="184"/>
      <c r="P378" s="184"/>
      <c r="Q378" s="184"/>
      <c r="R378" s="184"/>
      <c r="S378" s="184"/>
      <c r="T378" s="185"/>
      <c r="AT378" s="180" t="s">
        <v>211</v>
      </c>
      <c r="AU378" s="180" t="s">
        <v>84</v>
      </c>
      <c r="AV378" s="15" t="s">
        <v>82</v>
      </c>
      <c r="AW378" s="15" t="s">
        <v>30</v>
      </c>
      <c r="AX378" s="15" t="s">
        <v>74</v>
      </c>
      <c r="AY378" s="180" t="s">
        <v>197</v>
      </c>
    </row>
    <row r="379" spans="2:51" s="13" customFormat="1" ht="12">
      <c r="B379" s="158"/>
      <c r="D379" s="159" t="s">
        <v>211</v>
      </c>
      <c r="E379" s="160" t="s">
        <v>1</v>
      </c>
      <c r="F379" s="161" t="s">
        <v>639</v>
      </c>
      <c r="H379" s="162">
        <v>20.139</v>
      </c>
      <c r="I379" s="163"/>
      <c r="L379" s="158"/>
      <c r="M379" s="164"/>
      <c r="N379" s="165"/>
      <c r="O379" s="165"/>
      <c r="P379" s="165"/>
      <c r="Q379" s="165"/>
      <c r="R379" s="165"/>
      <c r="S379" s="165"/>
      <c r="T379" s="166"/>
      <c r="AT379" s="160" t="s">
        <v>211</v>
      </c>
      <c r="AU379" s="160" t="s">
        <v>84</v>
      </c>
      <c r="AV379" s="13" t="s">
        <v>84</v>
      </c>
      <c r="AW379" s="13" t="s">
        <v>30</v>
      </c>
      <c r="AX379" s="13" t="s">
        <v>82</v>
      </c>
      <c r="AY379" s="160" t="s">
        <v>197</v>
      </c>
    </row>
    <row r="380" spans="1:65" s="2" customFormat="1" ht="21.75" customHeight="1">
      <c r="A380" s="32"/>
      <c r="B380" s="144"/>
      <c r="C380" s="145" t="s">
        <v>640</v>
      </c>
      <c r="D380" s="145" t="s">
        <v>199</v>
      </c>
      <c r="E380" s="146" t="s">
        <v>641</v>
      </c>
      <c r="F380" s="147" t="s">
        <v>642</v>
      </c>
      <c r="G380" s="148" t="s">
        <v>289</v>
      </c>
      <c r="H380" s="149">
        <v>589.62</v>
      </c>
      <c r="I380" s="150"/>
      <c r="J380" s="151">
        <f>ROUND(I380*H380,2)</f>
        <v>0</v>
      </c>
      <c r="K380" s="147" t="s">
        <v>202</v>
      </c>
      <c r="L380" s="33"/>
      <c r="M380" s="152" t="s">
        <v>1</v>
      </c>
      <c r="N380" s="153" t="s">
        <v>39</v>
      </c>
      <c r="O380" s="58"/>
      <c r="P380" s="154">
        <f>O380*H380</f>
        <v>0</v>
      </c>
      <c r="Q380" s="154">
        <v>0</v>
      </c>
      <c r="R380" s="154">
        <f>Q380*H380</f>
        <v>0</v>
      </c>
      <c r="S380" s="154">
        <v>0</v>
      </c>
      <c r="T380" s="155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6" t="s">
        <v>203</v>
      </c>
      <c r="AT380" s="156" t="s">
        <v>199</v>
      </c>
      <c r="AU380" s="156" t="s">
        <v>84</v>
      </c>
      <c r="AY380" s="17" t="s">
        <v>197</v>
      </c>
      <c r="BE380" s="157">
        <f>IF(N380="základní",J380,0)</f>
        <v>0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7" t="s">
        <v>82</v>
      </c>
      <c r="BK380" s="157">
        <f>ROUND(I380*H380,2)</f>
        <v>0</v>
      </c>
      <c r="BL380" s="17" t="s">
        <v>203</v>
      </c>
      <c r="BM380" s="156" t="s">
        <v>643</v>
      </c>
    </row>
    <row r="381" spans="1:65" s="2" customFormat="1" ht="24.2" customHeight="1">
      <c r="A381" s="32"/>
      <c r="B381" s="144"/>
      <c r="C381" s="145" t="s">
        <v>644</v>
      </c>
      <c r="D381" s="145" t="s">
        <v>199</v>
      </c>
      <c r="E381" s="146" t="s">
        <v>645</v>
      </c>
      <c r="F381" s="147" t="s">
        <v>646</v>
      </c>
      <c r="G381" s="148" t="s">
        <v>289</v>
      </c>
      <c r="H381" s="149">
        <v>5306.58</v>
      </c>
      <c r="I381" s="150"/>
      <c r="J381" s="151">
        <f>ROUND(I381*H381,2)</f>
        <v>0</v>
      </c>
      <c r="K381" s="147" t="s">
        <v>202</v>
      </c>
      <c r="L381" s="33"/>
      <c r="M381" s="152" t="s">
        <v>1</v>
      </c>
      <c r="N381" s="153" t="s">
        <v>39</v>
      </c>
      <c r="O381" s="58"/>
      <c r="P381" s="154">
        <f>O381*H381</f>
        <v>0</v>
      </c>
      <c r="Q381" s="154">
        <v>0</v>
      </c>
      <c r="R381" s="154">
        <f>Q381*H381</f>
        <v>0</v>
      </c>
      <c r="S381" s="154">
        <v>0</v>
      </c>
      <c r="T381" s="155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56" t="s">
        <v>203</v>
      </c>
      <c r="AT381" s="156" t="s">
        <v>199</v>
      </c>
      <c r="AU381" s="156" t="s">
        <v>84</v>
      </c>
      <c r="AY381" s="17" t="s">
        <v>197</v>
      </c>
      <c r="BE381" s="157">
        <f>IF(N381="základní",J381,0)</f>
        <v>0</v>
      </c>
      <c r="BF381" s="157">
        <f>IF(N381="snížená",J381,0)</f>
        <v>0</v>
      </c>
      <c r="BG381" s="157">
        <f>IF(N381="zákl. přenesená",J381,0)</f>
        <v>0</v>
      </c>
      <c r="BH381" s="157">
        <f>IF(N381="sníž. přenesená",J381,0)</f>
        <v>0</v>
      </c>
      <c r="BI381" s="157">
        <f>IF(N381="nulová",J381,0)</f>
        <v>0</v>
      </c>
      <c r="BJ381" s="17" t="s">
        <v>82</v>
      </c>
      <c r="BK381" s="157">
        <f>ROUND(I381*H381,2)</f>
        <v>0</v>
      </c>
      <c r="BL381" s="17" t="s">
        <v>203</v>
      </c>
      <c r="BM381" s="156" t="s">
        <v>647</v>
      </c>
    </row>
    <row r="382" spans="1:47" s="2" customFormat="1" ht="19.5">
      <c r="A382" s="32"/>
      <c r="B382" s="33"/>
      <c r="C382" s="32"/>
      <c r="D382" s="159" t="s">
        <v>223</v>
      </c>
      <c r="E382" s="32"/>
      <c r="F382" s="175" t="s">
        <v>648</v>
      </c>
      <c r="G382" s="32"/>
      <c r="H382" s="32"/>
      <c r="I382" s="176"/>
      <c r="J382" s="32"/>
      <c r="K382" s="32"/>
      <c r="L382" s="33"/>
      <c r="M382" s="177"/>
      <c r="N382" s="178"/>
      <c r="O382" s="58"/>
      <c r="P382" s="58"/>
      <c r="Q382" s="58"/>
      <c r="R382" s="58"/>
      <c r="S382" s="58"/>
      <c r="T382" s="59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223</v>
      </c>
      <c r="AU382" s="17" t="s">
        <v>84</v>
      </c>
    </row>
    <row r="383" spans="2:51" s="13" customFormat="1" ht="12">
      <c r="B383" s="158"/>
      <c r="D383" s="159" t="s">
        <v>211</v>
      </c>
      <c r="E383" s="160" t="s">
        <v>1</v>
      </c>
      <c r="F383" s="161" t="s">
        <v>649</v>
      </c>
      <c r="H383" s="162">
        <v>5306.58</v>
      </c>
      <c r="I383" s="163"/>
      <c r="L383" s="158"/>
      <c r="M383" s="164"/>
      <c r="N383" s="165"/>
      <c r="O383" s="165"/>
      <c r="P383" s="165"/>
      <c r="Q383" s="165"/>
      <c r="R383" s="165"/>
      <c r="S383" s="165"/>
      <c r="T383" s="166"/>
      <c r="AT383" s="160" t="s">
        <v>211</v>
      </c>
      <c r="AU383" s="160" t="s">
        <v>84</v>
      </c>
      <c r="AV383" s="13" t="s">
        <v>84</v>
      </c>
      <c r="AW383" s="13" t="s">
        <v>30</v>
      </c>
      <c r="AX383" s="13" t="s">
        <v>82</v>
      </c>
      <c r="AY383" s="160" t="s">
        <v>197</v>
      </c>
    </row>
    <row r="384" spans="1:65" s="2" customFormat="1" ht="21.75" customHeight="1">
      <c r="A384" s="32"/>
      <c r="B384" s="144"/>
      <c r="C384" s="145" t="s">
        <v>650</v>
      </c>
      <c r="D384" s="145" t="s">
        <v>199</v>
      </c>
      <c r="E384" s="146" t="s">
        <v>651</v>
      </c>
      <c r="F384" s="147" t="s">
        <v>652</v>
      </c>
      <c r="G384" s="148" t="s">
        <v>289</v>
      </c>
      <c r="H384" s="149">
        <v>755.001</v>
      </c>
      <c r="I384" s="150"/>
      <c r="J384" s="151">
        <f>ROUND(I384*H384,2)</f>
        <v>0</v>
      </c>
      <c r="K384" s="147" t="s">
        <v>202</v>
      </c>
      <c r="L384" s="33"/>
      <c r="M384" s="152" t="s">
        <v>1</v>
      </c>
      <c r="N384" s="153" t="s">
        <v>39</v>
      </c>
      <c r="O384" s="58"/>
      <c r="P384" s="154">
        <f>O384*H384</f>
        <v>0</v>
      </c>
      <c r="Q384" s="154">
        <v>0</v>
      </c>
      <c r="R384" s="154">
        <f>Q384*H384</f>
        <v>0</v>
      </c>
      <c r="S384" s="154">
        <v>0</v>
      </c>
      <c r="T384" s="155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6" t="s">
        <v>203</v>
      </c>
      <c r="AT384" s="156" t="s">
        <v>199</v>
      </c>
      <c r="AU384" s="156" t="s">
        <v>84</v>
      </c>
      <c r="AY384" s="17" t="s">
        <v>197</v>
      </c>
      <c r="BE384" s="157">
        <f>IF(N384="základní",J384,0)</f>
        <v>0</v>
      </c>
      <c r="BF384" s="157">
        <f>IF(N384="snížená",J384,0)</f>
        <v>0</v>
      </c>
      <c r="BG384" s="157">
        <f>IF(N384="zákl. přenesená",J384,0)</f>
        <v>0</v>
      </c>
      <c r="BH384" s="157">
        <f>IF(N384="sníž. přenesená",J384,0)</f>
        <v>0</v>
      </c>
      <c r="BI384" s="157">
        <f>IF(N384="nulová",J384,0)</f>
        <v>0</v>
      </c>
      <c r="BJ384" s="17" t="s">
        <v>82</v>
      </c>
      <c r="BK384" s="157">
        <f>ROUND(I384*H384,2)</f>
        <v>0</v>
      </c>
      <c r="BL384" s="17" t="s">
        <v>203</v>
      </c>
      <c r="BM384" s="156" t="s">
        <v>653</v>
      </c>
    </row>
    <row r="385" spans="1:65" s="2" customFormat="1" ht="24.2" customHeight="1">
      <c r="A385" s="32"/>
      <c r="B385" s="144"/>
      <c r="C385" s="145" t="s">
        <v>654</v>
      </c>
      <c r="D385" s="145" t="s">
        <v>199</v>
      </c>
      <c r="E385" s="146" t="s">
        <v>655</v>
      </c>
      <c r="F385" s="147" t="s">
        <v>656</v>
      </c>
      <c r="G385" s="148" t="s">
        <v>289</v>
      </c>
      <c r="H385" s="149">
        <v>6795.009</v>
      </c>
      <c r="I385" s="150"/>
      <c r="J385" s="151">
        <f>ROUND(I385*H385,2)</f>
        <v>0</v>
      </c>
      <c r="K385" s="147" t="s">
        <v>202</v>
      </c>
      <c r="L385" s="33"/>
      <c r="M385" s="152" t="s">
        <v>1</v>
      </c>
      <c r="N385" s="153" t="s">
        <v>39</v>
      </c>
      <c r="O385" s="58"/>
      <c r="P385" s="154">
        <f>O385*H385</f>
        <v>0</v>
      </c>
      <c r="Q385" s="154">
        <v>0</v>
      </c>
      <c r="R385" s="154">
        <f>Q385*H385</f>
        <v>0</v>
      </c>
      <c r="S385" s="154">
        <v>0</v>
      </c>
      <c r="T385" s="155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6" t="s">
        <v>203</v>
      </c>
      <c r="AT385" s="156" t="s">
        <v>199</v>
      </c>
      <c r="AU385" s="156" t="s">
        <v>84</v>
      </c>
      <c r="AY385" s="17" t="s">
        <v>197</v>
      </c>
      <c r="BE385" s="157">
        <f>IF(N385="základní",J385,0)</f>
        <v>0</v>
      </c>
      <c r="BF385" s="157">
        <f>IF(N385="snížená",J385,0)</f>
        <v>0</v>
      </c>
      <c r="BG385" s="157">
        <f>IF(N385="zákl. přenesená",J385,0)</f>
        <v>0</v>
      </c>
      <c r="BH385" s="157">
        <f>IF(N385="sníž. přenesená",J385,0)</f>
        <v>0</v>
      </c>
      <c r="BI385" s="157">
        <f>IF(N385="nulová",J385,0)</f>
        <v>0</v>
      </c>
      <c r="BJ385" s="17" t="s">
        <v>82</v>
      </c>
      <c r="BK385" s="157">
        <f>ROUND(I385*H385,2)</f>
        <v>0</v>
      </c>
      <c r="BL385" s="17" t="s">
        <v>203</v>
      </c>
      <c r="BM385" s="156" t="s">
        <v>657</v>
      </c>
    </row>
    <row r="386" spans="1:47" s="2" customFormat="1" ht="19.5">
      <c r="A386" s="32"/>
      <c r="B386" s="33"/>
      <c r="C386" s="32"/>
      <c r="D386" s="159" t="s">
        <v>223</v>
      </c>
      <c r="E386" s="32"/>
      <c r="F386" s="175" t="s">
        <v>648</v>
      </c>
      <c r="G386" s="32"/>
      <c r="H386" s="32"/>
      <c r="I386" s="176"/>
      <c r="J386" s="32"/>
      <c r="K386" s="32"/>
      <c r="L386" s="33"/>
      <c r="M386" s="177"/>
      <c r="N386" s="178"/>
      <c r="O386" s="58"/>
      <c r="P386" s="58"/>
      <c r="Q386" s="58"/>
      <c r="R386" s="58"/>
      <c r="S386" s="58"/>
      <c r="T386" s="59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223</v>
      </c>
      <c r="AU386" s="17" t="s">
        <v>84</v>
      </c>
    </row>
    <row r="387" spans="2:51" s="13" customFormat="1" ht="12">
      <c r="B387" s="158"/>
      <c r="D387" s="159" t="s">
        <v>211</v>
      </c>
      <c r="E387" s="160" t="s">
        <v>1</v>
      </c>
      <c r="F387" s="161" t="s">
        <v>658</v>
      </c>
      <c r="H387" s="162">
        <v>6795.009</v>
      </c>
      <c r="I387" s="163"/>
      <c r="L387" s="158"/>
      <c r="M387" s="164"/>
      <c r="N387" s="165"/>
      <c r="O387" s="165"/>
      <c r="P387" s="165"/>
      <c r="Q387" s="165"/>
      <c r="R387" s="165"/>
      <c r="S387" s="165"/>
      <c r="T387" s="166"/>
      <c r="AT387" s="160" t="s">
        <v>211</v>
      </c>
      <c r="AU387" s="160" t="s">
        <v>84</v>
      </c>
      <c r="AV387" s="13" t="s">
        <v>84</v>
      </c>
      <c r="AW387" s="13" t="s">
        <v>30</v>
      </c>
      <c r="AX387" s="13" t="s">
        <v>82</v>
      </c>
      <c r="AY387" s="160" t="s">
        <v>197</v>
      </c>
    </row>
    <row r="388" spans="1:65" s="2" customFormat="1" ht="37.9" customHeight="1">
      <c r="A388" s="32"/>
      <c r="B388" s="144"/>
      <c r="C388" s="145" t="s">
        <v>659</v>
      </c>
      <c r="D388" s="145" t="s">
        <v>199</v>
      </c>
      <c r="E388" s="146" t="s">
        <v>660</v>
      </c>
      <c r="F388" s="147" t="s">
        <v>661</v>
      </c>
      <c r="G388" s="148" t="s">
        <v>289</v>
      </c>
      <c r="H388" s="149">
        <v>424.866</v>
      </c>
      <c r="I388" s="150"/>
      <c r="J388" s="151">
        <f>ROUND(I388*H388,2)</f>
        <v>0</v>
      </c>
      <c r="K388" s="147" t="s">
        <v>202</v>
      </c>
      <c r="L388" s="33"/>
      <c r="M388" s="152" t="s">
        <v>1</v>
      </c>
      <c r="N388" s="153" t="s">
        <v>39</v>
      </c>
      <c r="O388" s="58"/>
      <c r="P388" s="154">
        <f>O388*H388</f>
        <v>0</v>
      </c>
      <c r="Q388" s="154">
        <v>0</v>
      </c>
      <c r="R388" s="154">
        <f>Q388*H388</f>
        <v>0</v>
      </c>
      <c r="S388" s="154">
        <v>0</v>
      </c>
      <c r="T388" s="155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6" t="s">
        <v>203</v>
      </c>
      <c r="AT388" s="156" t="s">
        <v>199</v>
      </c>
      <c r="AU388" s="156" t="s">
        <v>84</v>
      </c>
      <c r="AY388" s="17" t="s">
        <v>197</v>
      </c>
      <c r="BE388" s="157">
        <f>IF(N388="základní",J388,0)</f>
        <v>0</v>
      </c>
      <c r="BF388" s="157">
        <f>IF(N388="snížená",J388,0)</f>
        <v>0</v>
      </c>
      <c r="BG388" s="157">
        <f>IF(N388="zákl. přenesená",J388,0)</f>
        <v>0</v>
      </c>
      <c r="BH388" s="157">
        <f>IF(N388="sníž. přenesená",J388,0)</f>
        <v>0</v>
      </c>
      <c r="BI388" s="157">
        <f>IF(N388="nulová",J388,0)</f>
        <v>0</v>
      </c>
      <c r="BJ388" s="17" t="s">
        <v>82</v>
      </c>
      <c r="BK388" s="157">
        <f>ROUND(I388*H388,2)</f>
        <v>0</v>
      </c>
      <c r="BL388" s="17" t="s">
        <v>203</v>
      </c>
      <c r="BM388" s="156" t="s">
        <v>662</v>
      </c>
    </row>
    <row r="389" spans="1:65" s="2" customFormat="1" ht="44.25" customHeight="1">
      <c r="A389" s="32"/>
      <c r="B389" s="144"/>
      <c r="C389" s="145" t="s">
        <v>663</v>
      </c>
      <c r="D389" s="145" t="s">
        <v>199</v>
      </c>
      <c r="E389" s="146" t="s">
        <v>664</v>
      </c>
      <c r="F389" s="147" t="s">
        <v>665</v>
      </c>
      <c r="G389" s="148" t="s">
        <v>289</v>
      </c>
      <c r="H389" s="149">
        <v>254.97</v>
      </c>
      <c r="I389" s="150"/>
      <c r="J389" s="151">
        <f>ROUND(I389*H389,2)</f>
        <v>0</v>
      </c>
      <c r="K389" s="147" t="s">
        <v>202</v>
      </c>
      <c r="L389" s="33"/>
      <c r="M389" s="152" t="s">
        <v>1</v>
      </c>
      <c r="N389" s="153" t="s">
        <v>39</v>
      </c>
      <c r="O389" s="58"/>
      <c r="P389" s="154">
        <f>O389*H389</f>
        <v>0</v>
      </c>
      <c r="Q389" s="154">
        <v>0</v>
      </c>
      <c r="R389" s="154">
        <f>Q389*H389</f>
        <v>0</v>
      </c>
      <c r="S389" s="154">
        <v>0</v>
      </c>
      <c r="T389" s="155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6" t="s">
        <v>203</v>
      </c>
      <c r="AT389" s="156" t="s">
        <v>199</v>
      </c>
      <c r="AU389" s="156" t="s">
        <v>84</v>
      </c>
      <c r="AY389" s="17" t="s">
        <v>197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7" t="s">
        <v>82</v>
      </c>
      <c r="BK389" s="157">
        <f>ROUND(I389*H389,2)</f>
        <v>0</v>
      </c>
      <c r="BL389" s="17" t="s">
        <v>203</v>
      </c>
      <c r="BM389" s="156" t="s">
        <v>666</v>
      </c>
    </row>
    <row r="390" spans="1:65" s="2" customFormat="1" ht="44.25" customHeight="1">
      <c r="A390" s="32"/>
      <c r="B390" s="144"/>
      <c r="C390" s="145" t="s">
        <v>667</v>
      </c>
      <c r="D390" s="145" t="s">
        <v>199</v>
      </c>
      <c r="E390" s="146" t="s">
        <v>668</v>
      </c>
      <c r="F390" s="147" t="s">
        <v>669</v>
      </c>
      <c r="G390" s="148" t="s">
        <v>289</v>
      </c>
      <c r="H390" s="149">
        <v>644.646</v>
      </c>
      <c r="I390" s="150"/>
      <c r="J390" s="151">
        <f>ROUND(I390*H390,2)</f>
        <v>0</v>
      </c>
      <c r="K390" s="147" t="s">
        <v>202</v>
      </c>
      <c r="L390" s="33"/>
      <c r="M390" s="152" t="s">
        <v>1</v>
      </c>
      <c r="N390" s="153" t="s">
        <v>39</v>
      </c>
      <c r="O390" s="58"/>
      <c r="P390" s="154">
        <f>O390*H390</f>
        <v>0</v>
      </c>
      <c r="Q390" s="154">
        <v>0</v>
      </c>
      <c r="R390" s="154">
        <f>Q390*H390</f>
        <v>0</v>
      </c>
      <c r="S390" s="154">
        <v>0</v>
      </c>
      <c r="T390" s="155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6" t="s">
        <v>203</v>
      </c>
      <c r="AT390" s="156" t="s">
        <v>199</v>
      </c>
      <c r="AU390" s="156" t="s">
        <v>84</v>
      </c>
      <c r="AY390" s="17" t="s">
        <v>197</v>
      </c>
      <c r="BE390" s="157">
        <f>IF(N390="základní",J390,0)</f>
        <v>0</v>
      </c>
      <c r="BF390" s="157">
        <f>IF(N390="snížená",J390,0)</f>
        <v>0</v>
      </c>
      <c r="BG390" s="157">
        <f>IF(N390="zákl. přenesená",J390,0)</f>
        <v>0</v>
      </c>
      <c r="BH390" s="157">
        <f>IF(N390="sníž. přenesená",J390,0)</f>
        <v>0</v>
      </c>
      <c r="BI390" s="157">
        <f>IF(N390="nulová",J390,0)</f>
        <v>0</v>
      </c>
      <c r="BJ390" s="17" t="s">
        <v>82</v>
      </c>
      <c r="BK390" s="157">
        <f>ROUND(I390*H390,2)</f>
        <v>0</v>
      </c>
      <c r="BL390" s="17" t="s">
        <v>203</v>
      </c>
      <c r="BM390" s="156" t="s">
        <v>670</v>
      </c>
    </row>
    <row r="391" spans="1:47" s="2" customFormat="1" ht="19.5">
      <c r="A391" s="32"/>
      <c r="B391" s="33"/>
      <c r="C391" s="32"/>
      <c r="D391" s="159" t="s">
        <v>223</v>
      </c>
      <c r="E391" s="32"/>
      <c r="F391" s="175" t="s">
        <v>671</v>
      </c>
      <c r="G391" s="32"/>
      <c r="H391" s="32"/>
      <c r="I391" s="176"/>
      <c r="J391" s="32"/>
      <c r="K391" s="32"/>
      <c r="L391" s="33"/>
      <c r="M391" s="177"/>
      <c r="N391" s="178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223</v>
      </c>
      <c r="AU391" s="17" t="s">
        <v>84</v>
      </c>
    </row>
    <row r="392" spans="2:63" s="12" customFormat="1" ht="22.9" customHeight="1">
      <c r="B392" s="131"/>
      <c r="D392" s="132" t="s">
        <v>73</v>
      </c>
      <c r="E392" s="142" t="s">
        <v>672</v>
      </c>
      <c r="F392" s="142" t="s">
        <v>673</v>
      </c>
      <c r="I392" s="134"/>
      <c r="J392" s="143">
        <f>BK392</f>
        <v>0</v>
      </c>
      <c r="L392" s="131"/>
      <c r="M392" s="136"/>
      <c r="N392" s="137"/>
      <c r="O392" s="137"/>
      <c r="P392" s="138">
        <f>P393</f>
        <v>0</v>
      </c>
      <c r="Q392" s="137"/>
      <c r="R392" s="138">
        <f>R393</f>
        <v>0</v>
      </c>
      <c r="S392" s="137"/>
      <c r="T392" s="139">
        <f>T393</f>
        <v>0</v>
      </c>
      <c r="AR392" s="132" t="s">
        <v>82</v>
      </c>
      <c r="AT392" s="140" t="s">
        <v>73</v>
      </c>
      <c r="AU392" s="140" t="s">
        <v>82</v>
      </c>
      <c r="AY392" s="132" t="s">
        <v>197</v>
      </c>
      <c r="BK392" s="141">
        <f>BK393</f>
        <v>0</v>
      </c>
    </row>
    <row r="393" spans="1:65" s="2" customFormat="1" ht="24.2" customHeight="1">
      <c r="A393" s="32"/>
      <c r="B393" s="144"/>
      <c r="C393" s="145" t="s">
        <v>674</v>
      </c>
      <c r="D393" s="145" t="s">
        <v>199</v>
      </c>
      <c r="E393" s="146" t="s">
        <v>675</v>
      </c>
      <c r="F393" s="147" t="s">
        <v>676</v>
      </c>
      <c r="G393" s="148" t="s">
        <v>289</v>
      </c>
      <c r="H393" s="149">
        <v>699.697</v>
      </c>
      <c r="I393" s="150"/>
      <c r="J393" s="151">
        <f>ROUND(I393*H393,2)</f>
        <v>0</v>
      </c>
      <c r="K393" s="147" t="s">
        <v>202</v>
      </c>
      <c r="L393" s="33"/>
      <c r="M393" s="152" t="s">
        <v>1</v>
      </c>
      <c r="N393" s="153" t="s">
        <v>39</v>
      </c>
      <c r="O393" s="58"/>
      <c r="P393" s="154">
        <f>O393*H393</f>
        <v>0</v>
      </c>
      <c r="Q393" s="154">
        <v>0</v>
      </c>
      <c r="R393" s="154">
        <f>Q393*H393</f>
        <v>0</v>
      </c>
      <c r="S393" s="154">
        <v>0</v>
      </c>
      <c r="T393" s="155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6" t="s">
        <v>203</v>
      </c>
      <c r="AT393" s="156" t="s">
        <v>199</v>
      </c>
      <c r="AU393" s="156" t="s">
        <v>84</v>
      </c>
      <c r="AY393" s="17" t="s">
        <v>197</v>
      </c>
      <c r="BE393" s="157">
        <f>IF(N393="základní",J393,0)</f>
        <v>0</v>
      </c>
      <c r="BF393" s="157">
        <f>IF(N393="snížená",J393,0)</f>
        <v>0</v>
      </c>
      <c r="BG393" s="157">
        <f>IF(N393="zákl. přenesená",J393,0)</f>
        <v>0</v>
      </c>
      <c r="BH393" s="157">
        <f>IF(N393="sníž. přenesená",J393,0)</f>
        <v>0</v>
      </c>
      <c r="BI393" s="157">
        <f>IF(N393="nulová",J393,0)</f>
        <v>0</v>
      </c>
      <c r="BJ393" s="17" t="s">
        <v>82</v>
      </c>
      <c r="BK393" s="157">
        <f>ROUND(I393*H393,2)</f>
        <v>0</v>
      </c>
      <c r="BL393" s="17" t="s">
        <v>203</v>
      </c>
      <c r="BM393" s="156" t="s">
        <v>677</v>
      </c>
    </row>
    <row r="394" spans="2:63" s="12" customFormat="1" ht="25.9" customHeight="1">
      <c r="B394" s="131"/>
      <c r="D394" s="132" t="s">
        <v>73</v>
      </c>
      <c r="E394" s="133" t="s">
        <v>678</v>
      </c>
      <c r="F394" s="133" t="s">
        <v>679</v>
      </c>
      <c r="I394" s="134"/>
      <c r="J394" s="135">
        <f>BK394</f>
        <v>0</v>
      </c>
      <c r="L394" s="131"/>
      <c r="M394" s="136"/>
      <c r="N394" s="137"/>
      <c r="O394" s="137"/>
      <c r="P394" s="138">
        <f>SUM(P395:P403)</f>
        <v>0</v>
      </c>
      <c r="Q394" s="137"/>
      <c r="R394" s="138">
        <f>SUM(R395:R403)</f>
        <v>0</v>
      </c>
      <c r="S394" s="137"/>
      <c r="T394" s="139">
        <f>SUM(T395:T403)</f>
        <v>0</v>
      </c>
      <c r="AR394" s="132" t="s">
        <v>203</v>
      </c>
      <c r="AT394" s="140" t="s">
        <v>73</v>
      </c>
      <c r="AU394" s="140" t="s">
        <v>74</v>
      </c>
      <c r="AY394" s="132" t="s">
        <v>197</v>
      </c>
      <c r="BK394" s="141">
        <f>SUM(BK395:BK403)</f>
        <v>0</v>
      </c>
    </row>
    <row r="395" spans="1:65" s="2" customFormat="1" ht="16.5" customHeight="1">
      <c r="A395" s="32"/>
      <c r="B395" s="144"/>
      <c r="C395" s="145" t="s">
        <v>680</v>
      </c>
      <c r="D395" s="145" t="s">
        <v>199</v>
      </c>
      <c r="E395" s="146" t="s">
        <v>681</v>
      </c>
      <c r="F395" s="147" t="s">
        <v>682</v>
      </c>
      <c r="G395" s="148" t="s">
        <v>683</v>
      </c>
      <c r="H395" s="149">
        <v>100</v>
      </c>
      <c r="I395" s="150"/>
      <c r="J395" s="151">
        <f>ROUND(I395*H395,2)</f>
        <v>0</v>
      </c>
      <c r="K395" s="147" t="s">
        <v>202</v>
      </c>
      <c r="L395" s="33"/>
      <c r="M395" s="152" t="s">
        <v>1</v>
      </c>
      <c r="N395" s="153" t="s">
        <v>39</v>
      </c>
      <c r="O395" s="58"/>
      <c r="P395" s="154">
        <f>O395*H395</f>
        <v>0</v>
      </c>
      <c r="Q395" s="154">
        <v>0</v>
      </c>
      <c r="R395" s="154">
        <f>Q395*H395</f>
        <v>0</v>
      </c>
      <c r="S395" s="154">
        <v>0</v>
      </c>
      <c r="T395" s="155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56" t="s">
        <v>684</v>
      </c>
      <c r="AT395" s="156" t="s">
        <v>199</v>
      </c>
      <c r="AU395" s="156" t="s">
        <v>82</v>
      </c>
      <c r="AY395" s="17" t="s">
        <v>197</v>
      </c>
      <c r="BE395" s="157">
        <f>IF(N395="základní",J395,0)</f>
        <v>0</v>
      </c>
      <c r="BF395" s="157">
        <f>IF(N395="snížená",J395,0)</f>
        <v>0</v>
      </c>
      <c r="BG395" s="157">
        <f>IF(N395="zákl. přenesená",J395,0)</f>
        <v>0</v>
      </c>
      <c r="BH395" s="157">
        <f>IF(N395="sníž. přenesená",J395,0)</f>
        <v>0</v>
      </c>
      <c r="BI395" s="157">
        <f>IF(N395="nulová",J395,0)</f>
        <v>0</v>
      </c>
      <c r="BJ395" s="17" t="s">
        <v>82</v>
      </c>
      <c r="BK395" s="157">
        <f>ROUND(I395*H395,2)</f>
        <v>0</v>
      </c>
      <c r="BL395" s="17" t="s">
        <v>684</v>
      </c>
      <c r="BM395" s="156" t="s">
        <v>685</v>
      </c>
    </row>
    <row r="396" spans="2:51" s="15" customFormat="1" ht="12">
      <c r="B396" s="179"/>
      <c r="D396" s="159" t="s">
        <v>211</v>
      </c>
      <c r="E396" s="180" t="s">
        <v>1</v>
      </c>
      <c r="F396" s="181" t="s">
        <v>686</v>
      </c>
      <c r="H396" s="180" t="s">
        <v>1</v>
      </c>
      <c r="I396" s="182"/>
      <c r="L396" s="179"/>
      <c r="M396" s="183"/>
      <c r="N396" s="184"/>
      <c r="O396" s="184"/>
      <c r="P396" s="184"/>
      <c r="Q396" s="184"/>
      <c r="R396" s="184"/>
      <c r="S396" s="184"/>
      <c r="T396" s="185"/>
      <c r="AT396" s="180" t="s">
        <v>211</v>
      </c>
      <c r="AU396" s="180" t="s">
        <v>82</v>
      </c>
      <c r="AV396" s="15" t="s">
        <v>82</v>
      </c>
      <c r="AW396" s="15" t="s">
        <v>30</v>
      </c>
      <c r="AX396" s="15" t="s">
        <v>74</v>
      </c>
      <c r="AY396" s="180" t="s">
        <v>197</v>
      </c>
    </row>
    <row r="397" spans="2:51" s="13" customFormat="1" ht="12">
      <c r="B397" s="158"/>
      <c r="D397" s="159" t="s">
        <v>211</v>
      </c>
      <c r="E397" s="160" t="s">
        <v>1</v>
      </c>
      <c r="F397" s="161" t="s">
        <v>667</v>
      </c>
      <c r="H397" s="162">
        <v>100</v>
      </c>
      <c r="I397" s="163"/>
      <c r="L397" s="158"/>
      <c r="M397" s="164"/>
      <c r="N397" s="165"/>
      <c r="O397" s="165"/>
      <c r="P397" s="165"/>
      <c r="Q397" s="165"/>
      <c r="R397" s="165"/>
      <c r="S397" s="165"/>
      <c r="T397" s="166"/>
      <c r="AT397" s="160" t="s">
        <v>211</v>
      </c>
      <c r="AU397" s="160" t="s">
        <v>82</v>
      </c>
      <c r="AV397" s="13" t="s">
        <v>84</v>
      </c>
      <c r="AW397" s="13" t="s">
        <v>30</v>
      </c>
      <c r="AX397" s="13" t="s">
        <v>82</v>
      </c>
      <c r="AY397" s="160" t="s">
        <v>197</v>
      </c>
    </row>
    <row r="398" spans="1:65" s="2" customFormat="1" ht="21.75" customHeight="1">
      <c r="A398" s="32"/>
      <c r="B398" s="144"/>
      <c r="C398" s="145" t="s">
        <v>687</v>
      </c>
      <c r="D398" s="145" t="s">
        <v>199</v>
      </c>
      <c r="E398" s="146" t="s">
        <v>688</v>
      </c>
      <c r="F398" s="147" t="s">
        <v>689</v>
      </c>
      <c r="G398" s="148" t="s">
        <v>683</v>
      </c>
      <c r="H398" s="149">
        <v>50</v>
      </c>
      <c r="I398" s="150"/>
      <c r="J398" s="151">
        <f>ROUND(I398*H398,2)</f>
        <v>0</v>
      </c>
      <c r="K398" s="147" t="s">
        <v>202</v>
      </c>
      <c r="L398" s="33"/>
      <c r="M398" s="152" t="s">
        <v>1</v>
      </c>
      <c r="N398" s="153" t="s">
        <v>39</v>
      </c>
      <c r="O398" s="58"/>
      <c r="P398" s="154">
        <f>O398*H398</f>
        <v>0</v>
      </c>
      <c r="Q398" s="154">
        <v>0</v>
      </c>
      <c r="R398" s="154">
        <f>Q398*H398</f>
        <v>0</v>
      </c>
      <c r="S398" s="154">
        <v>0</v>
      </c>
      <c r="T398" s="155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6" t="s">
        <v>684</v>
      </c>
      <c r="AT398" s="156" t="s">
        <v>199</v>
      </c>
      <c r="AU398" s="156" t="s">
        <v>82</v>
      </c>
      <c r="AY398" s="17" t="s">
        <v>197</v>
      </c>
      <c r="BE398" s="157">
        <f>IF(N398="základní",J398,0)</f>
        <v>0</v>
      </c>
      <c r="BF398" s="157">
        <f>IF(N398="snížená",J398,0)</f>
        <v>0</v>
      </c>
      <c r="BG398" s="157">
        <f>IF(N398="zákl. přenesená",J398,0)</f>
        <v>0</v>
      </c>
      <c r="BH398" s="157">
        <f>IF(N398="sníž. přenesená",J398,0)</f>
        <v>0</v>
      </c>
      <c r="BI398" s="157">
        <f>IF(N398="nulová",J398,0)</f>
        <v>0</v>
      </c>
      <c r="BJ398" s="17" t="s">
        <v>82</v>
      </c>
      <c r="BK398" s="157">
        <f>ROUND(I398*H398,2)</f>
        <v>0</v>
      </c>
      <c r="BL398" s="17" t="s">
        <v>684</v>
      </c>
      <c r="BM398" s="156" t="s">
        <v>690</v>
      </c>
    </row>
    <row r="399" spans="2:51" s="15" customFormat="1" ht="12">
      <c r="B399" s="179"/>
      <c r="D399" s="159" t="s">
        <v>211</v>
      </c>
      <c r="E399" s="180" t="s">
        <v>1</v>
      </c>
      <c r="F399" s="181" t="s">
        <v>691</v>
      </c>
      <c r="H399" s="180" t="s">
        <v>1</v>
      </c>
      <c r="I399" s="182"/>
      <c r="L399" s="179"/>
      <c r="M399" s="183"/>
      <c r="N399" s="184"/>
      <c r="O399" s="184"/>
      <c r="P399" s="184"/>
      <c r="Q399" s="184"/>
      <c r="R399" s="184"/>
      <c r="S399" s="184"/>
      <c r="T399" s="185"/>
      <c r="AT399" s="180" t="s">
        <v>211</v>
      </c>
      <c r="AU399" s="180" t="s">
        <v>82</v>
      </c>
      <c r="AV399" s="15" t="s">
        <v>82</v>
      </c>
      <c r="AW399" s="15" t="s">
        <v>30</v>
      </c>
      <c r="AX399" s="15" t="s">
        <v>74</v>
      </c>
      <c r="AY399" s="180" t="s">
        <v>197</v>
      </c>
    </row>
    <row r="400" spans="2:51" s="13" customFormat="1" ht="12">
      <c r="B400" s="158"/>
      <c r="D400" s="159" t="s">
        <v>211</v>
      </c>
      <c r="E400" s="160" t="s">
        <v>1</v>
      </c>
      <c r="F400" s="161" t="s">
        <v>441</v>
      </c>
      <c r="H400" s="162">
        <v>50</v>
      </c>
      <c r="I400" s="163"/>
      <c r="L400" s="158"/>
      <c r="M400" s="164"/>
      <c r="N400" s="165"/>
      <c r="O400" s="165"/>
      <c r="P400" s="165"/>
      <c r="Q400" s="165"/>
      <c r="R400" s="165"/>
      <c r="S400" s="165"/>
      <c r="T400" s="166"/>
      <c r="AT400" s="160" t="s">
        <v>211</v>
      </c>
      <c r="AU400" s="160" t="s">
        <v>82</v>
      </c>
      <c r="AV400" s="13" t="s">
        <v>84</v>
      </c>
      <c r="AW400" s="13" t="s">
        <v>30</v>
      </c>
      <c r="AX400" s="13" t="s">
        <v>82</v>
      </c>
      <c r="AY400" s="160" t="s">
        <v>197</v>
      </c>
    </row>
    <row r="401" spans="1:65" s="2" customFormat="1" ht="16.5" customHeight="1">
      <c r="A401" s="32"/>
      <c r="B401" s="144"/>
      <c r="C401" s="145" t="s">
        <v>692</v>
      </c>
      <c r="D401" s="145" t="s">
        <v>199</v>
      </c>
      <c r="E401" s="146" t="s">
        <v>693</v>
      </c>
      <c r="F401" s="147" t="s">
        <v>694</v>
      </c>
      <c r="G401" s="148" t="s">
        <v>683</v>
      </c>
      <c r="H401" s="149">
        <v>100</v>
      </c>
      <c r="I401" s="150"/>
      <c r="J401" s="151">
        <f>ROUND(I401*H401,2)</f>
        <v>0</v>
      </c>
      <c r="K401" s="147" t="s">
        <v>202</v>
      </c>
      <c r="L401" s="33"/>
      <c r="M401" s="152" t="s">
        <v>1</v>
      </c>
      <c r="N401" s="153" t="s">
        <v>39</v>
      </c>
      <c r="O401" s="58"/>
      <c r="P401" s="154">
        <f>O401*H401</f>
        <v>0</v>
      </c>
      <c r="Q401" s="154">
        <v>0</v>
      </c>
      <c r="R401" s="154">
        <f>Q401*H401</f>
        <v>0</v>
      </c>
      <c r="S401" s="154">
        <v>0</v>
      </c>
      <c r="T401" s="155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6" t="s">
        <v>684</v>
      </c>
      <c r="AT401" s="156" t="s">
        <v>199</v>
      </c>
      <c r="AU401" s="156" t="s">
        <v>82</v>
      </c>
      <c r="AY401" s="17" t="s">
        <v>197</v>
      </c>
      <c r="BE401" s="157">
        <f>IF(N401="základní",J401,0)</f>
        <v>0</v>
      </c>
      <c r="BF401" s="157">
        <f>IF(N401="snížená",J401,0)</f>
        <v>0</v>
      </c>
      <c r="BG401" s="157">
        <f>IF(N401="zákl. přenesená",J401,0)</f>
        <v>0</v>
      </c>
      <c r="BH401" s="157">
        <f>IF(N401="sníž. přenesená",J401,0)</f>
        <v>0</v>
      </c>
      <c r="BI401" s="157">
        <f>IF(N401="nulová",J401,0)</f>
        <v>0</v>
      </c>
      <c r="BJ401" s="17" t="s">
        <v>82</v>
      </c>
      <c r="BK401" s="157">
        <f>ROUND(I401*H401,2)</f>
        <v>0</v>
      </c>
      <c r="BL401" s="17" t="s">
        <v>684</v>
      </c>
      <c r="BM401" s="156" t="s">
        <v>695</v>
      </c>
    </row>
    <row r="402" spans="2:51" s="15" customFormat="1" ht="12">
      <c r="B402" s="179"/>
      <c r="D402" s="159" t="s">
        <v>211</v>
      </c>
      <c r="E402" s="180" t="s">
        <v>1</v>
      </c>
      <c r="F402" s="181" t="s">
        <v>696</v>
      </c>
      <c r="H402" s="180" t="s">
        <v>1</v>
      </c>
      <c r="I402" s="182"/>
      <c r="L402" s="179"/>
      <c r="M402" s="183"/>
      <c r="N402" s="184"/>
      <c r="O402" s="184"/>
      <c r="P402" s="184"/>
      <c r="Q402" s="184"/>
      <c r="R402" s="184"/>
      <c r="S402" s="184"/>
      <c r="T402" s="185"/>
      <c r="AT402" s="180" t="s">
        <v>211</v>
      </c>
      <c r="AU402" s="180" t="s">
        <v>82</v>
      </c>
      <c r="AV402" s="15" t="s">
        <v>82</v>
      </c>
      <c r="AW402" s="15" t="s">
        <v>30</v>
      </c>
      <c r="AX402" s="15" t="s">
        <v>74</v>
      </c>
      <c r="AY402" s="180" t="s">
        <v>197</v>
      </c>
    </row>
    <row r="403" spans="2:51" s="13" customFormat="1" ht="12">
      <c r="B403" s="158"/>
      <c r="D403" s="159" t="s">
        <v>211</v>
      </c>
      <c r="E403" s="160" t="s">
        <v>1</v>
      </c>
      <c r="F403" s="161" t="s">
        <v>667</v>
      </c>
      <c r="H403" s="162">
        <v>100</v>
      </c>
      <c r="I403" s="163"/>
      <c r="L403" s="158"/>
      <c r="M403" s="196"/>
      <c r="N403" s="197"/>
      <c r="O403" s="197"/>
      <c r="P403" s="197"/>
      <c r="Q403" s="197"/>
      <c r="R403" s="197"/>
      <c r="S403" s="197"/>
      <c r="T403" s="198"/>
      <c r="AT403" s="160" t="s">
        <v>211</v>
      </c>
      <c r="AU403" s="160" t="s">
        <v>82</v>
      </c>
      <c r="AV403" s="13" t="s">
        <v>84</v>
      </c>
      <c r="AW403" s="13" t="s">
        <v>30</v>
      </c>
      <c r="AX403" s="13" t="s">
        <v>82</v>
      </c>
      <c r="AY403" s="160" t="s">
        <v>197</v>
      </c>
    </row>
    <row r="404" spans="1:31" s="2" customFormat="1" ht="6.95" customHeight="1">
      <c r="A404" s="32"/>
      <c r="B404" s="47"/>
      <c r="C404" s="48"/>
      <c r="D404" s="48"/>
      <c r="E404" s="48"/>
      <c r="F404" s="48"/>
      <c r="G404" s="48"/>
      <c r="H404" s="48"/>
      <c r="I404" s="48"/>
      <c r="J404" s="48"/>
      <c r="K404" s="48"/>
      <c r="L404" s="33"/>
      <c r="M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</row>
  </sheetData>
  <autoFilter ref="C125:K40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3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87</v>
      </c>
      <c r="AZ2" s="93" t="s">
        <v>697</v>
      </c>
      <c r="BA2" s="93" t="s">
        <v>698</v>
      </c>
      <c r="BB2" s="93" t="s">
        <v>120</v>
      </c>
      <c r="BC2" s="93" t="s">
        <v>699</v>
      </c>
      <c r="BD2" s="93" t="s">
        <v>95</v>
      </c>
    </row>
    <row r="3" spans="2:5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93" t="s">
        <v>700</v>
      </c>
      <c r="BA3" s="93" t="s">
        <v>701</v>
      </c>
      <c r="BB3" s="93" t="s">
        <v>159</v>
      </c>
      <c r="BC3" s="93" t="s">
        <v>235</v>
      </c>
      <c r="BD3" s="93" t="s">
        <v>95</v>
      </c>
    </row>
    <row r="4" spans="2:56" s="1" customFormat="1" ht="24.95" customHeight="1" hidden="1">
      <c r="B4" s="20"/>
      <c r="D4" s="21" t="s">
        <v>99</v>
      </c>
      <c r="L4" s="20"/>
      <c r="M4" s="94" t="s">
        <v>10</v>
      </c>
      <c r="AT4" s="17" t="s">
        <v>3</v>
      </c>
      <c r="AZ4" s="93" t="s">
        <v>702</v>
      </c>
      <c r="BA4" s="93" t="s">
        <v>703</v>
      </c>
      <c r="BB4" s="93" t="s">
        <v>159</v>
      </c>
      <c r="BC4" s="93" t="s">
        <v>282</v>
      </c>
      <c r="BD4" s="93" t="s">
        <v>95</v>
      </c>
    </row>
    <row r="5" spans="2:56" s="1" customFormat="1" ht="6.95" customHeight="1" hidden="1">
      <c r="B5" s="20"/>
      <c r="L5" s="20"/>
      <c r="AZ5" s="93" t="s">
        <v>704</v>
      </c>
      <c r="BA5" s="93" t="s">
        <v>705</v>
      </c>
      <c r="BB5" s="93" t="s">
        <v>159</v>
      </c>
      <c r="BC5" s="93" t="s">
        <v>160</v>
      </c>
      <c r="BD5" s="93" t="s">
        <v>95</v>
      </c>
    </row>
    <row r="6" spans="2:56" s="1" customFormat="1" ht="12" customHeight="1" hidden="1">
      <c r="B6" s="20"/>
      <c r="D6" s="27" t="s">
        <v>16</v>
      </c>
      <c r="L6" s="20"/>
      <c r="AZ6" s="93" t="s">
        <v>706</v>
      </c>
      <c r="BA6" s="93" t="s">
        <v>707</v>
      </c>
      <c r="BB6" s="93" t="s">
        <v>159</v>
      </c>
      <c r="BC6" s="93" t="s">
        <v>235</v>
      </c>
      <c r="BD6" s="93" t="s">
        <v>95</v>
      </c>
    </row>
    <row r="7" spans="2:56" s="1" customFormat="1" ht="16.5" customHeight="1" hidden="1">
      <c r="B7" s="20"/>
      <c r="E7" s="249" t="str">
        <f>'Rekapitulace stavby'!K6</f>
        <v>LITOMĚŘICKÁ - DOPRAVNÍ ÚPRAVY_R1</v>
      </c>
      <c r="F7" s="250"/>
      <c r="G7" s="250"/>
      <c r="H7" s="250"/>
      <c r="L7" s="20"/>
      <c r="AZ7" s="93" t="s">
        <v>708</v>
      </c>
      <c r="BA7" s="93" t="s">
        <v>709</v>
      </c>
      <c r="BB7" s="93" t="s">
        <v>120</v>
      </c>
      <c r="BC7" s="93" t="s">
        <v>710</v>
      </c>
      <c r="BD7" s="93" t="s">
        <v>95</v>
      </c>
    </row>
    <row r="8" spans="1:56" s="2" customFormat="1" ht="12" customHeight="1" hidden="1">
      <c r="A8" s="32"/>
      <c r="B8" s="33"/>
      <c r="C8" s="32"/>
      <c r="D8" s="27" t="s">
        <v>111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711</v>
      </c>
      <c r="BA8" s="93" t="s">
        <v>712</v>
      </c>
      <c r="BB8" s="93" t="s">
        <v>120</v>
      </c>
      <c r="BC8" s="93" t="s">
        <v>713</v>
      </c>
      <c r="BD8" s="93" t="s">
        <v>95</v>
      </c>
    </row>
    <row r="9" spans="1:56" s="2" customFormat="1" ht="16.5" customHeight="1" hidden="1">
      <c r="A9" s="32"/>
      <c r="B9" s="33"/>
      <c r="C9" s="32"/>
      <c r="D9" s="32"/>
      <c r="E9" s="221" t="s">
        <v>714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715</v>
      </c>
      <c r="BA9" s="93" t="s">
        <v>716</v>
      </c>
      <c r="BB9" s="93" t="s">
        <v>120</v>
      </c>
      <c r="BC9" s="93" t="s">
        <v>160</v>
      </c>
      <c r="BD9" s="93" t="s">
        <v>95</v>
      </c>
    </row>
    <row r="10" spans="1:56" s="2" customFormat="1" ht="12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717</v>
      </c>
      <c r="BA10" s="93" t="s">
        <v>718</v>
      </c>
      <c r="BB10" s="93" t="s">
        <v>142</v>
      </c>
      <c r="BC10" s="93" t="s">
        <v>719</v>
      </c>
      <c r="BD10" s="93" t="s">
        <v>95</v>
      </c>
    </row>
    <row r="11" spans="1:31" s="2" customFormat="1" ht="12" customHeight="1" hidden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>
        <f>'Rekapitulace stavby'!AN8</f>
        <v>45349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251" t="str">
        <f>'Rekapitulace stavby'!E14</f>
        <v>Vyplň údaj</v>
      </c>
      <c r="F18" s="240"/>
      <c r="G18" s="240"/>
      <c r="H18" s="240"/>
      <c r="I18" s="2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720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5"/>
      <c r="B27" s="96"/>
      <c r="C27" s="95"/>
      <c r="D27" s="95"/>
      <c r="E27" s="244" t="s">
        <v>1</v>
      </c>
      <c r="F27" s="244"/>
      <c r="G27" s="244"/>
      <c r="H27" s="24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98" t="s">
        <v>34</v>
      </c>
      <c r="E30" s="32"/>
      <c r="F30" s="32"/>
      <c r="G30" s="32"/>
      <c r="H30" s="32"/>
      <c r="I30" s="32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99" t="s">
        <v>38</v>
      </c>
      <c r="E33" s="27" t="s">
        <v>39</v>
      </c>
      <c r="F33" s="100">
        <f>ROUND((SUM(BE120:BE238)),2)</f>
        <v>0</v>
      </c>
      <c r="G33" s="32"/>
      <c r="H33" s="32"/>
      <c r="I33" s="101">
        <v>0.21</v>
      </c>
      <c r="J33" s="100">
        <f>ROUND(((SUM(BE120:BE238))*I33),2)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40</v>
      </c>
      <c r="F34" s="100">
        <f>ROUND((SUM(BF120:BF238)),2)</f>
        <v>0</v>
      </c>
      <c r="G34" s="32"/>
      <c r="H34" s="32"/>
      <c r="I34" s="101">
        <v>0.12</v>
      </c>
      <c r="J34" s="100">
        <f>ROUND(((SUM(BF120:BF238))*I34),2)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41</v>
      </c>
      <c r="F35" s="100">
        <f>ROUND((SUM(BG120:BG238)),2)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42</v>
      </c>
      <c r="F36" s="100">
        <f>ROUND((SUM(BH120:BH238)),2)</f>
        <v>0</v>
      </c>
      <c r="G36" s="32"/>
      <c r="H36" s="32"/>
      <c r="I36" s="101">
        <v>0.12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0">
        <f>ROUND((SUM(BI120:BI238)),2)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2"/>
      <c r="D39" s="103" t="s">
        <v>44</v>
      </c>
      <c r="E39" s="60"/>
      <c r="F39" s="60"/>
      <c r="G39" s="104" t="s">
        <v>45</v>
      </c>
      <c r="H39" s="105" t="s">
        <v>46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2"/>
      <c r="B61" s="33"/>
      <c r="C61" s="32"/>
      <c r="D61" s="45" t="s">
        <v>49</v>
      </c>
      <c r="E61" s="35"/>
      <c r="F61" s="108" t="s">
        <v>50</v>
      </c>
      <c r="G61" s="45" t="s">
        <v>49</v>
      </c>
      <c r="H61" s="35"/>
      <c r="I61" s="35"/>
      <c r="J61" s="109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2"/>
      <c r="B76" s="33"/>
      <c r="C76" s="32"/>
      <c r="D76" s="45" t="s">
        <v>49</v>
      </c>
      <c r="E76" s="35"/>
      <c r="F76" s="108" t="s">
        <v>50</v>
      </c>
      <c r="G76" s="45" t="s">
        <v>49</v>
      </c>
      <c r="H76" s="35"/>
      <c r="I76" s="35"/>
      <c r="J76" s="109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hidden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ht="12" hidden="1"/>
    <row r="79" ht="12" hidden="1"/>
    <row r="80" ht="12" hidden="1"/>
    <row r="81" spans="1:31" s="2" customFormat="1" ht="6.95" customHeight="1" hidden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 hidden="1">
      <c r="A82" s="32"/>
      <c r="B82" s="33"/>
      <c r="C82" s="21" t="s">
        <v>168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 hidden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2"/>
      <c r="D85" s="32"/>
      <c r="E85" s="249" t="str">
        <f>E7</f>
        <v>LITOMĚŘICKÁ - DOPRAVNÍ ÚPRAVY_R1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2"/>
      <c r="D87" s="32"/>
      <c r="E87" s="221" t="str">
        <f>E9</f>
        <v>ZRN2 - VEŘEJNÉ OSVĚTLENÍ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 hidden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19</v>
      </c>
      <c r="D89" s="32"/>
      <c r="E89" s="32"/>
      <c r="F89" s="25" t="str">
        <f>F12</f>
        <v>TEPLICE</v>
      </c>
      <c r="G89" s="32"/>
      <c r="H89" s="32"/>
      <c r="I89" s="27" t="s">
        <v>21</v>
      </c>
      <c r="J89" s="55">
        <f>IF(J12="","",J12)</f>
        <v>45349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 hidden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 hidden="1">
      <c r="A91" s="32"/>
      <c r="B91" s="33"/>
      <c r="C91" s="27" t="s">
        <v>22</v>
      </c>
      <c r="D91" s="32"/>
      <c r="E91" s="32"/>
      <c r="F91" s="25" t="str">
        <f>E15</f>
        <v>STATUTÁRNÍ MĚSTO TEPLICE</v>
      </c>
      <c r="G91" s="32"/>
      <c r="H91" s="32"/>
      <c r="I91" s="27" t="s">
        <v>28</v>
      </c>
      <c r="J91" s="30" t="str">
        <f>E21</f>
        <v>RICHARD HUBENÝ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 hidden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ING.VLADIMÍR PLHÁK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10" t="s">
        <v>169</v>
      </c>
      <c r="D94" s="102"/>
      <c r="E94" s="102"/>
      <c r="F94" s="102"/>
      <c r="G94" s="102"/>
      <c r="H94" s="102"/>
      <c r="I94" s="102"/>
      <c r="J94" s="111" t="s">
        <v>170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hidden="1">
      <c r="A96" s="32"/>
      <c r="B96" s="33"/>
      <c r="C96" s="112" t="s">
        <v>171</v>
      </c>
      <c r="D96" s="32"/>
      <c r="E96" s="32"/>
      <c r="F96" s="32"/>
      <c r="G96" s="32"/>
      <c r="H96" s="32"/>
      <c r="I96" s="32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172</v>
      </c>
    </row>
    <row r="97" spans="2:12" s="9" customFormat="1" ht="24.95" customHeight="1" hidden="1">
      <c r="B97" s="113"/>
      <c r="D97" s="114" t="s">
        <v>721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2:12" s="10" customFormat="1" ht="19.9" customHeight="1" hidden="1">
      <c r="B98" s="117"/>
      <c r="D98" s="118" t="s">
        <v>722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2:12" s="10" customFormat="1" ht="19.9" customHeight="1" hidden="1">
      <c r="B99" s="117"/>
      <c r="D99" s="118" t="s">
        <v>723</v>
      </c>
      <c r="E99" s="119"/>
      <c r="F99" s="119"/>
      <c r="G99" s="119"/>
      <c r="H99" s="119"/>
      <c r="I99" s="119"/>
      <c r="J99" s="120">
        <f>J199</f>
        <v>0</v>
      </c>
      <c r="L99" s="117"/>
    </row>
    <row r="100" spans="2:12" s="10" customFormat="1" ht="19.9" customHeight="1" hidden="1">
      <c r="B100" s="117"/>
      <c r="D100" s="118" t="s">
        <v>724</v>
      </c>
      <c r="E100" s="119"/>
      <c r="F100" s="119"/>
      <c r="G100" s="119"/>
      <c r="H100" s="119"/>
      <c r="I100" s="119"/>
      <c r="J100" s="120">
        <f>J230</f>
        <v>0</v>
      </c>
      <c r="L100" s="117"/>
    </row>
    <row r="101" spans="1:31" s="2" customFormat="1" ht="21.75" customHeight="1" hidden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 hidden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ht="12" hidden="1"/>
    <row r="104" ht="12" hidden="1"/>
    <row r="105" ht="12" hidden="1"/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183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9" t="str">
        <f>E7</f>
        <v>LITOMĚŘICKÁ - DOPRAVNÍ ÚPRAVY_R1</v>
      </c>
      <c r="F110" s="250"/>
      <c r="G110" s="250"/>
      <c r="H110" s="25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111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21" t="str">
        <f>E9</f>
        <v>ZRN2 - VEŘEJNÉ OSVĚTLENÍ</v>
      </c>
      <c r="F112" s="248"/>
      <c r="G112" s="248"/>
      <c r="H112" s="248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19</v>
      </c>
      <c r="D114" s="32"/>
      <c r="E114" s="32"/>
      <c r="F114" s="25" t="str">
        <f>F12</f>
        <v>TEPLICE</v>
      </c>
      <c r="G114" s="32"/>
      <c r="H114" s="32"/>
      <c r="I114" s="27" t="s">
        <v>21</v>
      </c>
      <c r="J114" s="55">
        <f>IF(J12="","",J12)</f>
        <v>45349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22</v>
      </c>
      <c r="D116" s="32"/>
      <c r="E116" s="32"/>
      <c r="F116" s="25" t="str">
        <f>E15</f>
        <v>STATUTÁRNÍ MĚSTO TEPLICE</v>
      </c>
      <c r="G116" s="32"/>
      <c r="H116" s="32"/>
      <c r="I116" s="27" t="s">
        <v>28</v>
      </c>
      <c r="J116" s="30" t="str">
        <f>E21</f>
        <v>RICHARD HUBENÝ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5.7" customHeight="1">
      <c r="A117" s="32"/>
      <c r="B117" s="33"/>
      <c r="C117" s="27" t="s">
        <v>26</v>
      </c>
      <c r="D117" s="32"/>
      <c r="E117" s="32"/>
      <c r="F117" s="25" t="str">
        <f>IF(E18="","",E18)</f>
        <v>Vyplň údaj</v>
      </c>
      <c r="G117" s="32"/>
      <c r="H117" s="32"/>
      <c r="I117" s="27" t="s">
        <v>31</v>
      </c>
      <c r="J117" s="30" t="str">
        <f>E24</f>
        <v>ING.VLADIMÍR PLHÁK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21"/>
      <c r="B119" s="122"/>
      <c r="C119" s="123" t="s">
        <v>184</v>
      </c>
      <c r="D119" s="124" t="s">
        <v>59</v>
      </c>
      <c r="E119" s="124" t="s">
        <v>55</v>
      </c>
      <c r="F119" s="124" t="s">
        <v>56</v>
      </c>
      <c r="G119" s="124" t="s">
        <v>185</v>
      </c>
      <c r="H119" s="124" t="s">
        <v>186</v>
      </c>
      <c r="I119" s="124" t="s">
        <v>187</v>
      </c>
      <c r="J119" s="124" t="s">
        <v>170</v>
      </c>
      <c r="K119" s="125" t="s">
        <v>188</v>
      </c>
      <c r="L119" s="126"/>
      <c r="M119" s="62" t="s">
        <v>1</v>
      </c>
      <c r="N119" s="63" t="s">
        <v>38</v>
      </c>
      <c r="O119" s="63" t="s">
        <v>189</v>
      </c>
      <c r="P119" s="63" t="s">
        <v>190</v>
      </c>
      <c r="Q119" s="63" t="s">
        <v>191</v>
      </c>
      <c r="R119" s="63" t="s">
        <v>192</v>
      </c>
      <c r="S119" s="63" t="s">
        <v>193</v>
      </c>
      <c r="T119" s="64" t="s">
        <v>194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3" s="2" customFormat="1" ht="22.9" customHeight="1">
      <c r="A120" s="32"/>
      <c r="B120" s="33"/>
      <c r="C120" s="69" t="s">
        <v>195</v>
      </c>
      <c r="D120" s="32"/>
      <c r="E120" s="32"/>
      <c r="F120" s="32"/>
      <c r="G120" s="32"/>
      <c r="H120" s="32"/>
      <c r="I120" s="32"/>
      <c r="J120" s="127">
        <f>BK120</f>
        <v>0</v>
      </c>
      <c r="K120" s="32"/>
      <c r="L120" s="33"/>
      <c r="M120" s="65"/>
      <c r="N120" s="56"/>
      <c r="O120" s="66"/>
      <c r="P120" s="128">
        <f>P121</f>
        <v>0</v>
      </c>
      <c r="Q120" s="66"/>
      <c r="R120" s="128">
        <f>R121</f>
        <v>1.8784325000000002</v>
      </c>
      <c r="S120" s="66"/>
      <c r="T120" s="129">
        <f>T121</f>
        <v>9.45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73</v>
      </c>
      <c r="AU120" s="17" t="s">
        <v>172</v>
      </c>
      <c r="BK120" s="130">
        <f>BK121</f>
        <v>0</v>
      </c>
    </row>
    <row r="121" spans="2:63" s="12" customFormat="1" ht="25.9" customHeight="1">
      <c r="B121" s="131"/>
      <c r="D121" s="132" t="s">
        <v>73</v>
      </c>
      <c r="E121" s="133" t="s">
        <v>313</v>
      </c>
      <c r="F121" s="133" t="s">
        <v>725</v>
      </c>
      <c r="I121" s="134"/>
      <c r="J121" s="135">
        <f>BK121</f>
        <v>0</v>
      </c>
      <c r="L121" s="131"/>
      <c r="M121" s="136"/>
      <c r="N121" s="137"/>
      <c r="O121" s="137"/>
      <c r="P121" s="138">
        <f>P122+P199+P230</f>
        <v>0</v>
      </c>
      <c r="Q121" s="137"/>
      <c r="R121" s="138">
        <f>R122+R199+R230</f>
        <v>1.8784325000000002</v>
      </c>
      <c r="S121" s="137"/>
      <c r="T121" s="139">
        <f>T122+T199+T230</f>
        <v>9.45</v>
      </c>
      <c r="AR121" s="132" t="s">
        <v>95</v>
      </c>
      <c r="AT121" s="140" t="s">
        <v>73</v>
      </c>
      <c r="AU121" s="140" t="s">
        <v>74</v>
      </c>
      <c r="AY121" s="132" t="s">
        <v>197</v>
      </c>
      <c r="BK121" s="141">
        <f>BK122+BK199+BK230</f>
        <v>0</v>
      </c>
    </row>
    <row r="122" spans="2:63" s="12" customFormat="1" ht="22.9" customHeight="1">
      <c r="B122" s="131"/>
      <c r="D122" s="132" t="s">
        <v>73</v>
      </c>
      <c r="E122" s="142" t="s">
        <v>726</v>
      </c>
      <c r="F122" s="142" t="s">
        <v>727</v>
      </c>
      <c r="I122" s="134"/>
      <c r="J122" s="143">
        <f>BK122</f>
        <v>0</v>
      </c>
      <c r="L122" s="131"/>
      <c r="M122" s="136"/>
      <c r="N122" s="137"/>
      <c r="O122" s="137"/>
      <c r="P122" s="138">
        <f>SUM(P123:P198)</f>
        <v>0</v>
      </c>
      <c r="Q122" s="137"/>
      <c r="R122" s="138">
        <f>SUM(R123:R198)</f>
        <v>1.5212</v>
      </c>
      <c r="S122" s="137"/>
      <c r="T122" s="139">
        <f>SUM(T123:T198)</f>
        <v>0</v>
      </c>
      <c r="AR122" s="132" t="s">
        <v>95</v>
      </c>
      <c r="AT122" s="140" t="s">
        <v>73</v>
      </c>
      <c r="AU122" s="140" t="s">
        <v>82</v>
      </c>
      <c r="AY122" s="132" t="s">
        <v>197</v>
      </c>
      <c r="BK122" s="141">
        <f>SUM(BK123:BK198)</f>
        <v>0</v>
      </c>
    </row>
    <row r="123" spans="1:65" s="2" customFormat="1" ht="24.2" customHeight="1">
      <c r="A123" s="32"/>
      <c r="B123" s="144"/>
      <c r="C123" s="145" t="s">
        <v>82</v>
      </c>
      <c r="D123" s="145" t="s">
        <v>199</v>
      </c>
      <c r="E123" s="146" t="s">
        <v>728</v>
      </c>
      <c r="F123" s="147" t="s">
        <v>729</v>
      </c>
      <c r="G123" s="148" t="s">
        <v>159</v>
      </c>
      <c r="H123" s="149">
        <v>50</v>
      </c>
      <c r="I123" s="150"/>
      <c r="J123" s="151">
        <f>ROUND(I123*H123,2)</f>
        <v>0</v>
      </c>
      <c r="K123" s="147" t="s">
        <v>202</v>
      </c>
      <c r="L123" s="33"/>
      <c r="M123" s="152" t="s">
        <v>1</v>
      </c>
      <c r="N123" s="153" t="s">
        <v>39</v>
      </c>
      <c r="O123" s="5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503</v>
      </c>
      <c r="AT123" s="156" t="s">
        <v>199</v>
      </c>
      <c r="AU123" s="156" t="s">
        <v>84</v>
      </c>
      <c r="AY123" s="17" t="s">
        <v>197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7" t="s">
        <v>82</v>
      </c>
      <c r="BK123" s="157">
        <f>ROUND(I123*H123,2)</f>
        <v>0</v>
      </c>
      <c r="BL123" s="17" t="s">
        <v>503</v>
      </c>
      <c r="BM123" s="156" t="s">
        <v>730</v>
      </c>
    </row>
    <row r="124" spans="1:47" s="2" customFormat="1" ht="19.5">
      <c r="A124" s="32"/>
      <c r="B124" s="33"/>
      <c r="C124" s="32"/>
      <c r="D124" s="159" t="s">
        <v>223</v>
      </c>
      <c r="E124" s="32"/>
      <c r="F124" s="175" t="s">
        <v>731</v>
      </c>
      <c r="G124" s="32"/>
      <c r="H124" s="32"/>
      <c r="I124" s="176"/>
      <c r="J124" s="32"/>
      <c r="K124" s="32"/>
      <c r="L124" s="33"/>
      <c r="M124" s="177"/>
      <c r="N124" s="178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223</v>
      </c>
      <c r="AU124" s="17" t="s">
        <v>84</v>
      </c>
    </row>
    <row r="125" spans="2:51" s="13" customFormat="1" ht="12">
      <c r="B125" s="158"/>
      <c r="D125" s="159" t="s">
        <v>211</v>
      </c>
      <c r="E125" s="160" t="s">
        <v>1</v>
      </c>
      <c r="F125" s="161" t="s">
        <v>704</v>
      </c>
      <c r="H125" s="162">
        <v>10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211</v>
      </c>
      <c r="AU125" s="160" t="s">
        <v>84</v>
      </c>
      <c r="AV125" s="13" t="s">
        <v>84</v>
      </c>
      <c r="AW125" s="13" t="s">
        <v>30</v>
      </c>
      <c r="AX125" s="13" t="s">
        <v>74</v>
      </c>
      <c r="AY125" s="160" t="s">
        <v>197</v>
      </c>
    </row>
    <row r="126" spans="2:51" s="13" customFormat="1" ht="12">
      <c r="B126" s="158"/>
      <c r="D126" s="159" t="s">
        <v>211</v>
      </c>
      <c r="E126" s="160" t="s">
        <v>1</v>
      </c>
      <c r="F126" s="161" t="s">
        <v>732</v>
      </c>
      <c r="H126" s="162">
        <v>50</v>
      </c>
      <c r="I126" s="163"/>
      <c r="L126" s="158"/>
      <c r="M126" s="164"/>
      <c r="N126" s="165"/>
      <c r="O126" s="165"/>
      <c r="P126" s="165"/>
      <c r="Q126" s="165"/>
      <c r="R126" s="165"/>
      <c r="S126" s="165"/>
      <c r="T126" s="166"/>
      <c r="AT126" s="160" t="s">
        <v>211</v>
      </c>
      <c r="AU126" s="160" t="s">
        <v>84</v>
      </c>
      <c r="AV126" s="13" t="s">
        <v>84</v>
      </c>
      <c r="AW126" s="13" t="s">
        <v>30</v>
      </c>
      <c r="AX126" s="13" t="s">
        <v>82</v>
      </c>
      <c r="AY126" s="160" t="s">
        <v>197</v>
      </c>
    </row>
    <row r="127" spans="1:65" s="2" customFormat="1" ht="24.2" customHeight="1">
      <c r="A127" s="32"/>
      <c r="B127" s="144"/>
      <c r="C127" s="145" t="s">
        <v>84</v>
      </c>
      <c r="D127" s="145" t="s">
        <v>199</v>
      </c>
      <c r="E127" s="146" t="s">
        <v>733</v>
      </c>
      <c r="F127" s="147" t="s">
        <v>734</v>
      </c>
      <c r="G127" s="148" t="s">
        <v>159</v>
      </c>
      <c r="H127" s="149">
        <v>80</v>
      </c>
      <c r="I127" s="150"/>
      <c r="J127" s="151">
        <f>ROUND(I127*H127,2)</f>
        <v>0</v>
      </c>
      <c r="K127" s="147" t="s">
        <v>202</v>
      </c>
      <c r="L127" s="33"/>
      <c r="M127" s="152" t="s">
        <v>1</v>
      </c>
      <c r="N127" s="153" t="s">
        <v>39</v>
      </c>
      <c r="O127" s="5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503</v>
      </c>
      <c r="AT127" s="156" t="s">
        <v>199</v>
      </c>
      <c r="AU127" s="156" t="s">
        <v>84</v>
      </c>
      <c r="AY127" s="17" t="s">
        <v>197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7" t="s">
        <v>82</v>
      </c>
      <c r="BK127" s="157">
        <f>ROUND(I127*H127,2)</f>
        <v>0</v>
      </c>
      <c r="BL127" s="17" t="s">
        <v>503</v>
      </c>
      <c r="BM127" s="156" t="s">
        <v>735</v>
      </c>
    </row>
    <row r="128" spans="1:47" s="2" customFormat="1" ht="19.5">
      <c r="A128" s="32"/>
      <c r="B128" s="33"/>
      <c r="C128" s="32"/>
      <c r="D128" s="159" t="s">
        <v>223</v>
      </c>
      <c r="E128" s="32"/>
      <c r="F128" s="175" t="s">
        <v>736</v>
      </c>
      <c r="G128" s="32"/>
      <c r="H128" s="32"/>
      <c r="I128" s="176"/>
      <c r="J128" s="32"/>
      <c r="K128" s="32"/>
      <c r="L128" s="33"/>
      <c r="M128" s="177"/>
      <c r="N128" s="178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223</v>
      </c>
      <c r="AU128" s="17" t="s">
        <v>84</v>
      </c>
    </row>
    <row r="129" spans="2:51" s="13" customFormat="1" ht="12">
      <c r="B129" s="158"/>
      <c r="D129" s="159" t="s">
        <v>211</v>
      </c>
      <c r="E129" s="160" t="s">
        <v>1</v>
      </c>
      <c r="F129" s="161" t="s">
        <v>702</v>
      </c>
      <c r="H129" s="162">
        <v>20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211</v>
      </c>
      <c r="AU129" s="160" t="s">
        <v>84</v>
      </c>
      <c r="AV129" s="13" t="s">
        <v>84</v>
      </c>
      <c r="AW129" s="13" t="s">
        <v>30</v>
      </c>
      <c r="AX129" s="13" t="s">
        <v>74</v>
      </c>
      <c r="AY129" s="160" t="s">
        <v>197</v>
      </c>
    </row>
    <row r="130" spans="2:51" s="13" customFormat="1" ht="12">
      <c r="B130" s="158"/>
      <c r="D130" s="159" t="s">
        <v>211</v>
      </c>
      <c r="E130" s="160" t="s">
        <v>1</v>
      </c>
      <c r="F130" s="161" t="s">
        <v>737</v>
      </c>
      <c r="H130" s="162">
        <v>80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211</v>
      </c>
      <c r="AU130" s="160" t="s">
        <v>84</v>
      </c>
      <c r="AV130" s="13" t="s">
        <v>84</v>
      </c>
      <c r="AW130" s="13" t="s">
        <v>30</v>
      </c>
      <c r="AX130" s="13" t="s">
        <v>82</v>
      </c>
      <c r="AY130" s="160" t="s">
        <v>197</v>
      </c>
    </row>
    <row r="131" spans="1:65" s="2" customFormat="1" ht="33" customHeight="1">
      <c r="A131" s="32"/>
      <c r="B131" s="144"/>
      <c r="C131" s="145" t="s">
        <v>95</v>
      </c>
      <c r="D131" s="145" t="s">
        <v>199</v>
      </c>
      <c r="E131" s="146" t="s">
        <v>738</v>
      </c>
      <c r="F131" s="147" t="s">
        <v>739</v>
      </c>
      <c r="G131" s="148" t="s">
        <v>159</v>
      </c>
      <c r="H131" s="149">
        <v>20</v>
      </c>
      <c r="I131" s="150"/>
      <c r="J131" s="151">
        <f>ROUND(I131*H131,2)</f>
        <v>0</v>
      </c>
      <c r="K131" s="147" t="s">
        <v>202</v>
      </c>
      <c r="L131" s="33"/>
      <c r="M131" s="152" t="s">
        <v>1</v>
      </c>
      <c r="N131" s="153" t="s">
        <v>39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503</v>
      </c>
      <c r="AT131" s="156" t="s">
        <v>199</v>
      </c>
      <c r="AU131" s="156" t="s">
        <v>84</v>
      </c>
      <c r="AY131" s="17" t="s">
        <v>197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82</v>
      </c>
      <c r="BK131" s="157">
        <f>ROUND(I131*H131,2)</f>
        <v>0</v>
      </c>
      <c r="BL131" s="17" t="s">
        <v>503</v>
      </c>
      <c r="BM131" s="156" t="s">
        <v>740</v>
      </c>
    </row>
    <row r="132" spans="2:51" s="13" customFormat="1" ht="12">
      <c r="B132" s="158"/>
      <c r="D132" s="159" t="s">
        <v>211</v>
      </c>
      <c r="E132" s="160" t="s">
        <v>1</v>
      </c>
      <c r="F132" s="161" t="s">
        <v>702</v>
      </c>
      <c r="H132" s="162">
        <v>20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211</v>
      </c>
      <c r="AU132" s="160" t="s">
        <v>84</v>
      </c>
      <c r="AV132" s="13" t="s">
        <v>84</v>
      </c>
      <c r="AW132" s="13" t="s">
        <v>30</v>
      </c>
      <c r="AX132" s="13" t="s">
        <v>82</v>
      </c>
      <c r="AY132" s="160" t="s">
        <v>197</v>
      </c>
    </row>
    <row r="133" spans="1:65" s="2" customFormat="1" ht="24.2" customHeight="1">
      <c r="A133" s="32"/>
      <c r="B133" s="144"/>
      <c r="C133" s="186" t="s">
        <v>203</v>
      </c>
      <c r="D133" s="186" t="s">
        <v>313</v>
      </c>
      <c r="E133" s="187" t="s">
        <v>741</v>
      </c>
      <c r="F133" s="188" t="s">
        <v>742</v>
      </c>
      <c r="G133" s="189" t="s">
        <v>159</v>
      </c>
      <c r="H133" s="190">
        <v>20</v>
      </c>
      <c r="I133" s="191"/>
      <c r="J133" s="192">
        <f>ROUND(I133*H133,2)</f>
        <v>0</v>
      </c>
      <c r="K133" s="188" t="s">
        <v>202</v>
      </c>
      <c r="L133" s="193"/>
      <c r="M133" s="194" t="s">
        <v>1</v>
      </c>
      <c r="N133" s="195" t="s">
        <v>39</v>
      </c>
      <c r="O133" s="58"/>
      <c r="P133" s="154">
        <f>O133*H133</f>
        <v>0</v>
      </c>
      <c r="Q133" s="154">
        <v>0.0037</v>
      </c>
      <c r="R133" s="154">
        <f>Q133*H133</f>
        <v>0.07400000000000001</v>
      </c>
      <c r="S133" s="154">
        <v>0</v>
      </c>
      <c r="T133" s="15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743</v>
      </c>
      <c r="AT133" s="156" t="s">
        <v>313</v>
      </c>
      <c r="AU133" s="156" t="s">
        <v>84</v>
      </c>
      <c r="AY133" s="17" t="s">
        <v>197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82</v>
      </c>
      <c r="BK133" s="157">
        <f>ROUND(I133*H133,2)</f>
        <v>0</v>
      </c>
      <c r="BL133" s="17" t="s">
        <v>743</v>
      </c>
      <c r="BM133" s="156" t="s">
        <v>744</v>
      </c>
    </row>
    <row r="134" spans="2:51" s="13" customFormat="1" ht="12">
      <c r="B134" s="158"/>
      <c r="D134" s="159" t="s">
        <v>211</v>
      </c>
      <c r="E134" s="160" t="s">
        <v>1</v>
      </c>
      <c r="F134" s="161" t="s">
        <v>702</v>
      </c>
      <c r="H134" s="162">
        <v>20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211</v>
      </c>
      <c r="AU134" s="160" t="s">
        <v>84</v>
      </c>
      <c r="AV134" s="13" t="s">
        <v>84</v>
      </c>
      <c r="AW134" s="13" t="s">
        <v>30</v>
      </c>
      <c r="AX134" s="13" t="s">
        <v>82</v>
      </c>
      <c r="AY134" s="160" t="s">
        <v>197</v>
      </c>
    </row>
    <row r="135" spans="1:65" s="2" customFormat="1" ht="24.2" customHeight="1">
      <c r="A135" s="32"/>
      <c r="B135" s="144"/>
      <c r="C135" s="145" t="s">
        <v>133</v>
      </c>
      <c r="D135" s="145" t="s">
        <v>199</v>
      </c>
      <c r="E135" s="146" t="s">
        <v>745</v>
      </c>
      <c r="F135" s="147" t="s">
        <v>746</v>
      </c>
      <c r="G135" s="148" t="s">
        <v>159</v>
      </c>
      <c r="H135" s="149">
        <v>10</v>
      </c>
      <c r="I135" s="150"/>
      <c r="J135" s="151">
        <f>ROUND(I135*H135,2)</f>
        <v>0</v>
      </c>
      <c r="K135" s="147" t="s">
        <v>202</v>
      </c>
      <c r="L135" s="33"/>
      <c r="M135" s="152" t="s">
        <v>1</v>
      </c>
      <c r="N135" s="153" t="s">
        <v>39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503</v>
      </c>
      <c r="AT135" s="156" t="s">
        <v>199</v>
      </c>
      <c r="AU135" s="156" t="s">
        <v>84</v>
      </c>
      <c r="AY135" s="17" t="s">
        <v>197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82</v>
      </c>
      <c r="BK135" s="157">
        <f>ROUND(I135*H135,2)</f>
        <v>0</v>
      </c>
      <c r="BL135" s="17" t="s">
        <v>503</v>
      </c>
      <c r="BM135" s="156" t="s">
        <v>747</v>
      </c>
    </row>
    <row r="136" spans="2:51" s="13" customFormat="1" ht="12">
      <c r="B136" s="158"/>
      <c r="D136" s="159" t="s">
        <v>211</v>
      </c>
      <c r="E136" s="160" t="s">
        <v>1</v>
      </c>
      <c r="F136" s="161" t="s">
        <v>704</v>
      </c>
      <c r="H136" s="162">
        <v>10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211</v>
      </c>
      <c r="AU136" s="160" t="s">
        <v>84</v>
      </c>
      <c r="AV136" s="13" t="s">
        <v>84</v>
      </c>
      <c r="AW136" s="13" t="s">
        <v>30</v>
      </c>
      <c r="AX136" s="13" t="s">
        <v>82</v>
      </c>
      <c r="AY136" s="160" t="s">
        <v>197</v>
      </c>
    </row>
    <row r="137" spans="1:65" s="2" customFormat="1" ht="16.5" customHeight="1">
      <c r="A137" s="32"/>
      <c r="B137" s="144"/>
      <c r="C137" s="186" t="s">
        <v>219</v>
      </c>
      <c r="D137" s="186" t="s">
        <v>313</v>
      </c>
      <c r="E137" s="187" t="s">
        <v>748</v>
      </c>
      <c r="F137" s="188" t="s">
        <v>749</v>
      </c>
      <c r="G137" s="189" t="s">
        <v>159</v>
      </c>
      <c r="H137" s="190">
        <v>8</v>
      </c>
      <c r="I137" s="191"/>
      <c r="J137" s="192">
        <f>ROUND(I137*H137,2)</f>
        <v>0</v>
      </c>
      <c r="K137" s="188" t="s">
        <v>750</v>
      </c>
      <c r="L137" s="193"/>
      <c r="M137" s="194" t="s">
        <v>1</v>
      </c>
      <c r="N137" s="195" t="s">
        <v>39</v>
      </c>
      <c r="O137" s="58"/>
      <c r="P137" s="154">
        <f>O137*H137</f>
        <v>0</v>
      </c>
      <c r="Q137" s="154">
        <v>0.02</v>
      </c>
      <c r="R137" s="154">
        <f>Q137*H137</f>
        <v>0.16</v>
      </c>
      <c r="S137" s="154">
        <v>0</v>
      </c>
      <c r="T137" s="15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743</v>
      </c>
      <c r="AT137" s="156" t="s">
        <v>313</v>
      </c>
      <c r="AU137" s="156" t="s">
        <v>84</v>
      </c>
      <c r="AY137" s="17" t="s">
        <v>197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82</v>
      </c>
      <c r="BK137" s="157">
        <f>ROUND(I137*H137,2)</f>
        <v>0</v>
      </c>
      <c r="BL137" s="17" t="s">
        <v>743</v>
      </c>
      <c r="BM137" s="156" t="s">
        <v>751</v>
      </c>
    </row>
    <row r="138" spans="2:51" s="15" customFormat="1" ht="12">
      <c r="B138" s="179"/>
      <c r="D138" s="159" t="s">
        <v>211</v>
      </c>
      <c r="E138" s="180" t="s">
        <v>1</v>
      </c>
      <c r="F138" s="181" t="s">
        <v>752</v>
      </c>
      <c r="H138" s="180" t="s">
        <v>1</v>
      </c>
      <c r="I138" s="182"/>
      <c r="L138" s="179"/>
      <c r="M138" s="183"/>
      <c r="N138" s="184"/>
      <c r="O138" s="184"/>
      <c r="P138" s="184"/>
      <c r="Q138" s="184"/>
      <c r="R138" s="184"/>
      <c r="S138" s="184"/>
      <c r="T138" s="185"/>
      <c r="AT138" s="180" t="s">
        <v>211</v>
      </c>
      <c r="AU138" s="180" t="s">
        <v>84</v>
      </c>
      <c r="AV138" s="15" t="s">
        <v>82</v>
      </c>
      <c r="AW138" s="15" t="s">
        <v>30</v>
      </c>
      <c r="AX138" s="15" t="s">
        <v>74</v>
      </c>
      <c r="AY138" s="180" t="s">
        <v>197</v>
      </c>
    </row>
    <row r="139" spans="2:51" s="15" customFormat="1" ht="22.5">
      <c r="B139" s="179"/>
      <c r="D139" s="159" t="s">
        <v>211</v>
      </c>
      <c r="E139" s="180" t="s">
        <v>1</v>
      </c>
      <c r="F139" s="181" t="s">
        <v>753</v>
      </c>
      <c r="H139" s="180" t="s">
        <v>1</v>
      </c>
      <c r="I139" s="182"/>
      <c r="L139" s="179"/>
      <c r="M139" s="183"/>
      <c r="N139" s="184"/>
      <c r="O139" s="184"/>
      <c r="P139" s="184"/>
      <c r="Q139" s="184"/>
      <c r="R139" s="184"/>
      <c r="S139" s="184"/>
      <c r="T139" s="185"/>
      <c r="AT139" s="180" t="s">
        <v>211</v>
      </c>
      <c r="AU139" s="180" t="s">
        <v>84</v>
      </c>
      <c r="AV139" s="15" t="s">
        <v>82</v>
      </c>
      <c r="AW139" s="15" t="s">
        <v>30</v>
      </c>
      <c r="AX139" s="15" t="s">
        <v>74</v>
      </c>
      <c r="AY139" s="180" t="s">
        <v>197</v>
      </c>
    </row>
    <row r="140" spans="2:51" s="13" customFormat="1" ht="12">
      <c r="B140" s="158"/>
      <c r="D140" s="159" t="s">
        <v>211</v>
      </c>
      <c r="E140" s="160" t="s">
        <v>1</v>
      </c>
      <c r="F140" s="161" t="s">
        <v>231</v>
      </c>
      <c r="H140" s="162">
        <v>8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211</v>
      </c>
      <c r="AU140" s="160" t="s">
        <v>84</v>
      </c>
      <c r="AV140" s="13" t="s">
        <v>84</v>
      </c>
      <c r="AW140" s="13" t="s">
        <v>30</v>
      </c>
      <c r="AX140" s="13" t="s">
        <v>82</v>
      </c>
      <c r="AY140" s="160" t="s">
        <v>197</v>
      </c>
    </row>
    <row r="141" spans="1:65" s="2" customFormat="1" ht="16.5" customHeight="1">
      <c r="A141" s="32"/>
      <c r="B141" s="144"/>
      <c r="C141" s="186" t="s">
        <v>225</v>
      </c>
      <c r="D141" s="186" t="s">
        <v>313</v>
      </c>
      <c r="E141" s="187" t="s">
        <v>754</v>
      </c>
      <c r="F141" s="188" t="s">
        <v>749</v>
      </c>
      <c r="G141" s="189" t="s">
        <v>159</v>
      </c>
      <c r="H141" s="190">
        <v>2</v>
      </c>
      <c r="I141" s="191"/>
      <c r="J141" s="192">
        <f>ROUND(I141*H141,2)</f>
        <v>0</v>
      </c>
      <c r="K141" s="188" t="s">
        <v>750</v>
      </c>
      <c r="L141" s="193"/>
      <c r="M141" s="194" t="s">
        <v>1</v>
      </c>
      <c r="N141" s="195" t="s">
        <v>39</v>
      </c>
      <c r="O141" s="58"/>
      <c r="P141" s="154">
        <f>O141*H141</f>
        <v>0</v>
      </c>
      <c r="Q141" s="154">
        <v>0.02</v>
      </c>
      <c r="R141" s="154">
        <f>Q141*H141</f>
        <v>0.04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743</v>
      </c>
      <c r="AT141" s="156" t="s">
        <v>313</v>
      </c>
      <c r="AU141" s="156" t="s">
        <v>84</v>
      </c>
      <c r="AY141" s="17" t="s">
        <v>197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82</v>
      </c>
      <c r="BK141" s="157">
        <f>ROUND(I141*H141,2)</f>
        <v>0</v>
      </c>
      <c r="BL141" s="17" t="s">
        <v>743</v>
      </c>
      <c r="BM141" s="156" t="s">
        <v>755</v>
      </c>
    </row>
    <row r="142" spans="2:51" s="15" customFormat="1" ht="12">
      <c r="B142" s="179"/>
      <c r="D142" s="159" t="s">
        <v>211</v>
      </c>
      <c r="E142" s="180" t="s">
        <v>1</v>
      </c>
      <c r="F142" s="181" t="s">
        <v>752</v>
      </c>
      <c r="H142" s="180" t="s">
        <v>1</v>
      </c>
      <c r="I142" s="182"/>
      <c r="L142" s="179"/>
      <c r="M142" s="183"/>
      <c r="N142" s="184"/>
      <c r="O142" s="184"/>
      <c r="P142" s="184"/>
      <c r="Q142" s="184"/>
      <c r="R142" s="184"/>
      <c r="S142" s="184"/>
      <c r="T142" s="185"/>
      <c r="AT142" s="180" t="s">
        <v>211</v>
      </c>
      <c r="AU142" s="180" t="s">
        <v>84</v>
      </c>
      <c r="AV142" s="15" t="s">
        <v>82</v>
      </c>
      <c r="AW142" s="15" t="s">
        <v>30</v>
      </c>
      <c r="AX142" s="15" t="s">
        <v>74</v>
      </c>
      <c r="AY142" s="180" t="s">
        <v>197</v>
      </c>
    </row>
    <row r="143" spans="2:51" s="15" customFormat="1" ht="22.5">
      <c r="B143" s="179"/>
      <c r="D143" s="159" t="s">
        <v>211</v>
      </c>
      <c r="E143" s="180" t="s">
        <v>1</v>
      </c>
      <c r="F143" s="181" t="s">
        <v>756</v>
      </c>
      <c r="H143" s="180" t="s">
        <v>1</v>
      </c>
      <c r="I143" s="182"/>
      <c r="L143" s="179"/>
      <c r="M143" s="183"/>
      <c r="N143" s="184"/>
      <c r="O143" s="184"/>
      <c r="P143" s="184"/>
      <c r="Q143" s="184"/>
      <c r="R143" s="184"/>
      <c r="S143" s="184"/>
      <c r="T143" s="185"/>
      <c r="AT143" s="180" t="s">
        <v>211</v>
      </c>
      <c r="AU143" s="180" t="s">
        <v>84</v>
      </c>
      <c r="AV143" s="15" t="s">
        <v>82</v>
      </c>
      <c r="AW143" s="15" t="s">
        <v>30</v>
      </c>
      <c r="AX143" s="15" t="s">
        <v>74</v>
      </c>
      <c r="AY143" s="180" t="s">
        <v>197</v>
      </c>
    </row>
    <row r="144" spans="2:51" s="13" customFormat="1" ht="12">
      <c r="B144" s="158"/>
      <c r="D144" s="159" t="s">
        <v>211</v>
      </c>
      <c r="E144" s="160" t="s">
        <v>1</v>
      </c>
      <c r="F144" s="161" t="s">
        <v>84</v>
      </c>
      <c r="H144" s="162">
        <v>2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211</v>
      </c>
      <c r="AU144" s="160" t="s">
        <v>84</v>
      </c>
      <c r="AV144" s="13" t="s">
        <v>84</v>
      </c>
      <c r="AW144" s="13" t="s">
        <v>30</v>
      </c>
      <c r="AX144" s="13" t="s">
        <v>82</v>
      </c>
      <c r="AY144" s="160" t="s">
        <v>197</v>
      </c>
    </row>
    <row r="145" spans="1:65" s="2" customFormat="1" ht="24.2" customHeight="1">
      <c r="A145" s="32"/>
      <c r="B145" s="144"/>
      <c r="C145" s="145" t="s">
        <v>231</v>
      </c>
      <c r="D145" s="145" t="s">
        <v>199</v>
      </c>
      <c r="E145" s="146" t="s">
        <v>757</v>
      </c>
      <c r="F145" s="147" t="s">
        <v>758</v>
      </c>
      <c r="G145" s="148" t="s">
        <v>159</v>
      </c>
      <c r="H145" s="149">
        <v>9</v>
      </c>
      <c r="I145" s="150"/>
      <c r="J145" s="151">
        <f>ROUND(I145*H145,2)</f>
        <v>0</v>
      </c>
      <c r="K145" s="147" t="s">
        <v>202</v>
      </c>
      <c r="L145" s="33"/>
      <c r="M145" s="152" t="s">
        <v>1</v>
      </c>
      <c r="N145" s="153" t="s">
        <v>39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503</v>
      </c>
      <c r="AT145" s="156" t="s">
        <v>199</v>
      </c>
      <c r="AU145" s="156" t="s">
        <v>84</v>
      </c>
      <c r="AY145" s="17" t="s">
        <v>197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82</v>
      </c>
      <c r="BK145" s="157">
        <f>ROUND(I145*H145,2)</f>
        <v>0</v>
      </c>
      <c r="BL145" s="17" t="s">
        <v>503</v>
      </c>
      <c r="BM145" s="156" t="s">
        <v>759</v>
      </c>
    </row>
    <row r="146" spans="2:51" s="13" customFormat="1" ht="12">
      <c r="B146" s="158"/>
      <c r="D146" s="159" t="s">
        <v>211</v>
      </c>
      <c r="E146" s="160" t="s">
        <v>1</v>
      </c>
      <c r="F146" s="161" t="s">
        <v>700</v>
      </c>
      <c r="H146" s="162">
        <v>9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211</v>
      </c>
      <c r="AU146" s="160" t="s">
        <v>84</v>
      </c>
      <c r="AV146" s="13" t="s">
        <v>84</v>
      </c>
      <c r="AW146" s="13" t="s">
        <v>30</v>
      </c>
      <c r="AX146" s="13" t="s">
        <v>82</v>
      </c>
      <c r="AY146" s="160" t="s">
        <v>197</v>
      </c>
    </row>
    <row r="147" spans="1:65" s="2" customFormat="1" ht="16.5" customHeight="1">
      <c r="A147" s="32"/>
      <c r="B147" s="144"/>
      <c r="C147" s="186" t="s">
        <v>235</v>
      </c>
      <c r="D147" s="186" t="s">
        <v>313</v>
      </c>
      <c r="E147" s="187" t="s">
        <v>760</v>
      </c>
      <c r="F147" s="188" t="s">
        <v>761</v>
      </c>
      <c r="G147" s="189" t="s">
        <v>159</v>
      </c>
      <c r="H147" s="190">
        <v>7</v>
      </c>
      <c r="I147" s="191"/>
      <c r="J147" s="192">
        <f>ROUND(I147*H147,2)</f>
        <v>0</v>
      </c>
      <c r="K147" s="188" t="s">
        <v>750</v>
      </c>
      <c r="L147" s="193"/>
      <c r="M147" s="194" t="s">
        <v>1</v>
      </c>
      <c r="N147" s="195" t="s">
        <v>39</v>
      </c>
      <c r="O147" s="58"/>
      <c r="P147" s="154">
        <f>O147*H147</f>
        <v>0</v>
      </c>
      <c r="Q147" s="154">
        <v>0.06</v>
      </c>
      <c r="R147" s="154">
        <f>Q147*H147</f>
        <v>0.42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743</v>
      </c>
      <c r="AT147" s="156" t="s">
        <v>313</v>
      </c>
      <c r="AU147" s="156" t="s">
        <v>84</v>
      </c>
      <c r="AY147" s="17" t="s">
        <v>197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82</v>
      </c>
      <c r="BK147" s="157">
        <f>ROUND(I147*H147,2)</f>
        <v>0</v>
      </c>
      <c r="BL147" s="17" t="s">
        <v>743</v>
      </c>
      <c r="BM147" s="156" t="s">
        <v>762</v>
      </c>
    </row>
    <row r="148" spans="2:51" s="15" customFormat="1" ht="12">
      <c r="B148" s="179"/>
      <c r="D148" s="159" t="s">
        <v>211</v>
      </c>
      <c r="E148" s="180" t="s">
        <v>1</v>
      </c>
      <c r="F148" s="181" t="s">
        <v>763</v>
      </c>
      <c r="H148" s="180" t="s">
        <v>1</v>
      </c>
      <c r="I148" s="182"/>
      <c r="L148" s="179"/>
      <c r="M148" s="183"/>
      <c r="N148" s="184"/>
      <c r="O148" s="184"/>
      <c r="P148" s="184"/>
      <c r="Q148" s="184"/>
      <c r="R148" s="184"/>
      <c r="S148" s="184"/>
      <c r="T148" s="185"/>
      <c r="AT148" s="180" t="s">
        <v>211</v>
      </c>
      <c r="AU148" s="180" t="s">
        <v>84</v>
      </c>
      <c r="AV148" s="15" t="s">
        <v>82</v>
      </c>
      <c r="AW148" s="15" t="s">
        <v>30</v>
      </c>
      <c r="AX148" s="15" t="s">
        <v>74</v>
      </c>
      <c r="AY148" s="180" t="s">
        <v>197</v>
      </c>
    </row>
    <row r="149" spans="2:51" s="13" customFormat="1" ht="12">
      <c r="B149" s="158"/>
      <c r="D149" s="159" t="s">
        <v>211</v>
      </c>
      <c r="E149" s="160" t="s">
        <v>1</v>
      </c>
      <c r="F149" s="161" t="s">
        <v>225</v>
      </c>
      <c r="H149" s="162">
        <v>7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211</v>
      </c>
      <c r="AU149" s="160" t="s">
        <v>84</v>
      </c>
      <c r="AV149" s="13" t="s">
        <v>84</v>
      </c>
      <c r="AW149" s="13" t="s">
        <v>30</v>
      </c>
      <c r="AX149" s="13" t="s">
        <v>82</v>
      </c>
      <c r="AY149" s="160" t="s">
        <v>197</v>
      </c>
    </row>
    <row r="150" spans="1:65" s="2" customFormat="1" ht="16.5" customHeight="1">
      <c r="A150" s="32"/>
      <c r="B150" s="144"/>
      <c r="C150" s="186" t="s">
        <v>160</v>
      </c>
      <c r="D150" s="186" t="s">
        <v>313</v>
      </c>
      <c r="E150" s="187" t="s">
        <v>764</v>
      </c>
      <c r="F150" s="188" t="s">
        <v>761</v>
      </c>
      <c r="G150" s="189" t="s">
        <v>159</v>
      </c>
      <c r="H150" s="190">
        <v>2</v>
      </c>
      <c r="I150" s="191"/>
      <c r="J150" s="192">
        <f>ROUND(I150*H150,2)</f>
        <v>0</v>
      </c>
      <c r="K150" s="188" t="s">
        <v>750</v>
      </c>
      <c r="L150" s="193"/>
      <c r="M150" s="194" t="s">
        <v>1</v>
      </c>
      <c r="N150" s="195" t="s">
        <v>39</v>
      </c>
      <c r="O150" s="58"/>
      <c r="P150" s="154">
        <f>O150*H150</f>
        <v>0</v>
      </c>
      <c r="Q150" s="154">
        <v>0.06</v>
      </c>
      <c r="R150" s="154">
        <f>Q150*H150</f>
        <v>0.12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743</v>
      </c>
      <c r="AT150" s="156" t="s">
        <v>313</v>
      </c>
      <c r="AU150" s="156" t="s">
        <v>84</v>
      </c>
      <c r="AY150" s="17" t="s">
        <v>197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82</v>
      </c>
      <c r="BK150" s="157">
        <f>ROUND(I150*H150,2)</f>
        <v>0</v>
      </c>
      <c r="BL150" s="17" t="s">
        <v>743</v>
      </c>
      <c r="BM150" s="156" t="s">
        <v>765</v>
      </c>
    </row>
    <row r="151" spans="2:51" s="15" customFormat="1" ht="12">
      <c r="B151" s="179"/>
      <c r="D151" s="159" t="s">
        <v>211</v>
      </c>
      <c r="E151" s="180" t="s">
        <v>1</v>
      </c>
      <c r="F151" s="181" t="s">
        <v>763</v>
      </c>
      <c r="H151" s="180" t="s">
        <v>1</v>
      </c>
      <c r="I151" s="182"/>
      <c r="L151" s="179"/>
      <c r="M151" s="183"/>
      <c r="N151" s="184"/>
      <c r="O151" s="184"/>
      <c r="P151" s="184"/>
      <c r="Q151" s="184"/>
      <c r="R151" s="184"/>
      <c r="S151" s="184"/>
      <c r="T151" s="185"/>
      <c r="AT151" s="180" t="s">
        <v>211</v>
      </c>
      <c r="AU151" s="180" t="s">
        <v>84</v>
      </c>
      <c r="AV151" s="15" t="s">
        <v>82</v>
      </c>
      <c r="AW151" s="15" t="s">
        <v>30</v>
      </c>
      <c r="AX151" s="15" t="s">
        <v>74</v>
      </c>
      <c r="AY151" s="180" t="s">
        <v>197</v>
      </c>
    </row>
    <row r="152" spans="2:51" s="13" customFormat="1" ht="12">
      <c r="B152" s="158"/>
      <c r="D152" s="159" t="s">
        <v>211</v>
      </c>
      <c r="E152" s="160" t="s">
        <v>1</v>
      </c>
      <c r="F152" s="161" t="s">
        <v>84</v>
      </c>
      <c r="H152" s="162">
        <v>2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211</v>
      </c>
      <c r="AU152" s="160" t="s">
        <v>84</v>
      </c>
      <c r="AV152" s="13" t="s">
        <v>84</v>
      </c>
      <c r="AW152" s="13" t="s">
        <v>30</v>
      </c>
      <c r="AX152" s="13" t="s">
        <v>82</v>
      </c>
      <c r="AY152" s="160" t="s">
        <v>197</v>
      </c>
    </row>
    <row r="153" spans="1:65" s="2" customFormat="1" ht="24.2" customHeight="1">
      <c r="A153" s="32"/>
      <c r="B153" s="144"/>
      <c r="C153" s="145" t="s">
        <v>242</v>
      </c>
      <c r="D153" s="145" t="s">
        <v>199</v>
      </c>
      <c r="E153" s="146" t="s">
        <v>766</v>
      </c>
      <c r="F153" s="147" t="s">
        <v>767</v>
      </c>
      <c r="G153" s="148" t="s">
        <v>159</v>
      </c>
      <c r="H153" s="149">
        <v>9</v>
      </c>
      <c r="I153" s="150"/>
      <c r="J153" s="151">
        <f>ROUND(I153*H153,2)</f>
        <v>0</v>
      </c>
      <c r="K153" s="147" t="s">
        <v>202</v>
      </c>
      <c r="L153" s="33"/>
      <c r="M153" s="152" t="s">
        <v>1</v>
      </c>
      <c r="N153" s="153" t="s">
        <v>39</v>
      </c>
      <c r="O153" s="5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6" t="s">
        <v>503</v>
      </c>
      <c r="AT153" s="156" t="s">
        <v>199</v>
      </c>
      <c r="AU153" s="156" t="s">
        <v>84</v>
      </c>
      <c r="AY153" s="17" t="s">
        <v>197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82</v>
      </c>
      <c r="BK153" s="157">
        <f>ROUND(I153*H153,2)</f>
        <v>0</v>
      </c>
      <c r="BL153" s="17" t="s">
        <v>503</v>
      </c>
      <c r="BM153" s="156" t="s">
        <v>768</v>
      </c>
    </row>
    <row r="154" spans="2:51" s="13" customFormat="1" ht="12">
      <c r="B154" s="158"/>
      <c r="D154" s="159" t="s">
        <v>211</v>
      </c>
      <c r="E154" s="160" t="s">
        <v>1</v>
      </c>
      <c r="F154" s="161" t="s">
        <v>706</v>
      </c>
      <c r="H154" s="162">
        <v>9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211</v>
      </c>
      <c r="AU154" s="160" t="s">
        <v>84</v>
      </c>
      <c r="AV154" s="13" t="s">
        <v>84</v>
      </c>
      <c r="AW154" s="13" t="s">
        <v>30</v>
      </c>
      <c r="AX154" s="13" t="s">
        <v>82</v>
      </c>
      <c r="AY154" s="160" t="s">
        <v>197</v>
      </c>
    </row>
    <row r="155" spans="1:65" s="2" customFormat="1" ht="16.5" customHeight="1">
      <c r="A155" s="32"/>
      <c r="B155" s="144"/>
      <c r="C155" s="186" t="s">
        <v>8</v>
      </c>
      <c r="D155" s="186" t="s">
        <v>313</v>
      </c>
      <c r="E155" s="187" t="s">
        <v>769</v>
      </c>
      <c r="F155" s="188" t="s">
        <v>770</v>
      </c>
      <c r="G155" s="189" t="s">
        <v>159</v>
      </c>
      <c r="H155" s="190">
        <v>3</v>
      </c>
      <c r="I155" s="191"/>
      <c r="J155" s="192">
        <f>ROUND(I155*H155,2)</f>
        <v>0</v>
      </c>
      <c r="K155" s="188" t="s">
        <v>750</v>
      </c>
      <c r="L155" s="193"/>
      <c r="M155" s="194" t="s">
        <v>1</v>
      </c>
      <c r="N155" s="195" t="s">
        <v>39</v>
      </c>
      <c r="O155" s="58"/>
      <c r="P155" s="154">
        <f>O155*H155</f>
        <v>0</v>
      </c>
      <c r="Q155" s="154">
        <v>0.03</v>
      </c>
      <c r="R155" s="154">
        <f>Q155*H155</f>
        <v>0.09</v>
      </c>
      <c r="S155" s="154">
        <v>0</v>
      </c>
      <c r="T155" s="155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6" t="s">
        <v>743</v>
      </c>
      <c r="AT155" s="156" t="s">
        <v>313</v>
      </c>
      <c r="AU155" s="156" t="s">
        <v>84</v>
      </c>
      <c r="AY155" s="17" t="s">
        <v>197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82</v>
      </c>
      <c r="BK155" s="157">
        <f>ROUND(I155*H155,2)</f>
        <v>0</v>
      </c>
      <c r="BL155" s="17" t="s">
        <v>743</v>
      </c>
      <c r="BM155" s="156" t="s">
        <v>771</v>
      </c>
    </row>
    <row r="156" spans="2:51" s="15" customFormat="1" ht="12">
      <c r="B156" s="179"/>
      <c r="D156" s="159" t="s">
        <v>211</v>
      </c>
      <c r="E156" s="180" t="s">
        <v>1</v>
      </c>
      <c r="F156" s="181" t="s">
        <v>772</v>
      </c>
      <c r="H156" s="180" t="s">
        <v>1</v>
      </c>
      <c r="I156" s="182"/>
      <c r="L156" s="179"/>
      <c r="M156" s="183"/>
      <c r="N156" s="184"/>
      <c r="O156" s="184"/>
      <c r="P156" s="184"/>
      <c r="Q156" s="184"/>
      <c r="R156" s="184"/>
      <c r="S156" s="184"/>
      <c r="T156" s="185"/>
      <c r="AT156" s="180" t="s">
        <v>211</v>
      </c>
      <c r="AU156" s="180" t="s">
        <v>84</v>
      </c>
      <c r="AV156" s="15" t="s">
        <v>82</v>
      </c>
      <c r="AW156" s="15" t="s">
        <v>30</v>
      </c>
      <c r="AX156" s="15" t="s">
        <v>74</v>
      </c>
      <c r="AY156" s="180" t="s">
        <v>197</v>
      </c>
    </row>
    <row r="157" spans="2:51" s="13" customFormat="1" ht="12">
      <c r="B157" s="158"/>
      <c r="D157" s="159" t="s">
        <v>211</v>
      </c>
      <c r="E157" s="160" t="s">
        <v>1</v>
      </c>
      <c r="F157" s="161" t="s">
        <v>95</v>
      </c>
      <c r="H157" s="162">
        <v>3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211</v>
      </c>
      <c r="AU157" s="160" t="s">
        <v>84</v>
      </c>
      <c r="AV157" s="13" t="s">
        <v>84</v>
      </c>
      <c r="AW157" s="13" t="s">
        <v>30</v>
      </c>
      <c r="AX157" s="13" t="s">
        <v>82</v>
      </c>
      <c r="AY157" s="160" t="s">
        <v>197</v>
      </c>
    </row>
    <row r="158" spans="1:65" s="2" customFormat="1" ht="16.5" customHeight="1">
      <c r="A158" s="32"/>
      <c r="B158" s="144"/>
      <c r="C158" s="186" t="s">
        <v>249</v>
      </c>
      <c r="D158" s="186" t="s">
        <v>313</v>
      </c>
      <c r="E158" s="187" t="s">
        <v>773</v>
      </c>
      <c r="F158" s="188" t="s">
        <v>770</v>
      </c>
      <c r="G158" s="189" t="s">
        <v>159</v>
      </c>
      <c r="H158" s="190">
        <v>3</v>
      </c>
      <c r="I158" s="191"/>
      <c r="J158" s="192">
        <f>ROUND(I158*H158,2)</f>
        <v>0</v>
      </c>
      <c r="K158" s="188" t="s">
        <v>750</v>
      </c>
      <c r="L158" s="193"/>
      <c r="M158" s="194" t="s">
        <v>1</v>
      </c>
      <c r="N158" s="195" t="s">
        <v>39</v>
      </c>
      <c r="O158" s="58"/>
      <c r="P158" s="154">
        <f>O158*H158</f>
        <v>0</v>
      </c>
      <c r="Q158" s="154">
        <v>0.03</v>
      </c>
      <c r="R158" s="154">
        <f>Q158*H158</f>
        <v>0.09</v>
      </c>
      <c r="S158" s="154">
        <v>0</v>
      </c>
      <c r="T158" s="15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6" t="s">
        <v>743</v>
      </c>
      <c r="AT158" s="156" t="s">
        <v>313</v>
      </c>
      <c r="AU158" s="156" t="s">
        <v>84</v>
      </c>
      <c r="AY158" s="17" t="s">
        <v>197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82</v>
      </c>
      <c r="BK158" s="157">
        <f>ROUND(I158*H158,2)</f>
        <v>0</v>
      </c>
      <c r="BL158" s="17" t="s">
        <v>743</v>
      </c>
      <c r="BM158" s="156" t="s">
        <v>774</v>
      </c>
    </row>
    <row r="159" spans="2:51" s="15" customFormat="1" ht="12">
      <c r="B159" s="179"/>
      <c r="D159" s="159" t="s">
        <v>211</v>
      </c>
      <c r="E159" s="180" t="s">
        <v>1</v>
      </c>
      <c r="F159" s="181" t="s">
        <v>775</v>
      </c>
      <c r="H159" s="180" t="s">
        <v>1</v>
      </c>
      <c r="I159" s="182"/>
      <c r="L159" s="179"/>
      <c r="M159" s="183"/>
      <c r="N159" s="184"/>
      <c r="O159" s="184"/>
      <c r="P159" s="184"/>
      <c r="Q159" s="184"/>
      <c r="R159" s="184"/>
      <c r="S159" s="184"/>
      <c r="T159" s="185"/>
      <c r="AT159" s="180" t="s">
        <v>211</v>
      </c>
      <c r="AU159" s="180" t="s">
        <v>84</v>
      </c>
      <c r="AV159" s="15" t="s">
        <v>82</v>
      </c>
      <c r="AW159" s="15" t="s">
        <v>30</v>
      </c>
      <c r="AX159" s="15" t="s">
        <v>74</v>
      </c>
      <c r="AY159" s="180" t="s">
        <v>197</v>
      </c>
    </row>
    <row r="160" spans="2:51" s="13" customFormat="1" ht="12">
      <c r="B160" s="158"/>
      <c r="D160" s="159" t="s">
        <v>211</v>
      </c>
      <c r="E160" s="160" t="s">
        <v>1</v>
      </c>
      <c r="F160" s="161" t="s">
        <v>95</v>
      </c>
      <c r="H160" s="162">
        <v>3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211</v>
      </c>
      <c r="AU160" s="160" t="s">
        <v>84</v>
      </c>
      <c r="AV160" s="13" t="s">
        <v>84</v>
      </c>
      <c r="AW160" s="13" t="s">
        <v>30</v>
      </c>
      <c r="AX160" s="13" t="s">
        <v>82</v>
      </c>
      <c r="AY160" s="160" t="s">
        <v>197</v>
      </c>
    </row>
    <row r="161" spans="1:65" s="2" customFormat="1" ht="16.5" customHeight="1">
      <c r="A161" s="32"/>
      <c r="B161" s="144"/>
      <c r="C161" s="186" t="s">
        <v>253</v>
      </c>
      <c r="D161" s="186" t="s">
        <v>313</v>
      </c>
      <c r="E161" s="187" t="s">
        <v>776</v>
      </c>
      <c r="F161" s="188" t="s">
        <v>770</v>
      </c>
      <c r="G161" s="189" t="s">
        <v>159</v>
      </c>
      <c r="H161" s="190">
        <v>1</v>
      </c>
      <c r="I161" s="191"/>
      <c r="J161" s="192">
        <f>ROUND(I161*H161,2)</f>
        <v>0</v>
      </c>
      <c r="K161" s="188" t="s">
        <v>750</v>
      </c>
      <c r="L161" s="193"/>
      <c r="M161" s="194" t="s">
        <v>1</v>
      </c>
      <c r="N161" s="195" t="s">
        <v>39</v>
      </c>
      <c r="O161" s="58"/>
      <c r="P161" s="154">
        <f>O161*H161</f>
        <v>0</v>
      </c>
      <c r="Q161" s="154">
        <v>0.03</v>
      </c>
      <c r="R161" s="154">
        <f>Q161*H161</f>
        <v>0.03</v>
      </c>
      <c r="S161" s="154">
        <v>0</v>
      </c>
      <c r="T161" s="15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743</v>
      </c>
      <c r="AT161" s="156" t="s">
        <v>313</v>
      </c>
      <c r="AU161" s="156" t="s">
        <v>84</v>
      </c>
      <c r="AY161" s="17" t="s">
        <v>197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82</v>
      </c>
      <c r="BK161" s="157">
        <f>ROUND(I161*H161,2)</f>
        <v>0</v>
      </c>
      <c r="BL161" s="17" t="s">
        <v>743</v>
      </c>
      <c r="BM161" s="156" t="s">
        <v>777</v>
      </c>
    </row>
    <row r="162" spans="2:51" s="15" customFormat="1" ht="12">
      <c r="B162" s="179"/>
      <c r="D162" s="159" t="s">
        <v>211</v>
      </c>
      <c r="E162" s="180" t="s">
        <v>1</v>
      </c>
      <c r="F162" s="181" t="s">
        <v>778</v>
      </c>
      <c r="H162" s="180" t="s">
        <v>1</v>
      </c>
      <c r="I162" s="182"/>
      <c r="L162" s="179"/>
      <c r="M162" s="183"/>
      <c r="N162" s="184"/>
      <c r="O162" s="184"/>
      <c r="P162" s="184"/>
      <c r="Q162" s="184"/>
      <c r="R162" s="184"/>
      <c r="S162" s="184"/>
      <c r="T162" s="185"/>
      <c r="AT162" s="180" t="s">
        <v>211</v>
      </c>
      <c r="AU162" s="180" t="s">
        <v>84</v>
      </c>
      <c r="AV162" s="15" t="s">
        <v>82</v>
      </c>
      <c r="AW162" s="15" t="s">
        <v>30</v>
      </c>
      <c r="AX162" s="15" t="s">
        <v>74</v>
      </c>
      <c r="AY162" s="180" t="s">
        <v>197</v>
      </c>
    </row>
    <row r="163" spans="2:51" s="13" customFormat="1" ht="12">
      <c r="B163" s="158"/>
      <c r="D163" s="159" t="s">
        <v>211</v>
      </c>
      <c r="E163" s="160" t="s">
        <v>1</v>
      </c>
      <c r="F163" s="161" t="s">
        <v>82</v>
      </c>
      <c r="H163" s="162">
        <v>1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211</v>
      </c>
      <c r="AU163" s="160" t="s">
        <v>84</v>
      </c>
      <c r="AV163" s="13" t="s">
        <v>84</v>
      </c>
      <c r="AW163" s="13" t="s">
        <v>30</v>
      </c>
      <c r="AX163" s="13" t="s">
        <v>82</v>
      </c>
      <c r="AY163" s="160" t="s">
        <v>197</v>
      </c>
    </row>
    <row r="164" spans="1:65" s="2" customFormat="1" ht="16.5" customHeight="1">
      <c r="A164" s="32"/>
      <c r="B164" s="144"/>
      <c r="C164" s="186" t="s">
        <v>259</v>
      </c>
      <c r="D164" s="186" t="s">
        <v>313</v>
      </c>
      <c r="E164" s="187" t="s">
        <v>779</v>
      </c>
      <c r="F164" s="188" t="s">
        <v>770</v>
      </c>
      <c r="G164" s="189" t="s">
        <v>159</v>
      </c>
      <c r="H164" s="190">
        <v>1</v>
      </c>
      <c r="I164" s="191"/>
      <c r="J164" s="192">
        <f>ROUND(I164*H164,2)</f>
        <v>0</v>
      </c>
      <c r="K164" s="188" t="s">
        <v>750</v>
      </c>
      <c r="L164" s="193"/>
      <c r="M164" s="194" t="s">
        <v>1</v>
      </c>
      <c r="N164" s="195" t="s">
        <v>39</v>
      </c>
      <c r="O164" s="58"/>
      <c r="P164" s="154">
        <f>O164*H164</f>
        <v>0</v>
      </c>
      <c r="Q164" s="154">
        <v>0.03</v>
      </c>
      <c r="R164" s="154">
        <f>Q164*H164</f>
        <v>0.03</v>
      </c>
      <c r="S164" s="154">
        <v>0</v>
      </c>
      <c r="T164" s="15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743</v>
      </c>
      <c r="AT164" s="156" t="s">
        <v>313</v>
      </c>
      <c r="AU164" s="156" t="s">
        <v>84</v>
      </c>
      <c r="AY164" s="17" t="s">
        <v>197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82</v>
      </c>
      <c r="BK164" s="157">
        <f>ROUND(I164*H164,2)</f>
        <v>0</v>
      </c>
      <c r="BL164" s="17" t="s">
        <v>743</v>
      </c>
      <c r="BM164" s="156" t="s">
        <v>780</v>
      </c>
    </row>
    <row r="165" spans="2:51" s="15" customFormat="1" ht="12">
      <c r="B165" s="179"/>
      <c r="D165" s="159" t="s">
        <v>211</v>
      </c>
      <c r="E165" s="180" t="s">
        <v>1</v>
      </c>
      <c r="F165" s="181" t="s">
        <v>781</v>
      </c>
      <c r="H165" s="180" t="s">
        <v>1</v>
      </c>
      <c r="I165" s="182"/>
      <c r="L165" s="179"/>
      <c r="M165" s="183"/>
      <c r="N165" s="184"/>
      <c r="O165" s="184"/>
      <c r="P165" s="184"/>
      <c r="Q165" s="184"/>
      <c r="R165" s="184"/>
      <c r="S165" s="184"/>
      <c r="T165" s="185"/>
      <c r="AT165" s="180" t="s">
        <v>211</v>
      </c>
      <c r="AU165" s="180" t="s">
        <v>84</v>
      </c>
      <c r="AV165" s="15" t="s">
        <v>82</v>
      </c>
      <c r="AW165" s="15" t="s">
        <v>30</v>
      </c>
      <c r="AX165" s="15" t="s">
        <v>74</v>
      </c>
      <c r="AY165" s="180" t="s">
        <v>197</v>
      </c>
    </row>
    <row r="166" spans="2:51" s="13" customFormat="1" ht="12">
      <c r="B166" s="158"/>
      <c r="D166" s="159" t="s">
        <v>211</v>
      </c>
      <c r="E166" s="160" t="s">
        <v>1</v>
      </c>
      <c r="F166" s="161" t="s">
        <v>82</v>
      </c>
      <c r="H166" s="162">
        <v>1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211</v>
      </c>
      <c r="AU166" s="160" t="s">
        <v>84</v>
      </c>
      <c r="AV166" s="13" t="s">
        <v>84</v>
      </c>
      <c r="AW166" s="13" t="s">
        <v>30</v>
      </c>
      <c r="AX166" s="13" t="s">
        <v>82</v>
      </c>
      <c r="AY166" s="160" t="s">
        <v>197</v>
      </c>
    </row>
    <row r="167" spans="1:65" s="2" customFormat="1" ht="16.5" customHeight="1">
      <c r="A167" s="32"/>
      <c r="B167" s="144"/>
      <c r="C167" s="186" t="s">
        <v>263</v>
      </c>
      <c r="D167" s="186" t="s">
        <v>313</v>
      </c>
      <c r="E167" s="187" t="s">
        <v>782</v>
      </c>
      <c r="F167" s="188" t="s">
        <v>770</v>
      </c>
      <c r="G167" s="189" t="s">
        <v>159</v>
      </c>
      <c r="H167" s="190">
        <v>1</v>
      </c>
      <c r="I167" s="191"/>
      <c r="J167" s="192">
        <f>ROUND(I167*H167,2)</f>
        <v>0</v>
      </c>
      <c r="K167" s="188" t="s">
        <v>750</v>
      </c>
      <c r="L167" s="193"/>
      <c r="M167" s="194" t="s">
        <v>1</v>
      </c>
      <c r="N167" s="195" t="s">
        <v>39</v>
      </c>
      <c r="O167" s="58"/>
      <c r="P167" s="154">
        <f>O167*H167</f>
        <v>0</v>
      </c>
      <c r="Q167" s="154">
        <v>0.03</v>
      </c>
      <c r="R167" s="154">
        <f>Q167*H167</f>
        <v>0.03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743</v>
      </c>
      <c r="AT167" s="156" t="s">
        <v>313</v>
      </c>
      <c r="AU167" s="156" t="s">
        <v>84</v>
      </c>
      <c r="AY167" s="17" t="s">
        <v>197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82</v>
      </c>
      <c r="BK167" s="157">
        <f>ROUND(I167*H167,2)</f>
        <v>0</v>
      </c>
      <c r="BL167" s="17" t="s">
        <v>743</v>
      </c>
      <c r="BM167" s="156" t="s">
        <v>783</v>
      </c>
    </row>
    <row r="168" spans="2:51" s="15" customFormat="1" ht="12">
      <c r="B168" s="179"/>
      <c r="D168" s="159" t="s">
        <v>211</v>
      </c>
      <c r="E168" s="180" t="s">
        <v>1</v>
      </c>
      <c r="F168" s="181" t="s">
        <v>784</v>
      </c>
      <c r="H168" s="180" t="s">
        <v>1</v>
      </c>
      <c r="I168" s="182"/>
      <c r="L168" s="179"/>
      <c r="M168" s="183"/>
      <c r="N168" s="184"/>
      <c r="O168" s="184"/>
      <c r="P168" s="184"/>
      <c r="Q168" s="184"/>
      <c r="R168" s="184"/>
      <c r="S168" s="184"/>
      <c r="T168" s="185"/>
      <c r="AT168" s="180" t="s">
        <v>211</v>
      </c>
      <c r="AU168" s="180" t="s">
        <v>84</v>
      </c>
      <c r="AV168" s="15" t="s">
        <v>82</v>
      </c>
      <c r="AW168" s="15" t="s">
        <v>30</v>
      </c>
      <c r="AX168" s="15" t="s">
        <v>74</v>
      </c>
      <c r="AY168" s="180" t="s">
        <v>197</v>
      </c>
    </row>
    <row r="169" spans="2:51" s="13" customFormat="1" ht="12">
      <c r="B169" s="158"/>
      <c r="D169" s="159" t="s">
        <v>211</v>
      </c>
      <c r="E169" s="160" t="s">
        <v>1</v>
      </c>
      <c r="F169" s="161" t="s">
        <v>82</v>
      </c>
      <c r="H169" s="162">
        <v>1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211</v>
      </c>
      <c r="AU169" s="160" t="s">
        <v>84</v>
      </c>
      <c r="AV169" s="13" t="s">
        <v>84</v>
      </c>
      <c r="AW169" s="13" t="s">
        <v>30</v>
      </c>
      <c r="AX169" s="13" t="s">
        <v>82</v>
      </c>
      <c r="AY169" s="160" t="s">
        <v>197</v>
      </c>
    </row>
    <row r="170" spans="1:65" s="2" customFormat="1" ht="16.5" customHeight="1">
      <c r="A170" s="32"/>
      <c r="B170" s="144"/>
      <c r="C170" s="145" t="s">
        <v>268</v>
      </c>
      <c r="D170" s="145" t="s">
        <v>199</v>
      </c>
      <c r="E170" s="146" t="s">
        <v>785</v>
      </c>
      <c r="F170" s="147" t="s">
        <v>786</v>
      </c>
      <c r="G170" s="148" t="s">
        <v>159</v>
      </c>
      <c r="H170" s="149">
        <v>9</v>
      </c>
      <c r="I170" s="150"/>
      <c r="J170" s="151">
        <f>ROUND(I170*H170,2)</f>
        <v>0</v>
      </c>
      <c r="K170" s="147" t="s">
        <v>202</v>
      </c>
      <c r="L170" s="33"/>
      <c r="M170" s="152" t="s">
        <v>1</v>
      </c>
      <c r="N170" s="153" t="s">
        <v>39</v>
      </c>
      <c r="O170" s="58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503</v>
      </c>
      <c r="AT170" s="156" t="s">
        <v>199</v>
      </c>
      <c r="AU170" s="156" t="s">
        <v>84</v>
      </c>
      <c r="AY170" s="17" t="s">
        <v>197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82</v>
      </c>
      <c r="BK170" s="157">
        <f>ROUND(I170*H170,2)</f>
        <v>0</v>
      </c>
      <c r="BL170" s="17" t="s">
        <v>503</v>
      </c>
      <c r="BM170" s="156" t="s">
        <v>787</v>
      </c>
    </row>
    <row r="171" spans="2:51" s="13" customFormat="1" ht="12">
      <c r="B171" s="158"/>
      <c r="D171" s="159" t="s">
        <v>211</v>
      </c>
      <c r="E171" s="160" t="s">
        <v>1</v>
      </c>
      <c r="F171" s="161" t="s">
        <v>700</v>
      </c>
      <c r="H171" s="162">
        <v>9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211</v>
      </c>
      <c r="AU171" s="160" t="s">
        <v>84</v>
      </c>
      <c r="AV171" s="13" t="s">
        <v>84</v>
      </c>
      <c r="AW171" s="13" t="s">
        <v>30</v>
      </c>
      <c r="AX171" s="13" t="s">
        <v>82</v>
      </c>
      <c r="AY171" s="160" t="s">
        <v>197</v>
      </c>
    </row>
    <row r="172" spans="1:65" s="2" customFormat="1" ht="16.5" customHeight="1">
      <c r="A172" s="32"/>
      <c r="B172" s="144"/>
      <c r="C172" s="186" t="s">
        <v>273</v>
      </c>
      <c r="D172" s="186" t="s">
        <v>313</v>
      </c>
      <c r="E172" s="187" t="s">
        <v>788</v>
      </c>
      <c r="F172" s="188" t="s">
        <v>789</v>
      </c>
      <c r="G172" s="189" t="s">
        <v>159</v>
      </c>
      <c r="H172" s="190">
        <v>8</v>
      </c>
      <c r="I172" s="191"/>
      <c r="J172" s="192">
        <f>ROUND(I172*H172,2)</f>
        <v>0</v>
      </c>
      <c r="K172" s="188" t="s">
        <v>750</v>
      </c>
      <c r="L172" s="193"/>
      <c r="M172" s="194" t="s">
        <v>1</v>
      </c>
      <c r="N172" s="195" t="s">
        <v>39</v>
      </c>
      <c r="O172" s="58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743</v>
      </c>
      <c r="AT172" s="156" t="s">
        <v>313</v>
      </c>
      <c r="AU172" s="156" t="s">
        <v>84</v>
      </c>
      <c r="AY172" s="17" t="s">
        <v>197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82</v>
      </c>
      <c r="BK172" s="157">
        <f>ROUND(I172*H172,2)</f>
        <v>0</v>
      </c>
      <c r="BL172" s="17" t="s">
        <v>743</v>
      </c>
      <c r="BM172" s="156" t="s">
        <v>790</v>
      </c>
    </row>
    <row r="173" spans="1:47" s="2" customFormat="1" ht="19.5">
      <c r="A173" s="32"/>
      <c r="B173" s="33"/>
      <c r="C173" s="32"/>
      <c r="D173" s="159" t="s">
        <v>223</v>
      </c>
      <c r="E173" s="32"/>
      <c r="F173" s="175" t="s">
        <v>791</v>
      </c>
      <c r="G173" s="32"/>
      <c r="H173" s="32"/>
      <c r="I173" s="176"/>
      <c r="J173" s="32"/>
      <c r="K173" s="32"/>
      <c r="L173" s="33"/>
      <c r="M173" s="177"/>
      <c r="N173" s="178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223</v>
      </c>
      <c r="AU173" s="17" t="s">
        <v>84</v>
      </c>
    </row>
    <row r="174" spans="2:51" s="15" customFormat="1" ht="12">
      <c r="B174" s="179"/>
      <c r="D174" s="159" t="s">
        <v>211</v>
      </c>
      <c r="E174" s="180" t="s">
        <v>1</v>
      </c>
      <c r="F174" s="181" t="s">
        <v>792</v>
      </c>
      <c r="H174" s="180" t="s">
        <v>1</v>
      </c>
      <c r="I174" s="182"/>
      <c r="L174" s="179"/>
      <c r="M174" s="183"/>
      <c r="N174" s="184"/>
      <c r="O174" s="184"/>
      <c r="P174" s="184"/>
      <c r="Q174" s="184"/>
      <c r="R174" s="184"/>
      <c r="S174" s="184"/>
      <c r="T174" s="185"/>
      <c r="AT174" s="180" t="s">
        <v>211</v>
      </c>
      <c r="AU174" s="180" t="s">
        <v>84</v>
      </c>
      <c r="AV174" s="15" t="s">
        <v>82</v>
      </c>
      <c r="AW174" s="15" t="s">
        <v>30</v>
      </c>
      <c r="AX174" s="15" t="s">
        <v>74</v>
      </c>
      <c r="AY174" s="180" t="s">
        <v>197</v>
      </c>
    </row>
    <row r="175" spans="2:51" s="13" customFormat="1" ht="12">
      <c r="B175" s="158"/>
      <c r="D175" s="159" t="s">
        <v>211</v>
      </c>
      <c r="E175" s="160" t="s">
        <v>1</v>
      </c>
      <c r="F175" s="161" t="s">
        <v>231</v>
      </c>
      <c r="H175" s="162">
        <v>8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211</v>
      </c>
      <c r="AU175" s="160" t="s">
        <v>84</v>
      </c>
      <c r="AV175" s="13" t="s">
        <v>84</v>
      </c>
      <c r="AW175" s="13" t="s">
        <v>30</v>
      </c>
      <c r="AX175" s="13" t="s">
        <v>82</v>
      </c>
      <c r="AY175" s="160" t="s">
        <v>197</v>
      </c>
    </row>
    <row r="176" spans="1:65" s="2" customFormat="1" ht="16.5" customHeight="1">
      <c r="A176" s="32"/>
      <c r="B176" s="144"/>
      <c r="C176" s="186" t="s">
        <v>277</v>
      </c>
      <c r="D176" s="186" t="s">
        <v>313</v>
      </c>
      <c r="E176" s="187" t="s">
        <v>793</v>
      </c>
      <c r="F176" s="188" t="s">
        <v>794</v>
      </c>
      <c r="G176" s="189" t="s">
        <v>159</v>
      </c>
      <c r="H176" s="190">
        <v>1</v>
      </c>
      <c r="I176" s="191"/>
      <c r="J176" s="192">
        <f>ROUND(I176*H176,2)</f>
        <v>0</v>
      </c>
      <c r="K176" s="188" t="s">
        <v>750</v>
      </c>
      <c r="L176" s="193"/>
      <c r="M176" s="194" t="s">
        <v>1</v>
      </c>
      <c r="N176" s="195" t="s">
        <v>39</v>
      </c>
      <c r="O176" s="58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743</v>
      </c>
      <c r="AT176" s="156" t="s">
        <v>313</v>
      </c>
      <c r="AU176" s="156" t="s">
        <v>84</v>
      </c>
      <c r="AY176" s="17" t="s">
        <v>197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82</v>
      </c>
      <c r="BK176" s="157">
        <f>ROUND(I176*H176,2)</f>
        <v>0</v>
      </c>
      <c r="BL176" s="17" t="s">
        <v>743</v>
      </c>
      <c r="BM176" s="156" t="s">
        <v>795</v>
      </c>
    </row>
    <row r="177" spans="2:51" s="15" customFormat="1" ht="12">
      <c r="B177" s="179"/>
      <c r="D177" s="159" t="s">
        <v>211</v>
      </c>
      <c r="E177" s="180" t="s">
        <v>1</v>
      </c>
      <c r="F177" s="181" t="s">
        <v>796</v>
      </c>
      <c r="H177" s="180" t="s">
        <v>1</v>
      </c>
      <c r="I177" s="182"/>
      <c r="L177" s="179"/>
      <c r="M177" s="183"/>
      <c r="N177" s="184"/>
      <c r="O177" s="184"/>
      <c r="P177" s="184"/>
      <c r="Q177" s="184"/>
      <c r="R177" s="184"/>
      <c r="S177" s="184"/>
      <c r="T177" s="185"/>
      <c r="AT177" s="180" t="s">
        <v>211</v>
      </c>
      <c r="AU177" s="180" t="s">
        <v>84</v>
      </c>
      <c r="AV177" s="15" t="s">
        <v>82</v>
      </c>
      <c r="AW177" s="15" t="s">
        <v>30</v>
      </c>
      <c r="AX177" s="15" t="s">
        <v>74</v>
      </c>
      <c r="AY177" s="180" t="s">
        <v>197</v>
      </c>
    </row>
    <row r="178" spans="2:51" s="13" customFormat="1" ht="12">
      <c r="B178" s="158"/>
      <c r="D178" s="159" t="s">
        <v>211</v>
      </c>
      <c r="E178" s="160" t="s">
        <v>1</v>
      </c>
      <c r="F178" s="161" t="s">
        <v>82</v>
      </c>
      <c r="H178" s="162">
        <v>1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211</v>
      </c>
      <c r="AU178" s="160" t="s">
        <v>84</v>
      </c>
      <c r="AV178" s="13" t="s">
        <v>84</v>
      </c>
      <c r="AW178" s="13" t="s">
        <v>30</v>
      </c>
      <c r="AX178" s="13" t="s">
        <v>82</v>
      </c>
      <c r="AY178" s="160" t="s">
        <v>197</v>
      </c>
    </row>
    <row r="179" spans="1:65" s="2" customFormat="1" ht="33" customHeight="1">
      <c r="A179" s="32"/>
      <c r="B179" s="144"/>
      <c r="C179" s="145" t="s">
        <v>282</v>
      </c>
      <c r="D179" s="145" t="s">
        <v>199</v>
      </c>
      <c r="E179" s="146" t="s">
        <v>797</v>
      </c>
      <c r="F179" s="147" t="s">
        <v>798</v>
      </c>
      <c r="G179" s="148" t="s">
        <v>120</v>
      </c>
      <c r="H179" s="149">
        <v>275</v>
      </c>
      <c r="I179" s="150"/>
      <c r="J179" s="151">
        <f>ROUND(I179*H179,2)</f>
        <v>0</v>
      </c>
      <c r="K179" s="147" t="s">
        <v>202</v>
      </c>
      <c r="L179" s="33"/>
      <c r="M179" s="152" t="s">
        <v>1</v>
      </c>
      <c r="N179" s="153" t="s">
        <v>39</v>
      </c>
      <c r="O179" s="58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503</v>
      </c>
      <c r="AT179" s="156" t="s">
        <v>199</v>
      </c>
      <c r="AU179" s="156" t="s">
        <v>84</v>
      </c>
      <c r="AY179" s="17" t="s">
        <v>197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82</v>
      </c>
      <c r="BK179" s="157">
        <f>ROUND(I179*H179,2)</f>
        <v>0</v>
      </c>
      <c r="BL179" s="17" t="s">
        <v>503</v>
      </c>
      <c r="BM179" s="156" t="s">
        <v>799</v>
      </c>
    </row>
    <row r="180" spans="2:51" s="13" customFormat="1" ht="12">
      <c r="B180" s="158"/>
      <c r="D180" s="159" t="s">
        <v>211</v>
      </c>
      <c r="E180" s="160" t="s">
        <v>1</v>
      </c>
      <c r="F180" s="161" t="s">
        <v>697</v>
      </c>
      <c r="H180" s="162">
        <v>275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211</v>
      </c>
      <c r="AU180" s="160" t="s">
        <v>84</v>
      </c>
      <c r="AV180" s="13" t="s">
        <v>84</v>
      </c>
      <c r="AW180" s="13" t="s">
        <v>30</v>
      </c>
      <c r="AX180" s="13" t="s">
        <v>82</v>
      </c>
      <c r="AY180" s="160" t="s">
        <v>197</v>
      </c>
    </row>
    <row r="181" spans="1:65" s="2" customFormat="1" ht="16.5" customHeight="1">
      <c r="A181" s="32"/>
      <c r="B181" s="144"/>
      <c r="C181" s="186" t="s">
        <v>7</v>
      </c>
      <c r="D181" s="186" t="s">
        <v>313</v>
      </c>
      <c r="E181" s="187" t="s">
        <v>800</v>
      </c>
      <c r="F181" s="188" t="s">
        <v>801</v>
      </c>
      <c r="G181" s="189" t="s">
        <v>327</v>
      </c>
      <c r="H181" s="190">
        <v>170.5</v>
      </c>
      <c r="I181" s="191"/>
      <c r="J181" s="192">
        <f>ROUND(I181*H181,2)</f>
        <v>0</v>
      </c>
      <c r="K181" s="188" t="s">
        <v>202</v>
      </c>
      <c r="L181" s="193"/>
      <c r="M181" s="194" t="s">
        <v>1</v>
      </c>
      <c r="N181" s="195" t="s">
        <v>39</v>
      </c>
      <c r="O181" s="58"/>
      <c r="P181" s="154">
        <f>O181*H181</f>
        <v>0</v>
      </c>
      <c r="Q181" s="154">
        <v>0.001</v>
      </c>
      <c r="R181" s="154">
        <f>Q181*H181</f>
        <v>0.1705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231</v>
      </c>
      <c r="AT181" s="156" t="s">
        <v>313</v>
      </c>
      <c r="AU181" s="156" t="s">
        <v>84</v>
      </c>
      <c r="AY181" s="17" t="s">
        <v>197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82</v>
      </c>
      <c r="BK181" s="157">
        <f>ROUND(I181*H181,2)</f>
        <v>0</v>
      </c>
      <c r="BL181" s="17" t="s">
        <v>203</v>
      </c>
      <c r="BM181" s="156" t="s">
        <v>802</v>
      </c>
    </row>
    <row r="182" spans="1:47" s="2" customFormat="1" ht="19.5">
      <c r="A182" s="32"/>
      <c r="B182" s="33"/>
      <c r="C182" s="32"/>
      <c r="D182" s="159" t="s">
        <v>223</v>
      </c>
      <c r="E182" s="32"/>
      <c r="F182" s="175" t="s">
        <v>803</v>
      </c>
      <c r="G182" s="32"/>
      <c r="H182" s="32"/>
      <c r="I182" s="176"/>
      <c r="J182" s="32"/>
      <c r="K182" s="32"/>
      <c r="L182" s="33"/>
      <c r="M182" s="177"/>
      <c r="N182" s="178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223</v>
      </c>
      <c r="AU182" s="17" t="s">
        <v>84</v>
      </c>
    </row>
    <row r="183" spans="2:51" s="13" customFormat="1" ht="12">
      <c r="B183" s="158"/>
      <c r="D183" s="159" t="s">
        <v>211</v>
      </c>
      <c r="E183" s="160" t="s">
        <v>1</v>
      </c>
      <c r="F183" s="161" t="s">
        <v>804</v>
      </c>
      <c r="H183" s="162">
        <v>170.5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211</v>
      </c>
      <c r="AU183" s="160" t="s">
        <v>84</v>
      </c>
      <c r="AV183" s="13" t="s">
        <v>84</v>
      </c>
      <c r="AW183" s="13" t="s">
        <v>30</v>
      </c>
      <c r="AX183" s="13" t="s">
        <v>82</v>
      </c>
      <c r="AY183" s="160" t="s">
        <v>197</v>
      </c>
    </row>
    <row r="184" spans="1:65" s="2" customFormat="1" ht="24.2" customHeight="1">
      <c r="A184" s="32"/>
      <c r="B184" s="144"/>
      <c r="C184" s="145" t="s">
        <v>294</v>
      </c>
      <c r="D184" s="145" t="s">
        <v>199</v>
      </c>
      <c r="E184" s="146" t="s">
        <v>805</v>
      </c>
      <c r="F184" s="147" t="s">
        <v>806</v>
      </c>
      <c r="G184" s="148" t="s">
        <v>120</v>
      </c>
      <c r="H184" s="149">
        <v>275</v>
      </c>
      <c r="I184" s="150"/>
      <c r="J184" s="151">
        <f>ROUND(I184*H184,2)</f>
        <v>0</v>
      </c>
      <c r="K184" s="147" t="s">
        <v>202</v>
      </c>
      <c r="L184" s="33"/>
      <c r="M184" s="152" t="s">
        <v>1</v>
      </c>
      <c r="N184" s="153" t="s">
        <v>39</v>
      </c>
      <c r="O184" s="5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503</v>
      </c>
      <c r="AT184" s="156" t="s">
        <v>199</v>
      </c>
      <c r="AU184" s="156" t="s">
        <v>84</v>
      </c>
      <c r="AY184" s="17" t="s">
        <v>197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82</v>
      </c>
      <c r="BK184" s="157">
        <f>ROUND(I184*H184,2)</f>
        <v>0</v>
      </c>
      <c r="BL184" s="17" t="s">
        <v>503</v>
      </c>
      <c r="BM184" s="156" t="s">
        <v>807</v>
      </c>
    </row>
    <row r="185" spans="2:51" s="13" customFormat="1" ht="12">
      <c r="B185" s="158"/>
      <c r="D185" s="159" t="s">
        <v>211</v>
      </c>
      <c r="E185" s="160" t="s">
        <v>1</v>
      </c>
      <c r="F185" s="161" t="s">
        <v>697</v>
      </c>
      <c r="H185" s="162">
        <v>275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211</v>
      </c>
      <c r="AU185" s="160" t="s">
        <v>84</v>
      </c>
      <c r="AV185" s="13" t="s">
        <v>84</v>
      </c>
      <c r="AW185" s="13" t="s">
        <v>30</v>
      </c>
      <c r="AX185" s="13" t="s">
        <v>82</v>
      </c>
      <c r="AY185" s="160" t="s">
        <v>197</v>
      </c>
    </row>
    <row r="186" spans="1:65" s="2" customFormat="1" ht="16.5" customHeight="1">
      <c r="A186" s="32"/>
      <c r="B186" s="144"/>
      <c r="C186" s="186" t="s">
        <v>299</v>
      </c>
      <c r="D186" s="186" t="s">
        <v>313</v>
      </c>
      <c r="E186" s="187" t="s">
        <v>808</v>
      </c>
      <c r="F186" s="188" t="s">
        <v>809</v>
      </c>
      <c r="G186" s="189" t="s">
        <v>120</v>
      </c>
      <c r="H186" s="190">
        <v>275</v>
      </c>
      <c r="I186" s="191"/>
      <c r="J186" s="192">
        <f>ROUND(I186*H186,2)</f>
        <v>0</v>
      </c>
      <c r="K186" s="188" t="s">
        <v>202</v>
      </c>
      <c r="L186" s="193"/>
      <c r="M186" s="194" t="s">
        <v>1</v>
      </c>
      <c r="N186" s="195" t="s">
        <v>39</v>
      </c>
      <c r="O186" s="58"/>
      <c r="P186" s="154">
        <f>O186*H186</f>
        <v>0</v>
      </c>
      <c r="Q186" s="154">
        <v>0.0009</v>
      </c>
      <c r="R186" s="154">
        <f>Q186*H186</f>
        <v>0.2475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743</v>
      </c>
      <c r="AT186" s="156" t="s">
        <v>313</v>
      </c>
      <c r="AU186" s="156" t="s">
        <v>84</v>
      </c>
      <c r="AY186" s="17" t="s">
        <v>197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82</v>
      </c>
      <c r="BK186" s="157">
        <f>ROUND(I186*H186,2)</f>
        <v>0</v>
      </c>
      <c r="BL186" s="17" t="s">
        <v>743</v>
      </c>
      <c r="BM186" s="156" t="s">
        <v>810</v>
      </c>
    </row>
    <row r="187" spans="1:65" s="2" customFormat="1" ht="24.2" customHeight="1">
      <c r="A187" s="32"/>
      <c r="B187" s="144"/>
      <c r="C187" s="145" t="s">
        <v>307</v>
      </c>
      <c r="D187" s="145" t="s">
        <v>199</v>
      </c>
      <c r="E187" s="146" t="s">
        <v>811</v>
      </c>
      <c r="F187" s="147" t="s">
        <v>812</v>
      </c>
      <c r="G187" s="148" t="s">
        <v>120</v>
      </c>
      <c r="H187" s="149">
        <v>120</v>
      </c>
      <c r="I187" s="150"/>
      <c r="J187" s="151">
        <f>ROUND(I187*H187,2)</f>
        <v>0</v>
      </c>
      <c r="K187" s="147" t="s">
        <v>202</v>
      </c>
      <c r="L187" s="33"/>
      <c r="M187" s="152" t="s">
        <v>1</v>
      </c>
      <c r="N187" s="153" t="s">
        <v>39</v>
      </c>
      <c r="O187" s="58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503</v>
      </c>
      <c r="AT187" s="156" t="s">
        <v>199</v>
      </c>
      <c r="AU187" s="156" t="s">
        <v>84</v>
      </c>
      <c r="AY187" s="17" t="s">
        <v>197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82</v>
      </c>
      <c r="BK187" s="157">
        <f>ROUND(I187*H187,2)</f>
        <v>0</v>
      </c>
      <c r="BL187" s="17" t="s">
        <v>503</v>
      </c>
      <c r="BM187" s="156" t="s">
        <v>813</v>
      </c>
    </row>
    <row r="188" spans="2:51" s="13" customFormat="1" ht="12">
      <c r="B188" s="158"/>
      <c r="D188" s="159" t="s">
        <v>211</v>
      </c>
      <c r="E188" s="160" t="s">
        <v>1</v>
      </c>
      <c r="F188" s="161" t="s">
        <v>708</v>
      </c>
      <c r="H188" s="162">
        <v>120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211</v>
      </c>
      <c r="AU188" s="160" t="s">
        <v>84</v>
      </c>
      <c r="AV188" s="13" t="s">
        <v>84</v>
      </c>
      <c r="AW188" s="13" t="s">
        <v>30</v>
      </c>
      <c r="AX188" s="13" t="s">
        <v>82</v>
      </c>
      <c r="AY188" s="160" t="s">
        <v>197</v>
      </c>
    </row>
    <row r="189" spans="1:65" s="2" customFormat="1" ht="16.5" customHeight="1">
      <c r="A189" s="32"/>
      <c r="B189" s="144"/>
      <c r="C189" s="186" t="s">
        <v>312</v>
      </c>
      <c r="D189" s="186" t="s">
        <v>313</v>
      </c>
      <c r="E189" s="187" t="s">
        <v>814</v>
      </c>
      <c r="F189" s="188" t="s">
        <v>815</v>
      </c>
      <c r="G189" s="189" t="s">
        <v>120</v>
      </c>
      <c r="H189" s="190">
        <v>120</v>
      </c>
      <c r="I189" s="191"/>
      <c r="J189" s="192">
        <f>ROUND(I189*H189,2)</f>
        <v>0</v>
      </c>
      <c r="K189" s="188" t="s">
        <v>202</v>
      </c>
      <c r="L189" s="193"/>
      <c r="M189" s="194" t="s">
        <v>1</v>
      </c>
      <c r="N189" s="195" t="s">
        <v>39</v>
      </c>
      <c r="O189" s="58"/>
      <c r="P189" s="154">
        <f>O189*H189</f>
        <v>0</v>
      </c>
      <c r="Q189" s="154">
        <v>0.00016</v>
      </c>
      <c r="R189" s="154">
        <f>Q189*H189</f>
        <v>0.019200000000000002</v>
      </c>
      <c r="S189" s="154">
        <v>0</v>
      </c>
      <c r="T189" s="15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743</v>
      </c>
      <c r="AT189" s="156" t="s">
        <v>313</v>
      </c>
      <c r="AU189" s="156" t="s">
        <v>84</v>
      </c>
      <c r="AY189" s="17" t="s">
        <v>197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82</v>
      </c>
      <c r="BK189" s="157">
        <f>ROUND(I189*H189,2)</f>
        <v>0</v>
      </c>
      <c r="BL189" s="17" t="s">
        <v>743</v>
      </c>
      <c r="BM189" s="156" t="s">
        <v>816</v>
      </c>
    </row>
    <row r="190" spans="1:65" s="2" customFormat="1" ht="24.2" customHeight="1">
      <c r="A190" s="32"/>
      <c r="B190" s="144"/>
      <c r="C190" s="145" t="s">
        <v>320</v>
      </c>
      <c r="D190" s="145" t="s">
        <v>199</v>
      </c>
      <c r="E190" s="146" t="s">
        <v>817</v>
      </c>
      <c r="F190" s="147" t="s">
        <v>818</v>
      </c>
      <c r="G190" s="148" t="s">
        <v>159</v>
      </c>
      <c r="H190" s="149">
        <v>7</v>
      </c>
      <c r="I190" s="150"/>
      <c r="J190" s="151">
        <f>ROUND(I190*H190,2)</f>
        <v>0</v>
      </c>
      <c r="K190" s="147" t="s">
        <v>202</v>
      </c>
      <c r="L190" s="33"/>
      <c r="M190" s="152" t="s">
        <v>1</v>
      </c>
      <c r="N190" s="153" t="s">
        <v>39</v>
      </c>
      <c r="O190" s="58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6" t="s">
        <v>503</v>
      </c>
      <c r="AT190" s="156" t="s">
        <v>199</v>
      </c>
      <c r="AU190" s="156" t="s">
        <v>84</v>
      </c>
      <c r="AY190" s="17" t="s">
        <v>197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7" t="s">
        <v>82</v>
      </c>
      <c r="BK190" s="157">
        <f>ROUND(I190*H190,2)</f>
        <v>0</v>
      </c>
      <c r="BL190" s="17" t="s">
        <v>503</v>
      </c>
      <c r="BM190" s="156" t="s">
        <v>819</v>
      </c>
    </row>
    <row r="191" spans="2:51" s="13" customFormat="1" ht="12">
      <c r="B191" s="158"/>
      <c r="D191" s="159" t="s">
        <v>211</v>
      </c>
      <c r="E191" s="160" t="s">
        <v>1</v>
      </c>
      <c r="F191" s="161" t="s">
        <v>225</v>
      </c>
      <c r="H191" s="162">
        <v>7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211</v>
      </c>
      <c r="AU191" s="160" t="s">
        <v>84</v>
      </c>
      <c r="AV191" s="13" t="s">
        <v>84</v>
      </c>
      <c r="AW191" s="13" t="s">
        <v>30</v>
      </c>
      <c r="AX191" s="13" t="s">
        <v>82</v>
      </c>
      <c r="AY191" s="160" t="s">
        <v>197</v>
      </c>
    </row>
    <row r="192" spans="1:65" s="2" customFormat="1" ht="24.2" customHeight="1">
      <c r="A192" s="32"/>
      <c r="B192" s="144"/>
      <c r="C192" s="145" t="s">
        <v>324</v>
      </c>
      <c r="D192" s="145" t="s">
        <v>199</v>
      </c>
      <c r="E192" s="146" t="s">
        <v>820</v>
      </c>
      <c r="F192" s="147" t="s">
        <v>821</v>
      </c>
      <c r="G192" s="148" t="s">
        <v>159</v>
      </c>
      <c r="H192" s="149">
        <v>7</v>
      </c>
      <c r="I192" s="150"/>
      <c r="J192" s="151">
        <f>ROUND(I192*H192,2)</f>
        <v>0</v>
      </c>
      <c r="K192" s="147" t="s">
        <v>202</v>
      </c>
      <c r="L192" s="33"/>
      <c r="M192" s="152" t="s">
        <v>1</v>
      </c>
      <c r="N192" s="153" t="s">
        <v>39</v>
      </c>
      <c r="O192" s="58"/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503</v>
      </c>
      <c r="AT192" s="156" t="s">
        <v>199</v>
      </c>
      <c r="AU192" s="156" t="s">
        <v>84</v>
      </c>
      <c r="AY192" s="17" t="s">
        <v>197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82</v>
      </c>
      <c r="BK192" s="157">
        <f>ROUND(I192*H192,2)</f>
        <v>0</v>
      </c>
      <c r="BL192" s="17" t="s">
        <v>503</v>
      </c>
      <c r="BM192" s="156" t="s">
        <v>822</v>
      </c>
    </row>
    <row r="193" spans="2:51" s="13" customFormat="1" ht="12">
      <c r="B193" s="158"/>
      <c r="D193" s="159" t="s">
        <v>211</v>
      </c>
      <c r="E193" s="160" t="s">
        <v>1</v>
      </c>
      <c r="F193" s="161" t="s">
        <v>225</v>
      </c>
      <c r="H193" s="162">
        <v>7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211</v>
      </c>
      <c r="AU193" s="160" t="s">
        <v>84</v>
      </c>
      <c r="AV193" s="13" t="s">
        <v>84</v>
      </c>
      <c r="AW193" s="13" t="s">
        <v>30</v>
      </c>
      <c r="AX193" s="13" t="s">
        <v>82</v>
      </c>
      <c r="AY193" s="160" t="s">
        <v>197</v>
      </c>
    </row>
    <row r="194" spans="1:65" s="2" customFormat="1" ht="24.2" customHeight="1">
      <c r="A194" s="32"/>
      <c r="B194" s="144"/>
      <c r="C194" s="145" t="s">
        <v>331</v>
      </c>
      <c r="D194" s="145" t="s">
        <v>199</v>
      </c>
      <c r="E194" s="146" t="s">
        <v>823</v>
      </c>
      <c r="F194" s="147" t="s">
        <v>824</v>
      </c>
      <c r="G194" s="148" t="s">
        <v>159</v>
      </c>
      <c r="H194" s="149">
        <v>7</v>
      </c>
      <c r="I194" s="150"/>
      <c r="J194" s="151">
        <f>ROUND(I194*H194,2)</f>
        <v>0</v>
      </c>
      <c r="K194" s="147" t="s">
        <v>202</v>
      </c>
      <c r="L194" s="33"/>
      <c r="M194" s="152" t="s">
        <v>1</v>
      </c>
      <c r="N194" s="153" t="s">
        <v>39</v>
      </c>
      <c r="O194" s="58"/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503</v>
      </c>
      <c r="AT194" s="156" t="s">
        <v>199</v>
      </c>
      <c r="AU194" s="156" t="s">
        <v>84</v>
      </c>
      <c r="AY194" s="17" t="s">
        <v>197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82</v>
      </c>
      <c r="BK194" s="157">
        <f>ROUND(I194*H194,2)</f>
        <v>0</v>
      </c>
      <c r="BL194" s="17" t="s">
        <v>503</v>
      </c>
      <c r="BM194" s="156" t="s">
        <v>825</v>
      </c>
    </row>
    <row r="195" spans="2:51" s="13" customFormat="1" ht="12">
      <c r="B195" s="158"/>
      <c r="D195" s="159" t="s">
        <v>211</v>
      </c>
      <c r="E195" s="160" t="s">
        <v>1</v>
      </c>
      <c r="F195" s="161" t="s">
        <v>225</v>
      </c>
      <c r="H195" s="162">
        <v>7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211</v>
      </c>
      <c r="AU195" s="160" t="s">
        <v>84</v>
      </c>
      <c r="AV195" s="13" t="s">
        <v>84</v>
      </c>
      <c r="AW195" s="13" t="s">
        <v>30</v>
      </c>
      <c r="AX195" s="13" t="s">
        <v>82</v>
      </c>
      <c r="AY195" s="160" t="s">
        <v>197</v>
      </c>
    </row>
    <row r="196" spans="1:65" s="2" customFormat="1" ht="16.5" customHeight="1">
      <c r="A196" s="32"/>
      <c r="B196" s="144"/>
      <c r="C196" s="145" t="s">
        <v>335</v>
      </c>
      <c r="D196" s="145" t="s">
        <v>199</v>
      </c>
      <c r="E196" s="146" t="s">
        <v>826</v>
      </c>
      <c r="F196" s="147" t="s">
        <v>827</v>
      </c>
      <c r="G196" s="148" t="s">
        <v>828</v>
      </c>
      <c r="H196" s="199"/>
      <c r="I196" s="150"/>
      <c r="J196" s="151">
        <f>ROUND(I196*H196,2)</f>
        <v>0</v>
      </c>
      <c r="K196" s="147" t="s">
        <v>750</v>
      </c>
      <c r="L196" s="33"/>
      <c r="M196" s="152" t="s">
        <v>1</v>
      </c>
      <c r="N196" s="153" t="s">
        <v>39</v>
      </c>
      <c r="O196" s="58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743</v>
      </c>
      <c r="AT196" s="156" t="s">
        <v>199</v>
      </c>
      <c r="AU196" s="156" t="s">
        <v>84</v>
      </c>
      <c r="AY196" s="17" t="s">
        <v>197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82</v>
      </c>
      <c r="BK196" s="157">
        <f>ROUND(I196*H196,2)</f>
        <v>0</v>
      </c>
      <c r="BL196" s="17" t="s">
        <v>743</v>
      </c>
      <c r="BM196" s="156" t="s">
        <v>829</v>
      </c>
    </row>
    <row r="197" spans="1:65" s="2" customFormat="1" ht="16.5" customHeight="1">
      <c r="A197" s="32"/>
      <c r="B197" s="144"/>
      <c r="C197" s="145" t="s">
        <v>341</v>
      </c>
      <c r="D197" s="145" t="s">
        <v>199</v>
      </c>
      <c r="E197" s="146" t="s">
        <v>830</v>
      </c>
      <c r="F197" s="147" t="s">
        <v>831</v>
      </c>
      <c r="G197" s="148" t="s">
        <v>828</v>
      </c>
      <c r="H197" s="199"/>
      <c r="I197" s="150"/>
      <c r="J197" s="151">
        <f>ROUND(I197*H197,2)</f>
        <v>0</v>
      </c>
      <c r="K197" s="147" t="s">
        <v>750</v>
      </c>
      <c r="L197" s="33"/>
      <c r="M197" s="152" t="s">
        <v>1</v>
      </c>
      <c r="N197" s="153" t="s">
        <v>39</v>
      </c>
      <c r="O197" s="58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503</v>
      </c>
      <c r="AT197" s="156" t="s">
        <v>199</v>
      </c>
      <c r="AU197" s="156" t="s">
        <v>84</v>
      </c>
      <c r="AY197" s="17" t="s">
        <v>197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82</v>
      </c>
      <c r="BK197" s="157">
        <f>ROUND(I197*H197,2)</f>
        <v>0</v>
      </c>
      <c r="BL197" s="17" t="s">
        <v>503</v>
      </c>
      <c r="BM197" s="156" t="s">
        <v>832</v>
      </c>
    </row>
    <row r="198" spans="1:65" s="2" customFormat="1" ht="16.5" customHeight="1">
      <c r="A198" s="32"/>
      <c r="B198" s="144"/>
      <c r="C198" s="145" t="s">
        <v>345</v>
      </c>
      <c r="D198" s="145" t="s">
        <v>199</v>
      </c>
      <c r="E198" s="146" t="s">
        <v>833</v>
      </c>
      <c r="F198" s="147" t="s">
        <v>834</v>
      </c>
      <c r="G198" s="148" t="s">
        <v>828</v>
      </c>
      <c r="H198" s="199"/>
      <c r="I198" s="150"/>
      <c r="J198" s="151">
        <f>ROUND(I198*H198,2)</f>
        <v>0</v>
      </c>
      <c r="K198" s="147" t="s">
        <v>750</v>
      </c>
      <c r="L198" s="33"/>
      <c r="M198" s="152" t="s">
        <v>1</v>
      </c>
      <c r="N198" s="153" t="s">
        <v>39</v>
      </c>
      <c r="O198" s="58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503</v>
      </c>
      <c r="AT198" s="156" t="s">
        <v>199</v>
      </c>
      <c r="AU198" s="156" t="s">
        <v>84</v>
      </c>
      <c r="AY198" s="17" t="s">
        <v>197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82</v>
      </c>
      <c r="BK198" s="157">
        <f>ROUND(I198*H198,2)</f>
        <v>0</v>
      </c>
      <c r="BL198" s="17" t="s">
        <v>503</v>
      </c>
      <c r="BM198" s="156" t="s">
        <v>835</v>
      </c>
    </row>
    <row r="199" spans="2:63" s="12" customFormat="1" ht="22.9" customHeight="1">
      <c r="B199" s="131"/>
      <c r="D199" s="132" t="s">
        <v>73</v>
      </c>
      <c r="E199" s="142" t="s">
        <v>836</v>
      </c>
      <c r="F199" s="142" t="s">
        <v>837</v>
      </c>
      <c r="I199" s="134"/>
      <c r="J199" s="143">
        <f>BK199</f>
        <v>0</v>
      </c>
      <c r="L199" s="131"/>
      <c r="M199" s="136"/>
      <c r="N199" s="137"/>
      <c r="O199" s="137"/>
      <c r="P199" s="138">
        <f>SUM(P200:P229)</f>
        <v>0</v>
      </c>
      <c r="Q199" s="137"/>
      <c r="R199" s="138">
        <f>SUM(R200:R229)</f>
        <v>0.35723250000000006</v>
      </c>
      <c r="S199" s="137"/>
      <c r="T199" s="139">
        <f>SUM(T200:T229)</f>
        <v>9.45</v>
      </c>
      <c r="AR199" s="132" t="s">
        <v>95</v>
      </c>
      <c r="AT199" s="140" t="s">
        <v>73</v>
      </c>
      <c r="AU199" s="140" t="s">
        <v>82</v>
      </c>
      <c r="AY199" s="132" t="s">
        <v>197</v>
      </c>
      <c r="BK199" s="141">
        <f>SUM(BK200:BK229)</f>
        <v>0</v>
      </c>
    </row>
    <row r="200" spans="1:65" s="2" customFormat="1" ht="24.2" customHeight="1">
      <c r="A200" s="32"/>
      <c r="B200" s="144"/>
      <c r="C200" s="145" t="s">
        <v>352</v>
      </c>
      <c r="D200" s="145" t="s">
        <v>199</v>
      </c>
      <c r="E200" s="146" t="s">
        <v>838</v>
      </c>
      <c r="F200" s="147" t="s">
        <v>839</v>
      </c>
      <c r="G200" s="148" t="s">
        <v>840</v>
      </c>
      <c r="H200" s="149">
        <v>0.275</v>
      </c>
      <c r="I200" s="150"/>
      <c r="J200" s="151">
        <f>ROUND(I200*H200,2)</f>
        <v>0</v>
      </c>
      <c r="K200" s="147" t="s">
        <v>202</v>
      </c>
      <c r="L200" s="33"/>
      <c r="M200" s="152" t="s">
        <v>1</v>
      </c>
      <c r="N200" s="153" t="s">
        <v>39</v>
      </c>
      <c r="O200" s="58"/>
      <c r="P200" s="154">
        <f>O200*H200</f>
        <v>0</v>
      </c>
      <c r="Q200" s="154">
        <v>0.0088</v>
      </c>
      <c r="R200" s="154">
        <f>Q200*H200</f>
        <v>0.0024200000000000003</v>
      </c>
      <c r="S200" s="154">
        <v>0</v>
      </c>
      <c r="T200" s="15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503</v>
      </c>
      <c r="AT200" s="156" t="s">
        <v>199</v>
      </c>
      <c r="AU200" s="156" t="s">
        <v>84</v>
      </c>
      <c r="AY200" s="17" t="s">
        <v>197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82</v>
      </c>
      <c r="BK200" s="157">
        <f>ROUND(I200*H200,2)</f>
        <v>0</v>
      </c>
      <c r="BL200" s="17" t="s">
        <v>503</v>
      </c>
      <c r="BM200" s="156" t="s">
        <v>841</v>
      </c>
    </row>
    <row r="201" spans="1:47" s="2" customFormat="1" ht="19.5">
      <c r="A201" s="32"/>
      <c r="B201" s="33"/>
      <c r="C201" s="32"/>
      <c r="D201" s="159" t="s">
        <v>223</v>
      </c>
      <c r="E201" s="32"/>
      <c r="F201" s="175" t="s">
        <v>842</v>
      </c>
      <c r="G201" s="32"/>
      <c r="H201" s="32"/>
      <c r="I201" s="176"/>
      <c r="J201" s="32"/>
      <c r="K201" s="32"/>
      <c r="L201" s="33"/>
      <c r="M201" s="177"/>
      <c r="N201" s="178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223</v>
      </c>
      <c r="AU201" s="17" t="s">
        <v>84</v>
      </c>
    </row>
    <row r="202" spans="2:51" s="13" customFormat="1" ht="12">
      <c r="B202" s="158"/>
      <c r="D202" s="159" t="s">
        <v>211</v>
      </c>
      <c r="E202" s="160" t="s">
        <v>1</v>
      </c>
      <c r="F202" s="161" t="s">
        <v>697</v>
      </c>
      <c r="H202" s="162">
        <v>275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211</v>
      </c>
      <c r="AU202" s="160" t="s">
        <v>84</v>
      </c>
      <c r="AV202" s="13" t="s">
        <v>84</v>
      </c>
      <c r="AW202" s="13" t="s">
        <v>30</v>
      </c>
      <c r="AX202" s="13" t="s">
        <v>74</v>
      </c>
      <c r="AY202" s="160" t="s">
        <v>197</v>
      </c>
    </row>
    <row r="203" spans="2:51" s="13" customFormat="1" ht="12">
      <c r="B203" s="158"/>
      <c r="D203" s="159" t="s">
        <v>211</v>
      </c>
      <c r="E203" s="160" t="s">
        <v>1</v>
      </c>
      <c r="F203" s="161" t="s">
        <v>843</v>
      </c>
      <c r="H203" s="162">
        <v>0.275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211</v>
      </c>
      <c r="AU203" s="160" t="s">
        <v>84</v>
      </c>
      <c r="AV203" s="13" t="s">
        <v>84</v>
      </c>
      <c r="AW203" s="13" t="s">
        <v>30</v>
      </c>
      <c r="AX203" s="13" t="s">
        <v>82</v>
      </c>
      <c r="AY203" s="160" t="s">
        <v>197</v>
      </c>
    </row>
    <row r="204" spans="1:65" s="2" customFormat="1" ht="24.2" customHeight="1">
      <c r="A204" s="32"/>
      <c r="B204" s="144"/>
      <c r="C204" s="145" t="s">
        <v>357</v>
      </c>
      <c r="D204" s="145" t="s">
        <v>199</v>
      </c>
      <c r="E204" s="146" t="s">
        <v>844</v>
      </c>
      <c r="F204" s="147" t="s">
        <v>845</v>
      </c>
      <c r="G204" s="148" t="s">
        <v>142</v>
      </c>
      <c r="H204" s="149">
        <v>9</v>
      </c>
      <c r="I204" s="150"/>
      <c r="J204" s="151">
        <f>ROUND(I204*H204,2)</f>
        <v>0</v>
      </c>
      <c r="K204" s="147" t="s">
        <v>202</v>
      </c>
      <c r="L204" s="33"/>
      <c r="M204" s="152" t="s">
        <v>1</v>
      </c>
      <c r="N204" s="153" t="s">
        <v>39</v>
      </c>
      <c r="O204" s="58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503</v>
      </c>
      <c r="AT204" s="156" t="s">
        <v>199</v>
      </c>
      <c r="AU204" s="156" t="s">
        <v>84</v>
      </c>
      <c r="AY204" s="17" t="s">
        <v>197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82</v>
      </c>
      <c r="BK204" s="157">
        <f>ROUND(I204*H204,2)</f>
        <v>0</v>
      </c>
      <c r="BL204" s="17" t="s">
        <v>503</v>
      </c>
      <c r="BM204" s="156" t="s">
        <v>846</v>
      </c>
    </row>
    <row r="205" spans="2:51" s="13" customFormat="1" ht="12">
      <c r="B205" s="158"/>
      <c r="D205" s="159" t="s">
        <v>211</v>
      </c>
      <c r="E205" s="160" t="s">
        <v>1</v>
      </c>
      <c r="F205" s="161" t="s">
        <v>700</v>
      </c>
      <c r="H205" s="162">
        <v>9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211</v>
      </c>
      <c r="AU205" s="160" t="s">
        <v>84</v>
      </c>
      <c r="AV205" s="13" t="s">
        <v>84</v>
      </c>
      <c r="AW205" s="13" t="s">
        <v>30</v>
      </c>
      <c r="AX205" s="13" t="s">
        <v>82</v>
      </c>
      <c r="AY205" s="160" t="s">
        <v>197</v>
      </c>
    </row>
    <row r="206" spans="1:65" s="2" customFormat="1" ht="24.2" customHeight="1">
      <c r="A206" s="32"/>
      <c r="B206" s="144"/>
      <c r="C206" s="145" t="s">
        <v>362</v>
      </c>
      <c r="D206" s="145" t="s">
        <v>199</v>
      </c>
      <c r="E206" s="146" t="s">
        <v>847</v>
      </c>
      <c r="F206" s="147" t="s">
        <v>848</v>
      </c>
      <c r="G206" s="148" t="s">
        <v>120</v>
      </c>
      <c r="H206" s="149">
        <v>200</v>
      </c>
      <c r="I206" s="150"/>
      <c r="J206" s="151">
        <f>ROUND(I206*H206,2)</f>
        <v>0</v>
      </c>
      <c r="K206" s="147" t="s">
        <v>202</v>
      </c>
      <c r="L206" s="33"/>
      <c r="M206" s="152" t="s">
        <v>1</v>
      </c>
      <c r="N206" s="153" t="s">
        <v>39</v>
      </c>
      <c r="O206" s="58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503</v>
      </c>
      <c r="AT206" s="156" t="s">
        <v>199</v>
      </c>
      <c r="AU206" s="156" t="s">
        <v>84</v>
      </c>
      <c r="AY206" s="17" t="s">
        <v>197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82</v>
      </c>
      <c r="BK206" s="157">
        <f>ROUND(I206*H206,2)</f>
        <v>0</v>
      </c>
      <c r="BL206" s="17" t="s">
        <v>503</v>
      </c>
      <c r="BM206" s="156" t="s">
        <v>849</v>
      </c>
    </row>
    <row r="207" spans="2:51" s="13" customFormat="1" ht="12">
      <c r="B207" s="158"/>
      <c r="D207" s="159" t="s">
        <v>211</v>
      </c>
      <c r="E207" s="160" t="s">
        <v>1</v>
      </c>
      <c r="F207" s="161" t="s">
        <v>711</v>
      </c>
      <c r="H207" s="162">
        <v>200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211</v>
      </c>
      <c r="AU207" s="160" t="s">
        <v>84</v>
      </c>
      <c r="AV207" s="13" t="s">
        <v>84</v>
      </c>
      <c r="AW207" s="13" t="s">
        <v>30</v>
      </c>
      <c r="AX207" s="13" t="s">
        <v>82</v>
      </c>
      <c r="AY207" s="160" t="s">
        <v>197</v>
      </c>
    </row>
    <row r="208" spans="1:65" s="2" customFormat="1" ht="24.2" customHeight="1">
      <c r="A208" s="32"/>
      <c r="B208" s="144"/>
      <c r="C208" s="145" t="s">
        <v>130</v>
      </c>
      <c r="D208" s="145" t="s">
        <v>199</v>
      </c>
      <c r="E208" s="146" t="s">
        <v>850</v>
      </c>
      <c r="F208" s="147" t="s">
        <v>851</v>
      </c>
      <c r="G208" s="148" t="s">
        <v>120</v>
      </c>
      <c r="H208" s="149">
        <v>10</v>
      </c>
      <c r="I208" s="150"/>
      <c r="J208" s="151">
        <f>ROUND(I208*H208,2)</f>
        <v>0</v>
      </c>
      <c r="K208" s="147" t="s">
        <v>202</v>
      </c>
      <c r="L208" s="33"/>
      <c r="M208" s="152" t="s">
        <v>1</v>
      </c>
      <c r="N208" s="153" t="s">
        <v>39</v>
      </c>
      <c r="O208" s="58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503</v>
      </c>
      <c r="AT208" s="156" t="s">
        <v>199</v>
      </c>
      <c r="AU208" s="156" t="s">
        <v>84</v>
      </c>
      <c r="AY208" s="17" t="s">
        <v>197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82</v>
      </c>
      <c r="BK208" s="157">
        <f>ROUND(I208*H208,2)</f>
        <v>0</v>
      </c>
      <c r="BL208" s="17" t="s">
        <v>503</v>
      </c>
      <c r="BM208" s="156" t="s">
        <v>852</v>
      </c>
    </row>
    <row r="209" spans="2:51" s="13" customFormat="1" ht="12">
      <c r="B209" s="158"/>
      <c r="D209" s="159" t="s">
        <v>211</v>
      </c>
      <c r="E209" s="160" t="s">
        <v>1</v>
      </c>
      <c r="F209" s="161" t="s">
        <v>715</v>
      </c>
      <c r="H209" s="162">
        <v>10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211</v>
      </c>
      <c r="AU209" s="160" t="s">
        <v>84</v>
      </c>
      <c r="AV209" s="13" t="s">
        <v>84</v>
      </c>
      <c r="AW209" s="13" t="s">
        <v>30</v>
      </c>
      <c r="AX209" s="13" t="s">
        <v>82</v>
      </c>
      <c r="AY209" s="160" t="s">
        <v>197</v>
      </c>
    </row>
    <row r="210" spans="1:65" s="2" customFormat="1" ht="24.2" customHeight="1">
      <c r="A210" s="32"/>
      <c r="B210" s="144"/>
      <c r="C210" s="145" t="s">
        <v>373</v>
      </c>
      <c r="D210" s="145" t="s">
        <v>199</v>
      </c>
      <c r="E210" s="146" t="s">
        <v>853</v>
      </c>
      <c r="F210" s="147" t="s">
        <v>854</v>
      </c>
      <c r="G210" s="148" t="s">
        <v>120</v>
      </c>
      <c r="H210" s="149">
        <v>200</v>
      </c>
      <c r="I210" s="150"/>
      <c r="J210" s="151">
        <f>ROUND(I210*H210,2)</f>
        <v>0</v>
      </c>
      <c r="K210" s="147" t="s">
        <v>202</v>
      </c>
      <c r="L210" s="33"/>
      <c r="M210" s="152" t="s">
        <v>1</v>
      </c>
      <c r="N210" s="153" t="s">
        <v>39</v>
      </c>
      <c r="O210" s="58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503</v>
      </c>
      <c r="AT210" s="156" t="s">
        <v>199</v>
      </c>
      <c r="AU210" s="156" t="s">
        <v>84</v>
      </c>
      <c r="AY210" s="17" t="s">
        <v>197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82</v>
      </c>
      <c r="BK210" s="157">
        <f>ROUND(I210*H210,2)</f>
        <v>0</v>
      </c>
      <c r="BL210" s="17" t="s">
        <v>503</v>
      </c>
      <c r="BM210" s="156" t="s">
        <v>855</v>
      </c>
    </row>
    <row r="211" spans="1:65" s="2" customFormat="1" ht="24.2" customHeight="1">
      <c r="A211" s="32"/>
      <c r="B211" s="144"/>
      <c r="C211" s="145" t="s">
        <v>379</v>
      </c>
      <c r="D211" s="145" t="s">
        <v>199</v>
      </c>
      <c r="E211" s="146" t="s">
        <v>856</v>
      </c>
      <c r="F211" s="147" t="s">
        <v>857</v>
      </c>
      <c r="G211" s="148" t="s">
        <v>120</v>
      </c>
      <c r="H211" s="149">
        <v>10</v>
      </c>
      <c r="I211" s="150"/>
      <c r="J211" s="151">
        <f>ROUND(I211*H211,2)</f>
        <v>0</v>
      </c>
      <c r="K211" s="147" t="s">
        <v>202</v>
      </c>
      <c r="L211" s="33"/>
      <c r="M211" s="152" t="s">
        <v>1</v>
      </c>
      <c r="N211" s="153" t="s">
        <v>39</v>
      </c>
      <c r="O211" s="58"/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6" t="s">
        <v>503</v>
      </c>
      <c r="AT211" s="156" t="s">
        <v>199</v>
      </c>
      <c r="AU211" s="156" t="s">
        <v>84</v>
      </c>
      <c r="AY211" s="17" t="s">
        <v>197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82</v>
      </c>
      <c r="BK211" s="157">
        <f>ROUND(I211*H211,2)</f>
        <v>0</v>
      </c>
      <c r="BL211" s="17" t="s">
        <v>503</v>
      </c>
      <c r="BM211" s="156" t="s">
        <v>858</v>
      </c>
    </row>
    <row r="212" spans="1:65" s="2" customFormat="1" ht="24.2" customHeight="1">
      <c r="A212" s="32"/>
      <c r="B212" s="144"/>
      <c r="C212" s="145" t="s">
        <v>117</v>
      </c>
      <c r="D212" s="145" t="s">
        <v>199</v>
      </c>
      <c r="E212" s="146" t="s">
        <v>859</v>
      </c>
      <c r="F212" s="147" t="s">
        <v>860</v>
      </c>
      <c r="G212" s="148" t="s">
        <v>142</v>
      </c>
      <c r="H212" s="149">
        <v>1</v>
      </c>
      <c r="I212" s="150"/>
      <c r="J212" s="151">
        <f>ROUND(I212*H212,2)</f>
        <v>0</v>
      </c>
      <c r="K212" s="147" t="s">
        <v>202</v>
      </c>
      <c r="L212" s="33"/>
      <c r="M212" s="152" t="s">
        <v>1</v>
      </c>
      <c r="N212" s="153" t="s">
        <v>39</v>
      </c>
      <c r="O212" s="58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503</v>
      </c>
      <c r="AT212" s="156" t="s">
        <v>199</v>
      </c>
      <c r="AU212" s="156" t="s">
        <v>84</v>
      </c>
      <c r="AY212" s="17" t="s">
        <v>197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82</v>
      </c>
      <c r="BK212" s="157">
        <f>ROUND(I212*H212,2)</f>
        <v>0</v>
      </c>
      <c r="BL212" s="17" t="s">
        <v>503</v>
      </c>
      <c r="BM212" s="156" t="s">
        <v>861</v>
      </c>
    </row>
    <row r="213" spans="2:51" s="13" customFormat="1" ht="12">
      <c r="B213" s="158"/>
      <c r="D213" s="159" t="s">
        <v>211</v>
      </c>
      <c r="E213" s="160" t="s">
        <v>1</v>
      </c>
      <c r="F213" s="161" t="s">
        <v>862</v>
      </c>
      <c r="H213" s="162">
        <v>1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211</v>
      </c>
      <c r="AU213" s="160" t="s">
        <v>84</v>
      </c>
      <c r="AV213" s="13" t="s">
        <v>84</v>
      </c>
      <c r="AW213" s="13" t="s">
        <v>30</v>
      </c>
      <c r="AX213" s="13" t="s">
        <v>82</v>
      </c>
      <c r="AY213" s="160" t="s">
        <v>197</v>
      </c>
    </row>
    <row r="214" spans="1:65" s="2" customFormat="1" ht="24.2" customHeight="1">
      <c r="A214" s="32"/>
      <c r="B214" s="144"/>
      <c r="C214" s="145" t="s">
        <v>389</v>
      </c>
      <c r="D214" s="145" t="s">
        <v>199</v>
      </c>
      <c r="E214" s="146" t="s">
        <v>863</v>
      </c>
      <c r="F214" s="147" t="s">
        <v>864</v>
      </c>
      <c r="G214" s="148" t="s">
        <v>142</v>
      </c>
      <c r="H214" s="149">
        <v>9.72</v>
      </c>
      <c r="I214" s="150"/>
      <c r="J214" s="151">
        <f>ROUND(I214*H214,2)</f>
        <v>0</v>
      </c>
      <c r="K214" s="147" t="s">
        <v>202</v>
      </c>
      <c r="L214" s="33"/>
      <c r="M214" s="152" t="s">
        <v>1</v>
      </c>
      <c r="N214" s="153" t="s">
        <v>39</v>
      </c>
      <c r="O214" s="58"/>
      <c r="P214" s="154">
        <f>O214*H214</f>
        <v>0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503</v>
      </c>
      <c r="AT214" s="156" t="s">
        <v>199</v>
      </c>
      <c r="AU214" s="156" t="s">
        <v>84</v>
      </c>
      <c r="AY214" s="17" t="s">
        <v>197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82</v>
      </c>
      <c r="BK214" s="157">
        <f>ROUND(I214*H214,2)</f>
        <v>0</v>
      </c>
      <c r="BL214" s="17" t="s">
        <v>503</v>
      </c>
      <c r="BM214" s="156" t="s">
        <v>865</v>
      </c>
    </row>
    <row r="215" spans="2:51" s="13" customFormat="1" ht="12">
      <c r="B215" s="158"/>
      <c r="D215" s="159" t="s">
        <v>211</v>
      </c>
      <c r="E215" s="160" t="s">
        <v>1</v>
      </c>
      <c r="F215" s="161" t="s">
        <v>717</v>
      </c>
      <c r="H215" s="162">
        <v>9.72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211</v>
      </c>
      <c r="AU215" s="160" t="s">
        <v>84</v>
      </c>
      <c r="AV215" s="13" t="s">
        <v>84</v>
      </c>
      <c r="AW215" s="13" t="s">
        <v>30</v>
      </c>
      <c r="AX215" s="13" t="s">
        <v>82</v>
      </c>
      <c r="AY215" s="160" t="s">
        <v>197</v>
      </c>
    </row>
    <row r="216" spans="1:65" s="2" customFormat="1" ht="24.2" customHeight="1">
      <c r="A216" s="32"/>
      <c r="B216" s="144"/>
      <c r="C216" s="145" t="s">
        <v>356</v>
      </c>
      <c r="D216" s="145" t="s">
        <v>199</v>
      </c>
      <c r="E216" s="146" t="s">
        <v>866</v>
      </c>
      <c r="F216" s="147" t="s">
        <v>867</v>
      </c>
      <c r="G216" s="148" t="s">
        <v>120</v>
      </c>
      <c r="H216" s="149">
        <v>200</v>
      </c>
      <c r="I216" s="150"/>
      <c r="J216" s="151">
        <f>ROUND(I216*H216,2)</f>
        <v>0</v>
      </c>
      <c r="K216" s="147" t="s">
        <v>202</v>
      </c>
      <c r="L216" s="33"/>
      <c r="M216" s="152" t="s">
        <v>1</v>
      </c>
      <c r="N216" s="153" t="s">
        <v>39</v>
      </c>
      <c r="O216" s="58"/>
      <c r="P216" s="154">
        <f>O216*H216</f>
        <v>0</v>
      </c>
      <c r="Q216" s="154">
        <v>0</v>
      </c>
      <c r="R216" s="154">
        <f>Q216*H216</f>
        <v>0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503</v>
      </c>
      <c r="AT216" s="156" t="s">
        <v>199</v>
      </c>
      <c r="AU216" s="156" t="s">
        <v>84</v>
      </c>
      <c r="AY216" s="17" t="s">
        <v>197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82</v>
      </c>
      <c r="BK216" s="157">
        <f>ROUND(I216*H216,2)</f>
        <v>0</v>
      </c>
      <c r="BL216" s="17" t="s">
        <v>503</v>
      </c>
      <c r="BM216" s="156" t="s">
        <v>868</v>
      </c>
    </row>
    <row r="217" spans="2:51" s="13" customFormat="1" ht="12">
      <c r="B217" s="158"/>
      <c r="D217" s="159" t="s">
        <v>211</v>
      </c>
      <c r="E217" s="160" t="s">
        <v>1</v>
      </c>
      <c r="F217" s="161" t="s">
        <v>711</v>
      </c>
      <c r="H217" s="162">
        <v>200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211</v>
      </c>
      <c r="AU217" s="160" t="s">
        <v>84</v>
      </c>
      <c r="AV217" s="13" t="s">
        <v>84</v>
      </c>
      <c r="AW217" s="13" t="s">
        <v>30</v>
      </c>
      <c r="AX217" s="13" t="s">
        <v>82</v>
      </c>
      <c r="AY217" s="160" t="s">
        <v>197</v>
      </c>
    </row>
    <row r="218" spans="1:65" s="2" customFormat="1" ht="16.5" customHeight="1">
      <c r="A218" s="32"/>
      <c r="B218" s="144"/>
      <c r="C218" s="186" t="s">
        <v>450</v>
      </c>
      <c r="D218" s="186" t="s">
        <v>313</v>
      </c>
      <c r="E218" s="187" t="s">
        <v>869</v>
      </c>
      <c r="F218" s="188" t="s">
        <v>870</v>
      </c>
      <c r="G218" s="189" t="s">
        <v>120</v>
      </c>
      <c r="H218" s="190">
        <v>200</v>
      </c>
      <c r="I218" s="191"/>
      <c r="J218" s="192">
        <f>ROUND(I218*H218,2)</f>
        <v>0</v>
      </c>
      <c r="K218" s="188" t="s">
        <v>202</v>
      </c>
      <c r="L218" s="193"/>
      <c r="M218" s="194" t="s">
        <v>1</v>
      </c>
      <c r="N218" s="195" t="s">
        <v>39</v>
      </c>
      <c r="O218" s="58"/>
      <c r="P218" s="154">
        <f>O218*H218</f>
        <v>0</v>
      </c>
      <c r="Q218" s="154">
        <v>0.00098</v>
      </c>
      <c r="R218" s="154">
        <f>Q218*H218</f>
        <v>0.196</v>
      </c>
      <c r="S218" s="154">
        <v>0</v>
      </c>
      <c r="T218" s="155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6" t="s">
        <v>871</v>
      </c>
      <c r="AT218" s="156" t="s">
        <v>313</v>
      </c>
      <c r="AU218" s="156" t="s">
        <v>84</v>
      </c>
      <c r="AY218" s="17" t="s">
        <v>197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82</v>
      </c>
      <c r="BK218" s="157">
        <f>ROUND(I218*H218,2)</f>
        <v>0</v>
      </c>
      <c r="BL218" s="17" t="s">
        <v>503</v>
      </c>
      <c r="BM218" s="156" t="s">
        <v>872</v>
      </c>
    </row>
    <row r="219" spans="2:51" s="13" customFormat="1" ht="12">
      <c r="B219" s="158"/>
      <c r="D219" s="159" t="s">
        <v>211</v>
      </c>
      <c r="F219" s="161" t="s">
        <v>873</v>
      </c>
      <c r="H219" s="162">
        <v>200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211</v>
      </c>
      <c r="AU219" s="160" t="s">
        <v>84</v>
      </c>
      <c r="AV219" s="13" t="s">
        <v>84</v>
      </c>
      <c r="AW219" s="13" t="s">
        <v>3</v>
      </c>
      <c r="AX219" s="13" t="s">
        <v>82</v>
      </c>
      <c r="AY219" s="160" t="s">
        <v>197</v>
      </c>
    </row>
    <row r="220" spans="1:65" s="2" customFormat="1" ht="24.2" customHeight="1">
      <c r="A220" s="32"/>
      <c r="B220" s="144"/>
      <c r="C220" s="145" t="s">
        <v>397</v>
      </c>
      <c r="D220" s="145" t="s">
        <v>199</v>
      </c>
      <c r="E220" s="146" t="s">
        <v>874</v>
      </c>
      <c r="F220" s="147" t="s">
        <v>875</v>
      </c>
      <c r="G220" s="148" t="s">
        <v>120</v>
      </c>
      <c r="H220" s="149">
        <v>275</v>
      </c>
      <c r="I220" s="150"/>
      <c r="J220" s="151">
        <f>ROUND(I220*H220,2)</f>
        <v>0</v>
      </c>
      <c r="K220" s="147" t="s">
        <v>202</v>
      </c>
      <c r="L220" s="33"/>
      <c r="M220" s="152" t="s">
        <v>1</v>
      </c>
      <c r="N220" s="153" t="s">
        <v>39</v>
      </c>
      <c r="O220" s="58"/>
      <c r="P220" s="154">
        <f>O220*H220</f>
        <v>0</v>
      </c>
      <c r="Q220" s="154">
        <v>0</v>
      </c>
      <c r="R220" s="154">
        <f>Q220*H220</f>
        <v>0</v>
      </c>
      <c r="S220" s="154">
        <v>0</v>
      </c>
      <c r="T220" s="155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503</v>
      </c>
      <c r="AT220" s="156" t="s">
        <v>199</v>
      </c>
      <c r="AU220" s="156" t="s">
        <v>84</v>
      </c>
      <c r="AY220" s="17" t="s">
        <v>197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82</v>
      </c>
      <c r="BK220" s="157">
        <f>ROUND(I220*H220,2)</f>
        <v>0</v>
      </c>
      <c r="BL220" s="17" t="s">
        <v>503</v>
      </c>
      <c r="BM220" s="156" t="s">
        <v>876</v>
      </c>
    </row>
    <row r="221" spans="2:51" s="15" customFormat="1" ht="12">
      <c r="B221" s="179"/>
      <c r="D221" s="159" t="s">
        <v>211</v>
      </c>
      <c r="E221" s="180" t="s">
        <v>1</v>
      </c>
      <c r="F221" s="181" t="s">
        <v>877</v>
      </c>
      <c r="H221" s="180" t="s">
        <v>1</v>
      </c>
      <c r="I221" s="182"/>
      <c r="L221" s="179"/>
      <c r="M221" s="183"/>
      <c r="N221" s="184"/>
      <c r="O221" s="184"/>
      <c r="P221" s="184"/>
      <c r="Q221" s="184"/>
      <c r="R221" s="184"/>
      <c r="S221" s="184"/>
      <c r="T221" s="185"/>
      <c r="AT221" s="180" t="s">
        <v>211</v>
      </c>
      <c r="AU221" s="180" t="s">
        <v>84</v>
      </c>
      <c r="AV221" s="15" t="s">
        <v>82</v>
      </c>
      <c r="AW221" s="15" t="s">
        <v>30</v>
      </c>
      <c r="AX221" s="15" t="s">
        <v>74</v>
      </c>
      <c r="AY221" s="180" t="s">
        <v>197</v>
      </c>
    </row>
    <row r="222" spans="2:51" s="13" customFormat="1" ht="12">
      <c r="B222" s="158"/>
      <c r="D222" s="159" t="s">
        <v>211</v>
      </c>
      <c r="E222" s="160" t="s">
        <v>1</v>
      </c>
      <c r="F222" s="161" t="s">
        <v>697</v>
      </c>
      <c r="H222" s="162">
        <v>275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211</v>
      </c>
      <c r="AU222" s="160" t="s">
        <v>84</v>
      </c>
      <c r="AV222" s="13" t="s">
        <v>84</v>
      </c>
      <c r="AW222" s="13" t="s">
        <v>30</v>
      </c>
      <c r="AX222" s="13" t="s">
        <v>82</v>
      </c>
      <c r="AY222" s="160" t="s">
        <v>197</v>
      </c>
    </row>
    <row r="223" spans="1:65" s="2" customFormat="1" ht="24.2" customHeight="1">
      <c r="A223" s="32"/>
      <c r="B223" s="144"/>
      <c r="C223" s="186" t="s">
        <v>402</v>
      </c>
      <c r="D223" s="186" t="s">
        <v>313</v>
      </c>
      <c r="E223" s="187" t="s">
        <v>878</v>
      </c>
      <c r="F223" s="188" t="s">
        <v>879</v>
      </c>
      <c r="G223" s="189" t="s">
        <v>120</v>
      </c>
      <c r="H223" s="190">
        <v>288.75</v>
      </c>
      <c r="I223" s="191"/>
      <c r="J223" s="192">
        <f>ROUND(I223*H223,2)</f>
        <v>0</v>
      </c>
      <c r="K223" s="188" t="s">
        <v>202</v>
      </c>
      <c r="L223" s="193"/>
      <c r="M223" s="194" t="s">
        <v>1</v>
      </c>
      <c r="N223" s="195" t="s">
        <v>39</v>
      </c>
      <c r="O223" s="58"/>
      <c r="P223" s="154">
        <f>O223*H223</f>
        <v>0</v>
      </c>
      <c r="Q223" s="154">
        <v>0.00055</v>
      </c>
      <c r="R223" s="154">
        <f>Q223*H223</f>
        <v>0.15881250000000002</v>
      </c>
      <c r="S223" s="154">
        <v>0</v>
      </c>
      <c r="T223" s="15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6" t="s">
        <v>743</v>
      </c>
      <c r="AT223" s="156" t="s">
        <v>313</v>
      </c>
      <c r="AU223" s="156" t="s">
        <v>84</v>
      </c>
      <c r="AY223" s="17" t="s">
        <v>197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82</v>
      </c>
      <c r="BK223" s="157">
        <f>ROUND(I223*H223,2)</f>
        <v>0</v>
      </c>
      <c r="BL223" s="17" t="s">
        <v>743</v>
      </c>
      <c r="BM223" s="156" t="s">
        <v>880</v>
      </c>
    </row>
    <row r="224" spans="2:51" s="13" customFormat="1" ht="12">
      <c r="B224" s="158"/>
      <c r="D224" s="159" t="s">
        <v>211</v>
      </c>
      <c r="E224" s="160" t="s">
        <v>1</v>
      </c>
      <c r="F224" s="161" t="s">
        <v>881</v>
      </c>
      <c r="H224" s="162">
        <v>288.75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211</v>
      </c>
      <c r="AU224" s="160" t="s">
        <v>84</v>
      </c>
      <c r="AV224" s="13" t="s">
        <v>84</v>
      </c>
      <c r="AW224" s="13" t="s">
        <v>30</v>
      </c>
      <c r="AX224" s="13" t="s">
        <v>82</v>
      </c>
      <c r="AY224" s="160" t="s">
        <v>197</v>
      </c>
    </row>
    <row r="225" spans="1:65" s="2" customFormat="1" ht="24.2" customHeight="1">
      <c r="A225" s="32"/>
      <c r="B225" s="144"/>
      <c r="C225" s="145" t="s">
        <v>406</v>
      </c>
      <c r="D225" s="145" t="s">
        <v>199</v>
      </c>
      <c r="E225" s="146" t="s">
        <v>882</v>
      </c>
      <c r="F225" s="147" t="s">
        <v>883</v>
      </c>
      <c r="G225" s="148" t="s">
        <v>93</v>
      </c>
      <c r="H225" s="149">
        <v>10</v>
      </c>
      <c r="I225" s="150"/>
      <c r="J225" s="151">
        <f>ROUND(I225*H225,2)</f>
        <v>0</v>
      </c>
      <c r="K225" s="147" t="s">
        <v>202</v>
      </c>
      <c r="L225" s="33"/>
      <c r="M225" s="152" t="s">
        <v>1</v>
      </c>
      <c r="N225" s="153" t="s">
        <v>39</v>
      </c>
      <c r="O225" s="5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503</v>
      </c>
      <c r="AT225" s="156" t="s">
        <v>199</v>
      </c>
      <c r="AU225" s="156" t="s">
        <v>84</v>
      </c>
      <c r="AY225" s="17" t="s">
        <v>197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82</v>
      </c>
      <c r="BK225" s="157">
        <f>ROUND(I225*H225,2)</f>
        <v>0</v>
      </c>
      <c r="BL225" s="17" t="s">
        <v>503</v>
      </c>
      <c r="BM225" s="156" t="s">
        <v>884</v>
      </c>
    </row>
    <row r="226" spans="1:65" s="2" customFormat="1" ht="37.9" customHeight="1">
      <c r="A226" s="32"/>
      <c r="B226" s="144"/>
      <c r="C226" s="145" t="s">
        <v>410</v>
      </c>
      <c r="D226" s="145" t="s">
        <v>199</v>
      </c>
      <c r="E226" s="146" t="s">
        <v>885</v>
      </c>
      <c r="F226" s="147" t="s">
        <v>886</v>
      </c>
      <c r="G226" s="148" t="s">
        <v>93</v>
      </c>
      <c r="H226" s="149">
        <v>10</v>
      </c>
      <c r="I226" s="150"/>
      <c r="J226" s="151">
        <f>ROUND(I226*H226,2)</f>
        <v>0</v>
      </c>
      <c r="K226" s="147" t="s">
        <v>202</v>
      </c>
      <c r="L226" s="33"/>
      <c r="M226" s="152" t="s">
        <v>1</v>
      </c>
      <c r="N226" s="153" t="s">
        <v>39</v>
      </c>
      <c r="O226" s="58"/>
      <c r="P226" s="154">
        <f>O226*H226</f>
        <v>0</v>
      </c>
      <c r="Q226" s="154">
        <v>0</v>
      </c>
      <c r="R226" s="154">
        <f>Q226*H226</f>
        <v>0</v>
      </c>
      <c r="S226" s="154">
        <v>0.5</v>
      </c>
      <c r="T226" s="155">
        <f>S226*H226</f>
        <v>5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503</v>
      </c>
      <c r="AT226" s="156" t="s">
        <v>199</v>
      </c>
      <c r="AU226" s="156" t="s">
        <v>84</v>
      </c>
      <c r="AY226" s="17" t="s">
        <v>197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82</v>
      </c>
      <c r="BK226" s="157">
        <f>ROUND(I226*H226,2)</f>
        <v>0</v>
      </c>
      <c r="BL226" s="17" t="s">
        <v>503</v>
      </c>
      <c r="BM226" s="156" t="s">
        <v>887</v>
      </c>
    </row>
    <row r="227" spans="1:65" s="2" customFormat="1" ht="24.2" customHeight="1">
      <c r="A227" s="32"/>
      <c r="B227" s="144"/>
      <c r="C227" s="145" t="s">
        <v>414</v>
      </c>
      <c r="D227" s="145" t="s">
        <v>199</v>
      </c>
      <c r="E227" s="146" t="s">
        <v>888</v>
      </c>
      <c r="F227" s="147" t="s">
        <v>889</v>
      </c>
      <c r="G227" s="148" t="s">
        <v>93</v>
      </c>
      <c r="H227" s="149">
        <v>10</v>
      </c>
      <c r="I227" s="150"/>
      <c r="J227" s="151">
        <f>ROUND(I227*H227,2)</f>
        <v>0</v>
      </c>
      <c r="K227" s="147" t="s">
        <v>202</v>
      </c>
      <c r="L227" s="33"/>
      <c r="M227" s="152" t="s">
        <v>1</v>
      </c>
      <c r="N227" s="153" t="s">
        <v>39</v>
      </c>
      <c r="O227" s="58"/>
      <c r="P227" s="154">
        <f>O227*H227</f>
        <v>0</v>
      </c>
      <c r="Q227" s="154">
        <v>0</v>
      </c>
      <c r="R227" s="154">
        <f>Q227*H227</f>
        <v>0</v>
      </c>
      <c r="S227" s="154">
        <v>0.325</v>
      </c>
      <c r="T227" s="155">
        <f>S227*H227</f>
        <v>3.25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503</v>
      </c>
      <c r="AT227" s="156" t="s">
        <v>199</v>
      </c>
      <c r="AU227" s="156" t="s">
        <v>84</v>
      </c>
      <c r="AY227" s="17" t="s">
        <v>197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82</v>
      </c>
      <c r="BK227" s="157">
        <f>ROUND(I227*H227,2)</f>
        <v>0</v>
      </c>
      <c r="BL227" s="17" t="s">
        <v>503</v>
      </c>
      <c r="BM227" s="156" t="s">
        <v>890</v>
      </c>
    </row>
    <row r="228" spans="1:65" s="2" customFormat="1" ht="24.2" customHeight="1">
      <c r="A228" s="32"/>
      <c r="B228" s="144"/>
      <c r="C228" s="145" t="s">
        <v>418</v>
      </c>
      <c r="D228" s="145" t="s">
        <v>199</v>
      </c>
      <c r="E228" s="146" t="s">
        <v>891</v>
      </c>
      <c r="F228" s="147" t="s">
        <v>892</v>
      </c>
      <c r="G228" s="148" t="s">
        <v>93</v>
      </c>
      <c r="H228" s="149">
        <v>10</v>
      </c>
      <c r="I228" s="150"/>
      <c r="J228" s="151">
        <f>ROUND(I228*H228,2)</f>
        <v>0</v>
      </c>
      <c r="K228" s="147" t="s">
        <v>202</v>
      </c>
      <c r="L228" s="33"/>
      <c r="M228" s="152" t="s">
        <v>1</v>
      </c>
      <c r="N228" s="153" t="s">
        <v>39</v>
      </c>
      <c r="O228" s="58"/>
      <c r="P228" s="154">
        <f>O228*H228</f>
        <v>0</v>
      </c>
      <c r="Q228" s="154">
        <v>0</v>
      </c>
      <c r="R228" s="154">
        <f>Q228*H228</f>
        <v>0</v>
      </c>
      <c r="S228" s="154">
        <v>0.12</v>
      </c>
      <c r="T228" s="155">
        <f>S228*H228</f>
        <v>1.2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503</v>
      </c>
      <c r="AT228" s="156" t="s">
        <v>199</v>
      </c>
      <c r="AU228" s="156" t="s">
        <v>84</v>
      </c>
      <c r="AY228" s="17" t="s">
        <v>197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82</v>
      </c>
      <c r="BK228" s="157">
        <f>ROUND(I228*H228,2)</f>
        <v>0</v>
      </c>
      <c r="BL228" s="17" t="s">
        <v>503</v>
      </c>
      <c r="BM228" s="156" t="s">
        <v>893</v>
      </c>
    </row>
    <row r="229" spans="1:65" s="2" customFormat="1" ht="24.2" customHeight="1">
      <c r="A229" s="32"/>
      <c r="B229" s="144"/>
      <c r="C229" s="145" t="s">
        <v>425</v>
      </c>
      <c r="D229" s="145" t="s">
        <v>199</v>
      </c>
      <c r="E229" s="146" t="s">
        <v>894</v>
      </c>
      <c r="F229" s="147" t="s">
        <v>895</v>
      </c>
      <c r="G229" s="148" t="s">
        <v>120</v>
      </c>
      <c r="H229" s="149">
        <v>40</v>
      </c>
      <c r="I229" s="150"/>
      <c r="J229" s="151">
        <f>ROUND(I229*H229,2)</f>
        <v>0</v>
      </c>
      <c r="K229" s="147" t="s">
        <v>202</v>
      </c>
      <c r="L229" s="33"/>
      <c r="M229" s="152" t="s">
        <v>1</v>
      </c>
      <c r="N229" s="153" t="s">
        <v>39</v>
      </c>
      <c r="O229" s="58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503</v>
      </c>
      <c r="AT229" s="156" t="s">
        <v>199</v>
      </c>
      <c r="AU229" s="156" t="s">
        <v>84</v>
      </c>
      <c r="AY229" s="17" t="s">
        <v>197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82</v>
      </c>
      <c r="BK229" s="157">
        <f>ROUND(I229*H229,2)</f>
        <v>0</v>
      </c>
      <c r="BL229" s="17" t="s">
        <v>503</v>
      </c>
      <c r="BM229" s="156" t="s">
        <v>896</v>
      </c>
    </row>
    <row r="230" spans="2:63" s="12" customFormat="1" ht="22.9" customHeight="1">
      <c r="B230" s="131"/>
      <c r="D230" s="132" t="s">
        <v>73</v>
      </c>
      <c r="E230" s="142" t="s">
        <v>897</v>
      </c>
      <c r="F230" s="142" t="s">
        <v>898</v>
      </c>
      <c r="I230" s="134"/>
      <c r="J230" s="143">
        <f>BK230</f>
        <v>0</v>
      </c>
      <c r="L230" s="131"/>
      <c r="M230" s="136"/>
      <c r="N230" s="137"/>
      <c r="O230" s="137"/>
      <c r="P230" s="138">
        <f>SUM(P231:P238)</f>
        <v>0</v>
      </c>
      <c r="Q230" s="137"/>
      <c r="R230" s="138">
        <f>SUM(R231:R238)</f>
        <v>0</v>
      </c>
      <c r="S230" s="137"/>
      <c r="T230" s="139">
        <f>SUM(T231:T238)</f>
        <v>0</v>
      </c>
      <c r="AR230" s="132" t="s">
        <v>95</v>
      </c>
      <c r="AT230" s="140" t="s">
        <v>73</v>
      </c>
      <c r="AU230" s="140" t="s">
        <v>82</v>
      </c>
      <c r="AY230" s="132" t="s">
        <v>197</v>
      </c>
      <c r="BK230" s="141">
        <f>SUM(BK231:BK238)</f>
        <v>0</v>
      </c>
    </row>
    <row r="231" spans="1:65" s="2" customFormat="1" ht="24.2" customHeight="1">
      <c r="A231" s="32"/>
      <c r="B231" s="144"/>
      <c r="C231" s="145" t="s">
        <v>432</v>
      </c>
      <c r="D231" s="145" t="s">
        <v>199</v>
      </c>
      <c r="E231" s="146" t="s">
        <v>899</v>
      </c>
      <c r="F231" s="147" t="s">
        <v>900</v>
      </c>
      <c r="G231" s="148" t="s">
        <v>159</v>
      </c>
      <c r="H231" s="149">
        <v>10</v>
      </c>
      <c r="I231" s="150"/>
      <c r="J231" s="151">
        <f>ROUND(I231*H231,2)</f>
        <v>0</v>
      </c>
      <c r="K231" s="147" t="s">
        <v>202</v>
      </c>
      <c r="L231" s="33"/>
      <c r="M231" s="152" t="s">
        <v>1</v>
      </c>
      <c r="N231" s="153" t="s">
        <v>39</v>
      </c>
      <c r="O231" s="58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503</v>
      </c>
      <c r="AT231" s="156" t="s">
        <v>199</v>
      </c>
      <c r="AU231" s="156" t="s">
        <v>84</v>
      </c>
      <c r="AY231" s="17" t="s">
        <v>197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82</v>
      </c>
      <c r="BK231" s="157">
        <f>ROUND(I231*H231,2)</f>
        <v>0</v>
      </c>
      <c r="BL231" s="17" t="s">
        <v>503</v>
      </c>
      <c r="BM231" s="156" t="s">
        <v>901</v>
      </c>
    </row>
    <row r="232" spans="2:51" s="13" customFormat="1" ht="12">
      <c r="B232" s="158"/>
      <c r="D232" s="159" t="s">
        <v>211</v>
      </c>
      <c r="E232" s="160" t="s">
        <v>1</v>
      </c>
      <c r="F232" s="161" t="s">
        <v>704</v>
      </c>
      <c r="H232" s="162">
        <v>10</v>
      </c>
      <c r="I232" s="163"/>
      <c r="L232" s="158"/>
      <c r="M232" s="164"/>
      <c r="N232" s="165"/>
      <c r="O232" s="165"/>
      <c r="P232" s="165"/>
      <c r="Q232" s="165"/>
      <c r="R232" s="165"/>
      <c r="S232" s="165"/>
      <c r="T232" s="166"/>
      <c r="AT232" s="160" t="s">
        <v>211</v>
      </c>
      <c r="AU232" s="160" t="s">
        <v>84</v>
      </c>
      <c r="AV232" s="13" t="s">
        <v>84</v>
      </c>
      <c r="AW232" s="13" t="s">
        <v>30</v>
      </c>
      <c r="AX232" s="13" t="s">
        <v>82</v>
      </c>
      <c r="AY232" s="160" t="s">
        <v>197</v>
      </c>
    </row>
    <row r="233" spans="1:65" s="2" customFormat="1" ht="24.2" customHeight="1">
      <c r="A233" s="32"/>
      <c r="B233" s="144"/>
      <c r="C233" s="145" t="s">
        <v>437</v>
      </c>
      <c r="D233" s="145" t="s">
        <v>199</v>
      </c>
      <c r="E233" s="146" t="s">
        <v>902</v>
      </c>
      <c r="F233" s="147" t="s">
        <v>903</v>
      </c>
      <c r="G233" s="148" t="s">
        <v>159</v>
      </c>
      <c r="H233" s="149">
        <v>10</v>
      </c>
      <c r="I233" s="150"/>
      <c r="J233" s="151">
        <f>ROUND(I233*H233,2)</f>
        <v>0</v>
      </c>
      <c r="K233" s="147" t="s">
        <v>750</v>
      </c>
      <c r="L233" s="33"/>
      <c r="M233" s="152" t="s">
        <v>1</v>
      </c>
      <c r="N233" s="153" t="s">
        <v>39</v>
      </c>
      <c r="O233" s="58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6" t="s">
        <v>503</v>
      </c>
      <c r="AT233" s="156" t="s">
        <v>199</v>
      </c>
      <c r="AU233" s="156" t="s">
        <v>84</v>
      </c>
      <c r="AY233" s="17" t="s">
        <v>197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82</v>
      </c>
      <c r="BK233" s="157">
        <f>ROUND(I233*H233,2)</f>
        <v>0</v>
      </c>
      <c r="BL233" s="17" t="s">
        <v>503</v>
      </c>
      <c r="BM233" s="156" t="s">
        <v>904</v>
      </c>
    </row>
    <row r="234" spans="2:51" s="15" customFormat="1" ht="12">
      <c r="B234" s="179"/>
      <c r="D234" s="159" t="s">
        <v>211</v>
      </c>
      <c r="E234" s="180" t="s">
        <v>1</v>
      </c>
      <c r="F234" s="181" t="s">
        <v>905</v>
      </c>
      <c r="H234" s="180" t="s">
        <v>1</v>
      </c>
      <c r="I234" s="182"/>
      <c r="L234" s="179"/>
      <c r="M234" s="183"/>
      <c r="N234" s="184"/>
      <c r="O234" s="184"/>
      <c r="P234" s="184"/>
      <c r="Q234" s="184"/>
      <c r="R234" s="184"/>
      <c r="S234" s="184"/>
      <c r="T234" s="185"/>
      <c r="AT234" s="180" t="s">
        <v>211</v>
      </c>
      <c r="AU234" s="180" t="s">
        <v>84</v>
      </c>
      <c r="AV234" s="15" t="s">
        <v>82</v>
      </c>
      <c r="AW234" s="15" t="s">
        <v>30</v>
      </c>
      <c r="AX234" s="15" t="s">
        <v>74</v>
      </c>
      <c r="AY234" s="180" t="s">
        <v>197</v>
      </c>
    </row>
    <row r="235" spans="2:51" s="15" customFormat="1" ht="33.75">
      <c r="B235" s="179"/>
      <c r="D235" s="159" t="s">
        <v>211</v>
      </c>
      <c r="E235" s="180" t="s">
        <v>1</v>
      </c>
      <c r="F235" s="181" t="s">
        <v>906</v>
      </c>
      <c r="H235" s="180" t="s">
        <v>1</v>
      </c>
      <c r="I235" s="182"/>
      <c r="L235" s="179"/>
      <c r="M235" s="183"/>
      <c r="N235" s="184"/>
      <c r="O235" s="184"/>
      <c r="P235" s="184"/>
      <c r="Q235" s="184"/>
      <c r="R235" s="184"/>
      <c r="S235" s="184"/>
      <c r="T235" s="185"/>
      <c r="AT235" s="180" t="s">
        <v>211</v>
      </c>
      <c r="AU235" s="180" t="s">
        <v>84</v>
      </c>
      <c r="AV235" s="15" t="s">
        <v>82</v>
      </c>
      <c r="AW235" s="15" t="s">
        <v>30</v>
      </c>
      <c r="AX235" s="15" t="s">
        <v>74</v>
      </c>
      <c r="AY235" s="180" t="s">
        <v>197</v>
      </c>
    </row>
    <row r="236" spans="2:51" s="13" customFormat="1" ht="12">
      <c r="B236" s="158"/>
      <c r="D236" s="159" t="s">
        <v>211</v>
      </c>
      <c r="E236" s="160" t="s">
        <v>1</v>
      </c>
      <c r="F236" s="161" t="s">
        <v>704</v>
      </c>
      <c r="H236" s="162">
        <v>10</v>
      </c>
      <c r="I236" s="163"/>
      <c r="L236" s="158"/>
      <c r="M236" s="164"/>
      <c r="N236" s="165"/>
      <c r="O236" s="165"/>
      <c r="P236" s="165"/>
      <c r="Q236" s="165"/>
      <c r="R236" s="165"/>
      <c r="S236" s="165"/>
      <c r="T236" s="166"/>
      <c r="AT236" s="160" t="s">
        <v>211</v>
      </c>
      <c r="AU236" s="160" t="s">
        <v>84</v>
      </c>
      <c r="AV236" s="13" t="s">
        <v>84</v>
      </c>
      <c r="AW236" s="13" t="s">
        <v>30</v>
      </c>
      <c r="AX236" s="13" t="s">
        <v>82</v>
      </c>
      <c r="AY236" s="160" t="s">
        <v>197</v>
      </c>
    </row>
    <row r="237" spans="1:65" s="2" customFormat="1" ht="16.5" customHeight="1">
      <c r="A237" s="32"/>
      <c r="B237" s="144"/>
      <c r="C237" s="145" t="s">
        <v>441</v>
      </c>
      <c r="D237" s="145" t="s">
        <v>199</v>
      </c>
      <c r="E237" s="146" t="s">
        <v>907</v>
      </c>
      <c r="F237" s="147" t="s">
        <v>908</v>
      </c>
      <c r="G237" s="148" t="s">
        <v>159</v>
      </c>
      <c r="H237" s="149">
        <v>9</v>
      </c>
      <c r="I237" s="150"/>
      <c r="J237" s="151">
        <f>ROUND(I237*H237,2)</f>
        <v>0</v>
      </c>
      <c r="K237" s="147" t="s">
        <v>750</v>
      </c>
      <c r="L237" s="33"/>
      <c r="M237" s="152" t="s">
        <v>1</v>
      </c>
      <c r="N237" s="153" t="s">
        <v>39</v>
      </c>
      <c r="O237" s="58"/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6" t="s">
        <v>503</v>
      </c>
      <c r="AT237" s="156" t="s">
        <v>199</v>
      </c>
      <c r="AU237" s="156" t="s">
        <v>84</v>
      </c>
      <c r="AY237" s="17" t="s">
        <v>197</v>
      </c>
      <c r="BE237" s="157">
        <f>IF(N237="základní",J237,0)</f>
        <v>0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82</v>
      </c>
      <c r="BK237" s="157">
        <f>ROUND(I237*H237,2)</f>
        <v>0</v>
      </c>
      <c r="BL237" s="17" t="s">
        <v>503</v>
      </c>
      <c r="BM237" s="156" t="s">
        <v>909</v>
      </c>
    </row>
    <row r="238" spans="2:51" s="13" customFormat="1" ht="12">
      <c r="B238" s="158"/>
      <c r="D238" s="159" t="s">
        <v>211</v>
      </c>
      <c r="E238" s="160" t="s">
        <v>1</v>
      </c>
      <c r="F238" s="161" t="s">
        <v>700</v>
      </c>
      <c r="H238" s="162">
        <v>9</v>
      </c>
      <c r="I238" s="163"/>
      <c r="L238" s="158"/>
      <c r="M238" s="196"/>
      <c r="N238" s="197"/>
      <c r="O238" s="197"/>
      <c r="P238" s="197"/>
      <c r="Q238" s="197"/>
      <c r="R238" s="197"/>
      <c r="S238" s="197"/>
      <c r="T238" s="198"/>
      <c r="AT238" s="160" t="s">
        <v>211</v>
      </c>
      <c r="AU238" s="160" t="s">
        <v>84</v>
      </c>
      <c r="AV238" s="13" t="s">
        <v>84</v>
      </c>
      <c r="AW238" s="13" t="s">
        <v>30</v>
      </c>
      <c r="AX238" s="13" t="s">
        <v>82</v>
      </c>
      <c r="AY238" s="160" t="s">
        <v>197</v>
      </c>
    </row>
    <row r="239" spans="1:31" s="2" customFormat="1" ht="6.95" customHeight="1">
      <c r="A239" s="32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33"/>
      <c r="M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</row>
  </sheetData>
  <autoFilter ref="C119:K2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90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 hidden="1">
      <c r="B4" s="20"/>
      <c r="D4" s="21" t="s">
        <v>99</v>
      </c>
      <c r="L4" s="20"/>
      <c r="M4" s="94" t="s">
        <v>10</v>
      </c>
      <c r="AT4" s="17" t="s">
        <v>3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27" t="s">
        <v>16</v>
      </c>
      <c r="L6" s="20"/>
    </row>
    <row r="7" spans="2:12" s="1" customFormat="1" ht="16.5" customHeight="1" hidden="1">
      <c r="B7" s="20"/>
      <c r="E7" s="249" t="str">
        <f>'Rekapitulace stavby'!K6</f>
        <v>LITOMĚŘICKÁ - DOPRAVNÍ ÚPRAVY_R1</v>
      </c>
      <c r="F7" s="250"/>
      <c r="G7" s="250"/>
      <c r="H7" s="250"/>
      <c r="L7" s="20"/>
    </row>
    <row r="8" spans="1:31" s="2" customFormat="1" ht="12" customHeight="1" hidden="1">
      <c r="A8" s="32"/>
      <c r="B8" s="33"/>
      <c r="C8" s="32"/>
      <c r="D8" s="27" t="s">
        <v>111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221" t="s">
        <v>910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>
        <f>'Rekapitulace stavby'!AN8</f>
        <v>45349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911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912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251" t="str">
        <f>'Rekapitulace stavby'!E14</f>
        <v>Vyplň údaj</v>
      </c>
      <c r="F18" s="240"/>
      <c r="G18" s="240"/>
      <c r="H18" s="240"/>
      <c r="I18" s="2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913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914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915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5"/>
      <c r="B27" s="96"/>
      <c r="C27" s="95"/>
      <c r="D27" s="95"/>
      <c r="E27" s="244" t="s">
        <v>1</v>
      </c>
      <c r="F27" s="244"/>
      <c r="G27" s="244"/>
      <c r="H27" s="24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98" t="s">
        <v>34</v>
      </c>
      <c r="E30" s="32"/>
      <c r="F30" s="32"/>
      <c r="G30" s="32"/>
      <c r="H30" s="32"/>
      <c r="I30" s="32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99" t="s">
        <v>38</v>
      </c>
      <c r="E33" s="27" t="s">
        <v>39</v>
      </c>
      <c r="F33" s="100">
        <f>ROUND((SUM(BE120:BE152)),2)</f>
        <v>0</v>
      </c>
      <c r="G33" s="32"/>
      <c r="H33" s="32"/>
      <c r="I33" s="101">
        <v>0.21</v>
      </c>
      <c r="J33" s="100">
        <f>ROUND(((SUM(BE120:BE152))*I33),2)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40</v>
      </c>
      <c r="F34" s="100">
        <f>ROUND((SUM(BF120:BF152)),2)</f>
        <v>0</v>
      </c>
      <c r="G34" s="32"/>
      <c r="H34" s="32"/>
      <c r="I34" s="101">
        <v>0.12</v>
      </c>
      <c r="J34" s="100">
        <f>ROUND(((SUM(BF120:BF152))*I34),2)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41</v>
      </c>
      <c r="F35" s="100">
        <f>ROUND((SUM(BG120:BG152)),2)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42</v>
      </c>
      <c r="F36" s="100">
        <f>ROUND((SUM(BH120:BH152)),2)</f>
        <v>0</v>
      </c>
      <c r="G36" s="32"/>
      <c r="H36" s="32"/>
      <c r="I36" s="101">
        <v>0.12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0">
        <f>ROUND((SUM(BI120:BI152)),2)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2"/>
      <c r="D39" s="103" t="s">
        <v>44</v>
      </c>
      <c r="E39" s="60"/>
      <c r="F39" s="60"/>
      <c r="G39" s="104" t="s">
        <v>45</v>
      </c>
      <c r="H39" s="105" t="s">
        <v>46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2"/>
      <c r="B61" s="33"/>
      <c r="C61" s="32"/>
      <c r="D61" s="45" t="s">
        <v>49</v>
      </c>
      <c r="E61" s="35"/>
      <c r="F61" s="108" t="s">
        <v>50</v>
      </c>
      <c r="G61" s="45" t="s">
        <v>49</v>
      </c>
      <c r="H61" s="35"/>
      <c r="I61" s="35"/>
      <c r="J61" s="109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2"/>
      <c r="B76" s="33"/>
      <c r="C76" s="32"/>
      <c r="D76" s="45" t="s">
        <v>49</v>
      </c>
      <c r="E76" s="35"/>
      <c r="F76" s="108" t="s">
        <v>50</v>
      </c>
      <c r="G76" s="45" t="s">
        <v>49</v>
      </c>
      <c r="H76" s="35"/>
      <c r="I76" s="35"/>
      <c r="J76" s="109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hidden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ht="12" hidden="1"/>
    <row r="79" ht="12" hidden="1"/>
    <row r="80" ht="12" hidden="1"/>
    <row r="81" spans="1:31" s="2" customFormat="1" ht="6.95" customHeight="1" hidden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 hidden="1">
      <c r="A82" s="32"/>
      <c r="B82" s="33"/>
      <c r="C82" s="21" t="s">
        <v>168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 hidden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2"/>
      <c r="D85" s="32"/>
      <c r="E85" s="249" t="str">
        <f>E7</f>
        <v>LITOMĚŘICKÁ - DOPRAVNÍ ÚPRAVY_R1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2"/>
      <c r="D87" s="32"/>
      <c r="E87" s="221" t="str">
        <f>E9</f>
        <v>VON - VEDLEJŠÍ A OSTATNÍ NÁKLADY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 hidden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19</v>
      </c>
      <c r="D89" s="32"/>
      <c r="E89" s="32"/>
      <c r="F89" s="25" t="str">
        <f>F12</f>
        <v>TEPLICE</v>
      </c>
      <c r="G89" s="32"/>
      <c r="H89" s="32"/>
      <c r="I89" s="27" t="s">
        <v>21</v>
      </c>
      <c r="J89" s="55">
        <f>IF(J12="","",J12)</f>
        <v>45349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 hidden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 hidden="1">
      <c r="A91" s="32"/>
      <c r="B91" s="33"/>
      <c r="C91" s="27" t="s">
        <v>22</v>
      </c>
      <c r="D91" s="32"/>
      <c r="E91" s="32"/>
      <c r="F91" s="25" t="str">
        <f>E15</f>
        <v>STATUTÁRNÍ MĚSTO TEPLICE</v>
      </c>
      <c r="G91" s="32"/>
      <c r="H91" s="32"/>
      <c r="I91" s="27" t="s">
        <v>28</v>
      </c>
      <c r="J91" s="30" t="str">
        <f>E21</f>
        <v>RAPID MOST SPOL. S 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 hidden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VLADIMÍR PLHÁK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10" t="s">
        <v>169</v>
      </c>
      <c r="D94" s="102"/>
      <c r="E94" s="102"/>
      <c r="F94" s="102"/>
      <c r="G94" s="102"/>
      <c r="H94" s="102"/>
      <c r="I94" s="102"/>
      <c r="J94" s="111" t="s">
        <v>170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hidden="1">
      <c r="A96" s="32"/>
      <c r="B96" s="33"/>
      <c r="C96" s="112" t="s">
        <v>171</v>
      </c>
      <c r="D96" s="32"/>
      <c r="E96" s="32"/>
      <c r="F96" s="32"/>
      <c r="G96" s="32"/>
      <c r="H96" s="32"/>
      <c r="I96" s="32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172</v>
      </c>
    </row>
    <row r="97" spans="2:12" s="9" customFormat="1" ht="24.95" customHeight="1" hidden="1">
      <c r="B97" s="113"/>
      <c r="D97" s="114" t="s">
        <v>916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2:12" s="10" customFormat="1" ht="19.9" customHeight="1" hidden="1">
      <c r="B98" s="117"/>
      <c r="D98" s="118" t="s">
        <v>917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2:12" s="10" customFormat="1" ht="19.9" customHeight="1" hidden="1">
      <c r="B99" s="117"/>
      <c r="D99" s="118" t="s">
        <v>918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2:12" s="10" customFormat="1" ht="19.9" customHeight="1" hidden="1">
      <c r="B100" s="117"/>
      <c r="D100" s="118" t="s">
        <v>919</v>
      </c>
      <c r="E100" s="119"/>
      <c r="F100" s="119"/>
      <c r="G100" s="119"/>
      <c r="H100" s="119"/>
      <c r="I100" s="119"/>
      <c r="J100" s="120">
        <f>J149</f>
        <v>0</v>
      </c>
      <c r="L100" s="117"/>
    </row>
    <row r="101" spans="1:31" s="2" customFormat="1" ht="21.75" customHeight="1" hidden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 hidden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ht="12" hidden="1"/>
    <row r="104" ht="12" hidden="1"/>
    <row r="105" ht="12" hidden="1"/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183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9" t="str">
        <f>E7</f>
        <v>LITOMĚŘICKÁ - DOPRAVNÍ ÚPRAVY_R1</v>
      </c>
      <c r="F110" s="250"/>
      <c r="G110" s="250"/>
      <c r="H110" s="25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111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21" t="str">
        <f>E9</f>
        <v>VON - VEDLEJŠÍ A OSTATNÍ NÁKLADY</v>
      </c>
      <c r="F112" s="248"/>
      <c r="G112" s="248"/>
      <c r="H112" s="248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19</v>
      </c>
      <c r="D114" s="32"/>
      <c r="E114" s="32"/>
      <c r="F114" s="25" t="str">
        <f>F12</f>
        <v>TEPLICE</v>
      </c>
      <c r="G114" s="32"/>
      <c r="H114" s="32"/>
      <c r="I114" s="27" t="s">
        <v>21</v>
      </c>
      <c r="J114" s="55">
        <f>IF(J12="","",J12)</f>
        <v>45349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5.7" customHeight="1">
      <c r="A116" s="32"/>
      <c r="B116" s="33"/>
      <c r="C116" s="27" t="s">
        <v>22</v>
      </c>
      <c r="D116" s="32"/>
      <c r="E116" s="32"/>
      <c r="F116" s="25" t="str">
        <f>E15</f>
        <v>STATUTÁRNÍ MĚSTO TEPLICE</v>
      </c>
      <c r="G116" s="32"/>
      <c r="H116" s="32"/>
      <c r="I116" s="27" t="s">
        <v>28</v>
      </c>
      <c r="J116" s="30" t="str">
        <f>E21</f>
        <v>RAPID MOST SPOL. S R.O.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5.7" customHeight="1">
      <c r="A117" s="32"/>
      <c r="B117" s="33"/>
      <c r="C117" s="27" t="s">
        <v>26</v>
      </c>
      <c r="D117" s="32"/>
      <c r="E117" s="32"/>
      <c r="F117" s="25" t="str">
        <f>IF(E18="","",E18)</f>
        <v>Vyplň údaj</v>
      </c>
      <c r="G117" s="32"/>
      <c r="H117" s="32"/>
      <c r="I117" s="27" t="s">
        <v>31</v>
      </c>
      <c r="J117" s="30" t="str">
        <f>E24</f>
        <v>ING. VLADIMÍR PLHÁK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21"/>
      <c r="B119" s="122"/>
      <c r="C119" s="123" t="s">
        <v>184</v>
      </c>
      <c r="D119" s="124" t="s">
        <v>59</v>
      </c>
      <c r="E119" s="124" t="s">
        <v>55</v>
      </c>
      <c r="F119" s="124" t="s">
        <v>56</v>
      </c>
      <c r="G119" s="124" t="s">
        <v>185</v>
      </c>
      <c r="H119" s="124" t="s">
        <v>186</v>
      </c>
      <c r="I119" s="124" t="s">
        <v>187</v>
      </c>
      <c r="J119" s="124" t="s">
        <v>170</v>
      </c>
      <c r="K119" s="125" t="s">
        <v>188</v>
      </c>
      <c r="L119" s="126"/>
      <c r="M119" s="62" t="s">
        <v>1</v>
      </c>
      <c r="N119" s="63" t="s">
        <v>38</v>
      </c>
      <c r="O119" s="63" t="s">
        <v>189</v>
      </c>
      <c r="P119" s="63" t="s">
        <v>190</v>
      </c>
      <c r="Q119" s="63" t="s">
        <v>191</v>
      </c>
      <c r="R119" s="63" t="s">
        <v>192</v>
      </c>
      <c r="S119" s="63" t="s">
        <v>193</v>
      </c>
      <c r="T119" s="64" t="s">
        <v>194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3" s="2" customFormat="1" ht="22.9" customHeight="1">
      <c r="A120" s="32"/>
      <c r="B120" s="33"/>
      <c r="C120" s="69" t="s">
        <v>195</v>
      </c>
      <c r="D120" s="32"/>
      <c r="E120" s="32"/>
      <c r="F120" s="32"/>
      <c r="G120" s="32"/>
      <c r="H120" s="32"/>
      <c r="I120" s="32"/>
      <c r="J120" s="127">
        <f>BK120</f>
        <v>0</v>
      </c>
      <c r="K120" s="32"/>
      <c r="L120" s="33"/>
      <c r="M120" s="65"/>
      <c r="N120" s="56"/>
      <c r="O120" s="66"/>
      <c r="P120" s="128">
        <f>P121</f>
        <v>0</v>
      </c>
      <c r="Q120" s="66"/>
      <c r="R120" s="128">
        <f>R121</f>
        <v>0</v>
      </c>
      <c r="S120" s="66"/>
      <c r="T120" s="129">
        <f>T121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73</v>
      </c>
      <c r="AU120" s="17" t="s">
        <v>172</v>
      </c>
      <c r="BK120" s="130">
        <f>BK121</f>
        <v>0</v>
      </c>
    </row>
    <row r="121" spans="2:63" s="12" customFormat="1" ht="25.9" customHeight="1">
      <c r="B121" s="131"/>
      <c r="D121" s="132" t="s">
        <v>73</v>
      </c>
      <c r="E121" s="133" t="s">
        <v>920</v>
      </c>
      <c r="F121" s="133" t="s">
        <v>921</v>
      </c>
      <c r="I121" s="134"/>
      <c r="J121" s="135">
        <f>BK121</f>
        <v>0</v>
      </c>
      <c r="L121" s="131"/>
      <c r="M121" s="136"/>
      <c r="N121" s="137"/>
      <c r="O121" s="137"/>
      <c r="P121" s="138">
        <f>P122+P136+P149</f>
        <v>0</v>
      </c>
      <c r="Q121" s="137"/>
      <c r="R121" s="138">
        <f>R122+R136+R149</f>
        <v>0</v>
      </c>
      <c r="S121" s="137"/>
      <c r="T121" s="139">
        <f>T122+T136+T149</f>
        <v>0</v>
      </c>
      <c r="AR121" s="132" t="s">
        <v>133</v>
      </c>
      <c r="AT121" s="140" t="s">
        <v>73</v>
      </c>
      <c r="AU121" s="140" t="s">
        <v>74</v>
      </c>
      <c r="AY121" s="132" t="s">
        <v>197</v>
      </c>
      <c r="BK121" s="141">
        <f>BK122+BK136+BK149</f>
        <v>0</v>
      </c>
    </row>
    <row r="122" spans="2:63" s="12" customFormat="1" ht="22.9" customHeight="1">
      <c r="B122" s="131"/>
      <c r="D122" s="132" t="s">
        <v>73</v>
      </c>
      <c r="E122" s="142" t="s">
        <v>922</v>
      </c>
      <c r="F122" s="142" t="s">
        <v>923</v>
      </c>
      <c r="I122" s="134"/>
      <c r="J122" s="143">
        <f>BK122</f>
        <v>0</v>
      </c>
      <c r="L122" s="131"/>
      <c r="M122" s="136"/>
      <c r="N122" s="137"/>
      <c r="O122" s="137"/>
      <c r="P122" s="138">
        <f>SUM(P123:P135)</f>
        <v>0</v>
      </c>
      <c r="Q122" s="137"/>
      <c r="R122" s="138">
        <f>SUM(R123:R135)</f>
        <v>0</v>
      </c>
      <c r="S122" s="137"/>
      <c r="T122" s="139">
        <f>SUM(T123:T135)</f>
        <v>0</v>
      </c>
      <c r="AR122" s="132" t="s">
        <v>133</v>
      </c>
      <c r="AT122" s="140" t="s">
        <v>73</v>
      </c>
      <c r="AU122" s="140" t="s">
        <v>82</v>
      </c>
      <c r="AY122" s="132" t="s">
        <v>197</v>
      </c>
      <c r="BK122" s="141">
        <f>SUM(BK123:BK135)</f>
        <v>0</v>
      </c>
    </row>
    <row r="123" spans="1:65" s="2" customFormat="1" ht="16.5" customHeight="1">
      <c r="A123" s="32"/>
      <c r="B123" s="144"/>
      <c r="C123" s="145" t="s">
        <v>82</v>
      </c>
      <c r="D123" s="145" t="s">
        <v>199</v>
      </c>
      <c r="E123" s="146" t="s">
        <v>924</v>
      </c>
      <c r="F123" s="147" t="s">
        <v>925</v>
      </c>
      <c r="G123" s="148" t="s">
        <v>926</v>
      </c>
      <c r="H123" s="149">
        <v>20</v>
      </c>
      <c r="I123" s="150"/>
      <c r="J123" s="151">
        <f>ROUND(I123*H123,2)</f>
        <v>0</v>
      </c>
      <c r="K123" s="147" t="s">
        <v>202</v>
      </c>
      <c r="L123" s="33"/>
      <c r="M123" s="152" t="s">
        <v>1</v>
      </c>
      <c r="N123" s="153" t="s">
        <v>39</v>
      </c>
      <c r="O123" s="5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927</v>
      </c>
      <c r="AT123" s="156" t="s">
        <v>199</v>
      </c>
      <c r="AU123" s="156" t="s">
        <v>84</v>
      </c>
      <c r="AY123" s="17" t="s">
        <v>197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7" t="s">
        <v>82</v>
      </c>
      <c r="BK123" s="157">
        <f>ROUND(I123*H123,2)</f>
        <v>0</v>
      </c>
      <c r="BL123" s="17" t="s">
        <v>927</v>
      </c>
      <c r="BM123" s="156" t="s">
        <v>928</v>
      </c>
    </row>
    <row r="124" spans="2:51" s="13" customFormat="1" ht="12">
      <c r="B124" s="158"/>
      <c r="D124" s="159" t="s">
        <v>211</v>
      </c>
      <c r="E124" s="160" t="s">
        <v>1</v>
      </c>
      <c r="F124" s="161" t="s">
        <v>929</v>
      </c>
      <c r="H124" s="162">
        <v>20</v>
      </c>
      <c r="I124" s="163"/>
      <c r="L124" s="158"/>
      <c r="M124" s="164"/>
      <c r="N124" s="165"/>
      <c r="O124" s="165"/>
      <c r="P124" s="165"/>
      <c r="Q124" s="165"/>
      <c r="R124" s="165"/>
      <c r="S124" s="165"/>
      <c r="T124" s="166"/>
      <c r="AT124" s="160" t="s">
        <v>211</v>
      </c>
      <c r="AU124" s="160" t="s">
        <v>84</v>
      </c>
      <c r="AV124" s="13" t="s">
        <v>84</v>
      </c>
      <c r="AW124" s="13" t="s">
        <v>30</v>
      </c>
      <c r="AX124" s="13" t="s">
        <v>82</v>
      </c>
      <c r="AY124" s="160" t="s">
        <v>197</v>
      </c>
    </row>
    <row r="125" spans="1:65" s="2" customFormat="1" ht="16.5" customHeight="1">
      <c r="A125" s="32"/>
      <c r="B125" s="144"/>
      <c r="C125" s="145" t="s">
        <v>84</v>
      </c>
      <c r="D125" s="145" t="s">
        <v>199</v>
      </c>
      <c r="E125" s="146" t="s">
        <v>930</v>
      </c>
      <c r="F125" s="147" t="s">
        <v>931</v>
      </c>
      <c r="G125" s="148" t="s">
        <v>926</v>
      </c>
      <c r="H125" s="149">
        <v>10</v>
      </c>
      <c r="I125" s="150"/>
      <c r="J125" s="151">
        <f>ROUND(I125*H125,2)</f>
        <v>0</v>
      </c>
      <c r="K125" s="147" t="s">
        <v>202</v>
      </c>
      <c r="L125" s="33"/>
      <c r="M125" s="152" t="s">
        <v>1</v>
      </c>
      <c r="N125" s="153" t="s">
        <v>39</v>
      </c>
      <c r="O125" s="5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927</v>
      </c>
      <c r="AT125" s="156" t="s">
        <v>199</v>
      </c>
      <c r="AU125" s="156" t="s">
        <v>84</v>
      </c>
      <c r="AY125" s="17" t="s">
        <v>197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7" t="s">
        <v>82</v>
      </c>
      <c r="BK125" s="157">
        <f>ROUND(I125*H125,2)</f>
        <v>0</v>
      </c>
      <c r="BL125" s="17" t="s">
        <v>927</v>
      </c>
      <c r="BM125" s="156" t="s">
        <v>932</v>
      </c>
    </row>
    <row r="126" spans="2:51" s="13" customFormat="1" ht="12">
      <c r="B126" s="158"/>
      <c r="D126" s="159" t="s">
        <v>211</v>
      </c>
      <c r="E126" s="160" t="s">
        <v>1</v>
      </c>
      <c r="F126" s="161" t="s">
        <v>933</v>
      </c>
      <c r="H126" s="162">
        <v>10</v>
      </c>
      <c r="I126" s="163"/>
      <c r="L126" s="158"/>
      <c r="M126" s="164"/>
      <c r="N126" s="165"/>
      <c r="O126" s="165"/>
      <c r="P126" s="165"/>
      <c r="Q126" s="165"/>
      <c r="R126" s="165"/>
      <c r="S126" s="165"/>
      <c r="T126" s="166"/>
      <c r="AT126" s="160" t="s">
        <v>211</v>
      </c>
      <c r="AU126" s="160" t="s">
        <v>84</v>
      </c>
      <c r="AV126" s="13" t="s">
        <v>84</v>
      </c>
      <c r="AW126" s="13" t="s">
        <v>30</v>
      </c>
      <c r="AX126" s="13" t="s">
        <v>82</v>
      </c>
      <c r="AY126" s="160" t="s">
        <v>197</v>
      </c>
    </row>
    <row r="127" spans="1:65" s="2" customFormat="1" ht="16.5" customHeight="1">
      <c r="A127" s="32"/>
      <c r="B127" s="144"/>
      <c r="C127" s="145" t="s">
        <v>95</v>
      </c>
      <c r="D127" s="145" t="s">
        <v>199</v>
      </c>
      <c r="E127" s="146" t="s">
        <v>934</v>
      </c>
      <c r="F127" s="147" t="s">
        <v>935</v>
      </c>
      <c r="G127" s="148" t="s">
        <v>926</v>
      </c>
      <c r="H127" s="149">
        <v>10</v>
      </c>
      <c r="I127" s="150"/>
      <c r="J127" s="151">
        <f>ROUND(I127*H127,2)</f>
        <v>0</v>
      </c>
      <c r="K127" s="147" t="s">
        <v>202</v>
      </c>
      <c r="L127" s="33"/>
      <c r="M127" s="152" t="s">
        <v>1</v>
      </c>
      <c r="N127" s="153" t="s">
        <v>39</v>
      </c>
      <c r="O127" s="5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927</v>
      </c>
      <c r="AT127" s="156" t="s">
        <v>199</v>
      </c>
      <c r="AU127" s="156" t="s">
        <v>84</v>
      </c>
      <c r="AY127" s="17" t="s">
        <v>197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7" t="s">
        <v>82</v>
      </c>
      <c r="BK127" s="157">
        <f>ROUND(I127*H127,2)</f>
        <v>0</v>
      </c>
      <c r="BL127" s="17" t="s">
        <v>927</v>
      </c>
      <c r="BM127" s="156" t="s">
        <v>936</v>
      </c>
    </row>
    <row r="128" spans="2:51" s="13" customFormat="1" ht="12">
      <c r="B128" s="158"/>
      <c r="D128" s="159" t="s">
        <v>211</v>
      </c>
      <c r="E128" s="160" t="s">
        <v>1</v>
      </c>
      <c r="F128" s="161" t="s">
        <v>933</v>
      </c>
      <c r="H128" s="162">
        <v>10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211</v>
      </c>
      <c r="AU128" s="160" t="s">
        <v>84</v>
      </c>
      <c r="AV128" s="13" t="s">
        <v>84</v>
      </c>
      <c r="AW128" s="13" t="s">
        <v>30</v>
      </c>
      <c r="AX128" s="13" t="s">
        <v>82</v>
      </c>
      <c r="AY128" s="160" t="s">
        <v>197</v>
      </c>
    </row>
    <row r="129" spans="1:65" s="2" customFormat="1" ht="16.5" customHeight="1">
      <c r="A129" s="32"/>
      <c r="B129" s="144"/>
      <c r="C129" s="145" t="s">
        <v>203</v>
      </c>
      <c r="D129" s="145" t="s">
        <v>199</v>
      </c>
      <c r="E129" s="146" t="s">
        <v>937</v>
      </c>
      <c r="F129" s="147" t="s">
        <v>938</v>
      </c>
      <c r="G129" s="148" t="s">
        <v>926</v>
      </c>
      <c r="H129" s="149">
        <v>20</v>
      </c>
      <c r="I129" s="150"/>
      <c r="J129" s="151">
        <f>ROUND(I129*H129,2)</f>
        <v>0</v>
      </c>
      <c r="K129" s="147" t="s">
        <v>202</v>
      </c>
      <c r="L129" s="33"/>
      <c r="M129" s="152" t="s">
        <v>1</v>
      </c>
      <c r="N129" s="153" t="s">
        <v>39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927</v>
      </c>
      <c r="AT129" s="156" t="s">
        <v>199</v>
      </c>
      <c r="AU129" s="156" t="s">
        <v>84</v>
      </c>
      <c r="AY129" s="17" t="s">
        <v>197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82</v>
      </c>
      <c r="BK129" s="157">
        <f>ROUND(I129*H129,2)</f>
        <v>0</v>
      </c>
      <c r="BL129" s="17" t="s">
        <v>927</v>
      </c>
      <c r="BM129" s="156" t="s">
        <v>939</v>
      </c>
    </row>
    <row r="130" spans="2:51" s="13" customFormat="1" ht="12">
      <c r="B130" s="158"/>
      <c r="D130" s="159" t="s">
        <v>211</v>
      </c>
      <c r="E130" s="160" t="s">
        <v>1</v>
      </c>
      <c r="F130" s="161" t="s">
        <v>940</v>
      </c>
      <c r="H130" s="162">
        <v>20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211</v>
      </c>
      <c r="AU130" s="160" t="s">
        <v>84</v>
      </c>
      <c r="AV130" s="13" t="s">
        <v>84</v>
      </c>
      <c r="AW130" s="13" t="s">
        <v>30</v>
      </c>
      <c r="AX130" s="13" t="s">
        <v>82</v>
      </c>
      <c r="AY130" s="160" t="s">
        <v>197</v>
      </c>
    </row>
    <row r="131" spans="1:65" s="2" customFormat="1" ht="16.5" customHeight="1">
      <c r="A131" s="32"/>
      <c r="B131" s="144"/>
      <c r="C131" s="145" t="s">
        <v>235</v>
      </c>
      <c r="D131" s="145" t="s">
        <v>199</v>
      </c>
      <c r="E131" s="146" t="s">
        <v>941</v>
      </c>
      <c r="F131" s="147" t="s">
        <v>942</v>
      </c>
      <c r="G131" s="148" t="s">
        <v>926</v>
      </c>
      <c r="H131" s="149">
        <v>30</v>
      </c>
      <c r="I131" s="150"/>
      <c r="J131" s="151">
        <f>ROUND(I131*H131,2)</f>
        <v>0</v>
      </c>
      <c r="K131" s="147" t="s">
        <v>460</v>
      </c>
      <c r="L131" s="33"/>
      <c r="M131" s="152" t="s">
        <v>1</v>
      </c>
      <c r="N131" s="153" t="s">
        <v>39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927</v>
      </c>
      <c r="AT131" s="156" t="s">
        <v>199</v>
      </c>
      <c r="AU131" s="156" t="s">
        <v>84</v>
      </c>
      <c r="AY131" s="17" t="s">
        <v>197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82</v>
      </c>
      <c r="BK131" s="157">
        <f>ROUND(I131*H131,2)</f>
        <v>0</v>
      </c>
      <c r="BL131" s="17" t="s">
        <v>927</v>
      </c>
      <c r="BM131" s="156" t="s">
        <v>943</v>
      </c>
    </row>
    <row r="132" spans="2:51" s="15" customFormat="1" ht="12">
      <c r="B132" s="179"/>
      <c r="D132" s="159" t="s">
        <v>211</v>
      </c>
      <c r="E132" s="180" t="s">
        <v>1</v>
      </c>
      <c r="F132" s="181" t="s">
        <v>944</v>
      </c>
      <c r="H132" s="180" t="s">
        <v>1</v>
      </c>
      <c r="I132" s="182"/>
      <c r="L132" s="179"/>
      <c r="M132" s="183"/>
      <c r="N132" s="184"/>
      <c r="O132" s="184"/>
      <c r="P132" s="184"/>
      <c r="Q132" s="184"/>
      <c r="R132" s="184"/>
      <c r="S132" s="184"/>
      <c r="T132" s="185"/>
      <c r="AT132" s="180" t="s">
        <v>211</v>
      </c>
      <c r="AU132" s="180" t="s">
        <v>84</v>
      </c>
      <c r="AV132" s="15" t="s">
        <v>82</v>
      </c>
      <c r="AW132" s="15" t="s">
        <v>30</v>
      </c>
      <c r="AX132" s="15" t="s">
        <v>74</v>
      </c>
      <c r="AY132" s="180" t="s">
        <v>197</v>
      </c>
    </row>
    <row r="133" spans="2:51" s="13" customFormat="1" ht="12">
      <c r="B133" s="158"/>
      <c r="D133" s="159" t="s">
        <v>211</v>
      </c>
      <c r="E133" s="160" t="s">
        <v>1</v>
      </c>
      <c r="F133" s="161" t="s">
        <v>945</v>
      </c>
      <c r="H133" s="162">
        <v>30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211</v>
      </c>
      <c r="AU133" s="160" t="s">
        <v>84</v>
      </c>
      <c r="AV133" s="13" t="s">
        <v>84</v>
      </c>
      <c r="AW133" s="13" t="s">
        <v>30</v>
      </c>
      <c r="AX133" s="13" t="s">
        <v>82</v>
      </c>
      <c r="AY133" s="160" t="s">
        <v>197</v>
      </c>
    </row>
    <row r="134" spans="1:65" s="2" customFormat="1" ht="16.5" customHeight="1">
      <c r="A134" s="32"/>
      <c r="B134" s="144"/>
      <c r="C134" s="145" t="s">
        <v>133</v>
      </c>
      <c r="D134" s="145" t="s">
        <v>199</v>
      </c>
      <c r="E134" s="146" t="s">
        <v>946</v>
      </c>
      <c r="F134" s="147" t="s">
        <v>947</v>
      </c>
      <c r="G134" s="148" t="s">
        <v>926</v>
      </c>
      <c r="H134" s="149">
        <v>20</v>
      </c>
      <c r="I134" s="150"/>
      <c r="J134" s="151">
        <f>ROUND(I134*H134,2)</f>
        <v>0</v>
      </c>
      <c r="K134" s="147" t="s">
        <v>202</v>
      </c>
      <c r="L134" s="33"/>
      <c r="M134" s="152" t="s">
        <v>1</v>
      </c>
      <c r="N134" s="153" t="s">
        <v>39</v>
      </c>
      <c r="O134" s="58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927</v>
      </c>
      <c r="AT134" s="156" t="s">
        <v>199</v>
      </c>
      <c r="AU134" s="156" t="s">
        <v>84</v>
      </c>
      <c r="AY134" s="17" t="s">
        <v>197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82</v>
      </c>
      <c r="BK134" s="157">
        <f>ROUND(I134*H134,2)</f>
        <v>0</v>
      </c>
      <c r="BL134" s="17" t="s">
        <v>927</v>
      </c>
      <c r="BM134" s="156" t="s">
        <v>948</v>
      </c>
    </row>
    <row r="135" spans="2:51" s="13" customFormat="1" ht="12">
      <c r="B135" s="158"/>
      <c r="D135" s="159" t="s">
        <v>211</v>
      </c>
      <c r="E135" s="160" t="s">
        <v>1</v>
      </c>
      <c r="F135" s="161" t="s">
        <v>949</v>
      </c>
      <c r="H135" s="162">
        <v>20</v>
      </c>
      <c r="I135" s="163"/>
      <c r="L135" s="158"/>
      <c r="M135" s="164"/>
      <c r="N135" s="165"/>
      <c r="O135" s="165"/>
      <c r="P135" s="165"/>
      <c r="Q135" s="165"/>
      <c r="R135" s="165"/>
      <c r="S135" s="165"/>
      <c r="T135" s="166"/>
      <c r="AT135" s="160" t="s">
        <v>211</v>
      </c>
      <c r="AU135" s="160" t="s">
        <v>84</v>
      </c>
      <c r="AV135" s="13" t="s">
        <v>84</v>
      </c>
      <c r="AW135" s="13" t="s">
        <v>30</v>
      </c>
      <c r="AX135" s="13" t="s">
        <v>82</v>
      </c>
      <c r="AY135" s="160" t="s">
        <v>197</v>
      </c>
    </row>
    <row r="136" spans="2:63" s="12" customFormat="1" ht="22.9" customHeight="1">
      <c r="B136" s="131"/>
      <c r="D136" s="132" t="s">
        <v>73</v>
      </c>
      <c r="E136" s="142" t="s">
        <v>950</v>
      </c>
      <c r="F136" s="142" t="s">
        <v>951</v>
      </c>
      <c r="I136" s="134"/>
      <c r="J136" s="143">
        <f>BK136</f>
        <v>0</v>
      </c>
      <c r="L136" s="131"/>
      <c r="M136" s="136"/>
      <c r="N136" s="137"/>
      <c r="O136" s="137"/>
      <c r="P136" s="138">
        <f>SUM(P137:P148)</f>
        <v>0</v>
      </c>
      <c r="Q136" s="137"/>
      <c r="R136" s="138">
        <f>SUM(R137:R148)</f>
        <v>0</v>
      </c>
      <c r="S136" s="137"/>
      <c r="T136" s="139">
        <f>SUM(T137:T148)</f>
        <v>0</v>
      </c>
      <c r="AR136" s="132" t="s">
        <v>133</v>
      </c>
      <c r="AT136" s="140" t="s">
        <v>73</v>
      </c>
      <c r="AU136" s="140" t="s">
        <v>82</v>
      </c>
      <c r="AY136" s="132" t="s">
        <v>197</v>
      </c>
      <c r="BK136" s="141">
        <f>SUM(BK137:BK148)</f>
        <v>0</v>
      </c>
    </row>
    <row r="137" spans="1:65" s="2" customFormat="1" ht="16.5" customHeight="1">
      <c r="A137" s="32"/>
      <c r="B137" s="144"/>
      <c r="C137" s="145" t="s">
        <v>219</v>
      </c>
      <c r="D137" s="145" t="s">
        <v>199</v>
      </c>
      <c r="E137" s="146" t="s">
        <v>952</v>
      </c>
      <c r="F137" s="147" t="s">
        <v>951</v>
      </c>
      <c r="G137" s="148" t="s">
        <v>953</v>
      </c>
      <c r="H137" s="149">
        <v>1</v>
      </c>
      <c r="I137" s="150"/>
      <c r="J137" s="151">
        <f>ROUND(I137*H137,2)</f>
        <v>0</v>
      </c>
      <c r="K137" s="147" t="s">
        <v>202</v>
      </c>
      <c r="L137" s="33"/>
      <c r="M137" s="152" t="s">
        <v>1</v>
      </c>
      <c r="N137" s="153" t="s">
        <v>39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927</v>
      </c>
      <c r="AT137" s="156" t="s">
        <v>199</v>
      </c>
      <c r="AU137" s="156" t="s">
        <v>84</v>
      </c>
      <c r="AY137" s="17" t="s">
        <v>197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82</v>
      </c>
      <c r="BK137" s="157">
        <f>ROUND(I137*H137,2)</f>
        <v>0</v>
      </c>
      <c r="BL137" s="17" t="s">
        <v>927</v>
      </c>
      <c r="BM137" s="156" t="s">
        <v>954</v>
      </c>
    </row>
    <row r="138" spans="2:51" s="13" customFormat="1" ht="12">
      <c r="B138" s="158"/>
      <c r="D138" s="159" t="s">
        <v>211</v>
      </c>
      <c r="E138" s="160" t="s">
        <v>1</v>
      </c>
      <c r="F138" s="161" t="s">
        <v>955</v>
      </c>
      <c r="H138" s="162">
        <v>1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211</v>
      </c>
      <c r="AU138" s="160" t="s">
        <v>84</v>
      </c>
      <c r="AV138" s="13" t="s">
        <v>84</v>
      </c>
      <c r="AW138" s="13" t="s">
        <v>30</v>
      </c>
      <c r="AX138" s="13" t="s">
        <v>82</v>
      </c>
      <c r="AY138" s="160" t="s">
        <v>197</v>
      </c>
    </row>
    <row r="139" spans="2:51" s="15" customFormat="1" ht="12">
      <c r="B139" s="179"/>
      <c r="D139" s="159" t="s">
        <v>211</v>
      </c>
      <c r="E139" s="180" t="s">
        <v>1</v>
      </c>
      <c r="F139" s="181" t="s">
        <v>956</v>
      </c>
      <c r="H139" s="180" t="s">
        <v>1</v>
      </c>
      <c r="I139" s="182"/>
      <c r="L139" s="179"/>
      <c r="M139" s="183"/>
      <c r="N139" s="184"/>
      <c r="O139" s="184"/>
      <c r="P139" s="184"/>
      <c r="Q139" s="184"/>
      <c r="R139" s="184"/>
      <c r="S139" s="184"/>
      <c r="T139" s="185"/>
      <c r="AT139" s="180" t="s">
        <v>211</v>
      </c>
      <c r="AU139" s="180" t="s">
        <v>84</v>
      </c>
      <c r="AV139" s="15" t="s">
        <v>82</v>
      </c>
      <c r="AW139" s="15" t="s">
        <v>30</v>
      </c>
      <c r="AX139" s="15" t="s">
        <v>74</v>
      </c>
      <c r="AY139" s="180" t="s">
        <v>197</v>
      </c>
    </row>
    <row r="140" spans="2:51" s="15" customFormat="1" ht="12">
      <c r="B140" s="179"/>
      <c r="D140" s="159" t="s">
        <v>211</v>
      </c>
      <c r="E140" s="180" t="s">
        <v>1</v>
      </c>
      <c r="F140" s="181" t="s">
        <v>957</v>
      </c>
      <c r="H140" s="180" t="s">
        <v>1</v>
      </c>
      <c r="I140" s="182"/>
      <c r="L140" s="179"/>
      <c r="M140" s="183"/>
      <c r="N140" s="184"/>
      <c r="O140" s="184"/>
      <c r="P140" s="184"/>
      <c r="Q140" s="184"/>
      <c r="R140" s="184"/>
      <c r="S140" s="184"/>
      <c r="T140" s="185"/>
      <c r="AT140" s="180" t="s">
        <v>211</v>
      </c>
      <c r="AU140" s="180" t="s">
        <v>84</v>
      </c>
      <c r="AV140" s="15" t="s">
        <v>82</v>
      </c>
      <c r="AW140" s="15" t="s">
        <v>30</v>
      </c>
      <c r="AX140" s="15" t="s">
        <v>74</v>
      </c>
      <c r="AY140" s="180" t="s">
        <v>197</v>
      </c>
    </row>
    <row r="141" spans="2:51" s="15" customFormat="1" ht="12">
      <c r="B141" s="179"/>
      <c r="D141" s="159" t="s">
        <v>211</v>
      </c>
      <c r="E141" s="180" t="s">
        <v>1</v>
      </c>
      <c r="F141" s="181" t="s">
        <v>958</v>
      </c>
      <c r="H141" s="180" t="s">
        <v>1</v>
      </c>
      <c r="I141" s="182"/>
      <c r="L141" s="179"/>
      <c r="M141" s="183"/>
      <c r="N141" s="184"/>
      <c r="O141" s="184"/>
      <c r="P141" s="184"/>
      <c r="Q141" s="184"/>
      <c r="R141" s="184"/>
      <c r="S141" s="184"/>
      <c r="T141" s="185"/>
      <c r="AT141" s="180" t="s">
        <v>211</v>
      </c>
      <c r="AU141" s="180" t="s">
        <v>84</v>
      </c>
      <c r="AV141" s="15" t="s">
        <v>82</v>
      </c>
      <c r="AW141" s="15" t="s">
        <v>30</v>
      </c>
      <c r="AX141" s="15" t="s">
        <v>74</v>
      </c>
      <c r="AY141" s="180" t="s">
        <v>197</v>
      </c>
    </row>
    <row r="142" spans="2:51" s="15" customFormat="1" ht="12">
      <c r="B142" s="179"/>
      <c r="D142" s="159" t="s">
        <v>211</v>
      </c>
      <c r="E142" s="180" t="s">
        <v>1</v>
      </c>
      <c r="F142" s="181" t="s">
        <v>959</v>
      </c>
      <c r="H142" s="180" t="s">
        <v>1</v>
      </c>
      <c r="I142" s="182"/>
      <c r="L142" s="179"/>
      <c r="M142" s="183"/>
      <c r="N142" s="184"/>
      <c r="O142" s="184"/>
      <c r="P142" s="184"/>
      <c r="Q142" s="184"/>
      <c r="R142" s="184"/>
      <c r="S142" s="184"/>
      <c r="T142" s="185"/>
      <c r="AT142" s="180" t="s">
        <v>211</v>
      </c>
      <c r="AU142" s="180" t="s">
        <v>84</v>
      </c>
      <c r="AV142" s="15" t="s">
        <v>82</v>
      </c>
      <c r="AW142" s="15" t="s">
        <v>30</v>
      </c>
      <c r="AX142" s="15" t="s">
        <v>74</v>
      </c>
      <c r="AY142" s="180" t="s">
        <v>197</v>
      </c>
    </row>
    <row r="143" spans="2:51" s="15" customFormat="1" ht="12">
      <c r="B143" s="179"/>
      <c r="D143" s="159" t="s">
        <v>211</v>
      </c>
      <c r="E143" s="180" t="s">
        <v>1</v>
      </c>
      <c r="F143" s="181" t="s">
        <v>960</v>
      </c>
      <c r="H143" s="180" t="s">
        <v>1</v>
      </c>
      <c r="I143" s="182"/>
      <c r="L143" s="179"/>
      <c r="M143" s="183"/>
      <c r="N143" s="184"/>
      <c r="O143" s="184"/>
      <c r="P143" s="184"/>
      <c r="Q143" s="184"/>
      <c r="R143" s="184"/>
      <c r="S143" s="184"/>
      <c r="T143" s="185"/>
      <c r="AT143" s="180" t="s">
        <v>211</v>
      </c>
      <c r="AU143" s="180" t="s">
        <v>84</v>
      </c>
      <c r="AV143" s="15" t="s">
        <v>82</v>
      </c>
      <c r="AW143" s="15" t="s">
        <v>30</v>
      </c>
      <c r="AX143" s="15" t="s">
        <v>74</v>
      </c>
      <c r="AY143" s="180" t="s">
        <v>197</v>
      </c>
    </row>
    <row r="144" spans="2:51" s="15" customFormat="1" ht="12">
      <c r="B144" s="179"/>
      <c r="D144" s="159" t="s">
        <v>211</v>
      </c>
      <c r="E144" s="180" t="s">
        <v>1</v>
      </c>
      <c r="F144" s="181" t="s">
        <v>961</v>
      </c>
      <c r="H144" s="180" t="s">
        <v>1</v>
      </c>
      <c r="I144" s="182"/>
      <c r="L144" s="179"/>
      <c r="M144" s="183"/>
      <c r="N144" s="184"/>
      <c r="O144" s="184"/>
      <c r="P144" s="184"/>
      <c r="Q144" s="184"/>
      <c r="R144" s="184"/>
      <c r="S144" s="184"/>
      <c r="T144" s="185"/>
      <c r="AT144" s="180" t="s">
        <v>211</v>
      </c>
      <c r="AU144" s="180" t="s">
        <v>84</v>
      </c>
      <c r="AV144" s="15" t="s">
        <v>82</v>
      </c>
      <c r="AW144" s="15" t="s">
        <v>30</v>
      </c>
      <c r="AX144" s="15" t="s">
        <v>74</v>
      </c>
      <c r="AY144" s="180" t="s">
        <v>197</v>
      </c>
    </row>
    <row r="145" spans="1:65" s="2" customFormat="1" ht="16.5" customHeight="1">
      <c r="A145" s="32"/>
      <c r="B145" s="144"/>
      <c r="C145" s="145" t="s">
        <v>225</v>
      </c>
      <c r="D145" s="145" t="s">
        <v>199</v>
      </c>
      <c r="E145" s="146" t="s">
        <v>962</v>
      </c>
      <c r="F145" s="147" t="s">
        <v>963</v>
      </c>
      <c r="G145" s="148" t="s">
        <v>953</v>
      </c>
      <c r="H145" s="149">
        <v>1</v>
      </c>
      <c r="I145" s="150"/>
      <c r="J145" s="151">
        <f>ROUND(I145*H145,2)</f>
        <v>0</v>
      </c>
      <c r="K145" s="147" t="s">
        <v>202</v>
      </c>
      <c r="L145" s="33"/>
      <c r="M145" s="152" t="s">
        <v>1</v>
      </c>
      <c r="N145" s="153" t="s">
        <v>39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927</v>
      </c>
      <c r="AT145" s="156" t="s">
        <v>199</v>
      </c>
      <c r="AU145" s="156" t="s">
        <v>84</v>
      </c>
      <c r="AY145" s="17" t="s">
        <v>197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82</v>
      </c>
      <c r="BK145" s="157">
        <f>ROUND(I145*H145,2)</f>
        <v>0</v>
      </c>
      <c r="BL145" s="17" t="s">
        <v>927</v>
      </c>
      <c r="BM145" s="156" t="s">
        <v>964</v>
      </c>
    </row>
    <row r="146" spans="2:51" s="15" customFormat="1" ht="12">
      <c r="B146" s="179"/>
      <c r="D146" s="159" t="s">
        <v>211</v>
      </c>
      <c r="E146" s="180" t="s">
        <v>1</v>
      </c>
      <c r="F146" s="181" t="s">
        <v>965</v>
      </c>
      <c r="H146" s="180" t="s">
        <v>1</v>
      </c>
      <c r="I146" s="182"/>
      <c r="L146" s="179"/>
      <c r="M146" s="183"/>
      <c r="N146" s="184"/>
      <c r="O146" s="184"/>
      <c r="P146" s="184"/>
      <c r="Q146" s="184"/>
      <c r="R146" s="184"/>
      <c r="S146" s="184"/>
      <c r="T146" s="185"/>
      <c r="AT146" s="180" t="s">
        <v>211</v>
      </c>
      <c r="AU146" s="180" t="s">
        <v>84</v>
      </c>
      <c r="AV146" s="15" t="s">
        <v>82</v>
      </c>
      <c r="AW146" s="15" t="s">
        <v>30</v>
      </c>
      <c r="AX146" s="15" t="s">
        <v>74</v>
      </c>
      <c r="AY146" s="180" t="s">
        <v>197</v>
      </c>
    </row>
    <row r="147" spans="2:51" s="15" customFormat="1" ht="12">
      <c r="B147" s="179"/>
      <c r="D147" s="159" t="s">
        <v>211</v>
      </c>
      <c r="E147" s="180" t="s">
        <v>1</v>
      </c>
      <c r="F147" s="181" t="s">
        <v>966</v>
      </c>
      <c r="H147" s="180" t="s">
        <v>1</v>
      </c>
      <c r="I147" s="182"/>
      <c r="L147" s="179"/>
      <c r="M147" s="183"/>
      <c r="N147" s="184"/>
      <c r="O147" s="184"/>
      <c r="P147" s="184"/>
      <c r="Q147" s="184"/>
      <c r="R147" s="184"/>
      <c r="S147" s="184"/>
      <c r="T147" s="185"/>
      <c r="AT147" s="180" t="s">
        <v>211</v>
      </c>
      <c r="AU147" s="180" t="s">
        <v>84</v>
      </c>
      <c r="AV147" s="15" t="s">
        <v>82</v>
      </c>
      <c r="AW147" s="15" t="s">
        <v>30</v>
      </c>
      <c r="AX147" s="15" t="s">
        <v>74</v>
      </c>
      <c r="AY147" s="180" t="s">
        <v>197</v>
      </c>
    </row>
    <row r="148" spans="2:51" s="13" customFormat="1" ht="12">
      <c r="B148" s="158"/>
      <c r="D148" s="159" t="s">
        <v>211</v>
      </c>
      <c r="E148" s="160" t="s">
        <v>1</v>
      </c>
      <c r="F148" s="161" t="s">
        <v>82</v>
      </c>
      <c r="H148" s="162">
        <v>1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211</v>
      </c>
      <c r="AU148" s="160" t="s">
        <v>84</v>
      </c>
      <c r="AV148" s="13" t="s">
        <v>84</v>
      </c>
      <c r="AW148" s="13" t="s">
        <v>30</v>
      </c>
      <c r="AX148" s="13" t="s">
        <v>82</v>
      </c>
      <c r="AY148" s="160" t="s">
        <v>197</v>
      </c>
    </row>
    <row r="149" spans="2:63" s="12" customFormat="1" ht="22.9" customHeight="1">
      <c r="B149" s="131"/>
      <c r="D149" s="132" t="s">
        <v>73</v>
      </c>
      <c r="E149" s="142" t="s">
        <v>967</v>
      </c>
      <c r="F149" s="142" t="s">
        <v>968</v>
      </c>
      <c r="I149" s="134"/>
      <c r="J149" s="143">
        <f>BK149</f>
        <v>0</v>
      </c>
      <c r="L149" s="131"/>
      <c r="M149" s="136"/>
      <c r="N149" s="137"/>
      <c r="O149" s="137"/>
      <c r="P149" s="138">
        <f>SUM(P150:P152)</f>
        <v>0</v>
      </c>
      <c r="Q149" s="137"/>
      <c r="R149" s="138">
        <f>SUM(R150:R152)</f>
        <v>0</v>
      </c>
      <c r="S149" s="137"/>
      <c r="T149" s="139">
        <f>SUM(T150:T152)</f>
        <v>0</v>
      </c>
      <c r="AR149" s="132" t="s">
        <v>133</v>
      </c>
      <c r="AT149" s="140" t="s">
        <v>73</v>
      </c>
      <c r="AU149" s="140" t="s">
        <v>82</v>
      </c>
      <c r="AY149" s="132" t="s">
        <v>197</v>
      </c>
      <c r="BK149" s="141">
        <f>SUM(BK150:BK152)</f>
        <v>0</v>
      </c>
    </row>
    <row r="150" spans="1:65" s="2" customFormat="1" ht="16.5" customHeight="1">
      <c r="A150" s="32"/>
      <c r="B150" s="144"/>
      <c r="C150" s="145" t="s">
        <v>231</v>
      </c>
      <c r="D150" s="145" t="s">
        <v>199</v>
      </c>
      <c r="E150" s="146" t="s">
        <v>969</v>
      </c>
      <c r="F150" s="147" t="s">
        <v>970</v>
      </c>
      <c r="G150" s="148" t="s">
        <v>926</v>
      </c>
      <c r="H150" s="149">
        <v>32</v>
      </c>
      <c r="I150" s="150"/>
      <c r="J150" s="151">
        <f>ROUND(I150*H150,2)</f>
        <v>0</v>
      </c>
      <c r="K150" s="147" t="s">
        <v>202</v>
      </c>
      <c r="L150" s="33"/>
      <c r="M150" s="152" t="s">
        <v>1</v>
      </c>
      <c r="N150" s="153" t="s">
        <v>39</v>
      </c>
      <c r="O150" s="5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927</v>
      </c>
      <c r="AT150" s="156" t="s">
        <v>199</v>
      </c>
      <c r="AU150" s="156" t="s">
        <v>84</v>
      </c>
      <c r="AY150" s="17" t="s">
        <v>197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82</v>
      </c>
      <c r="BK150" s="157">
        <f>ROUND(I150*H150,2)</f>
        <v>0</v>
      </c>
      <c r="BL150" s="17" t="s">
        <v>927</v>
      </c>
      <c r="BM150" s="156" t="s">
        <v>971</v>
      </c>
    </row>
    <row r="151" spans="2:51" s="15" customFormat="1" ht="12">
      <c r="B151" s="179"/>
      <c r="D151" s="159" t="s">
        <v>211</v>
      </c>
      <c r="E151" s="180" t="s">
        <v>1</v>
      </c>
      <c r="F151" s="181" t="s">
        <v>972</v>
      </c>
      <c r="H151" s="180" t="s">
        <v>1</v>
      </c>
      <c r="I151" s="182"/>
      <c r="L151" s="179"/>
      <c r="M151" s="183"/>
      <c r="N151" s="184"/>
      <c r="O151" s="184"/>
      <c r="P151" s="184"/>
      <c r="Q151" s="184"/>
      <c r="R151" s="184"/>
      <c r="S151" s="184"/>
      <c r="T151" s="185"/>
      <c r="AT151" s="180" t="s">
        <v>211</v>
      </c>
      <c r="AU151" s="180" t="s">
        <v>84</v>
      </c>
      <c r="AV151" s="15" t="s">
        <v>82</v>
      </c>
      <c r="AW151" s="15" t="s">
        <v>30</v>
      </c>
      <c r="AX151" s="15" t="s">
        <v>74</v>
      </c>
      <c r="AY151" s="180" t="s">
        <v>197</v>
      </c>
    </row>
    <row r="152" spans="2:51" s="13" customFormat="1" ht="12">
      <c r="B152" s="158"/>
      <c r="D152" s="159" t="s">
        <v>211</v>
      </c>
      <c r="E152" s="160" t="s">
        <v>1</v>
      </c>
      <c r="F152" s="161" t="s">
        <v>973</v>
      </c>
      <c r="H152" s="162">
        <v>32</v>
      </c>
      <c r="I152" s="163"/>
      <c r="L152" s="158"/>
      <c r="M152" s="196"/>
      <c r="N152" s="197"/>
      <c r="O152" s="197"/>
      <c r="P152" s="197"/>
      <c r="Q152" s="197"/>
      <c r="R152" s="197"/>
      <c r="S152" s="197"/>
      <c r="T152" s="198"/>
      <c r="AT152" s="160" t="s">
        <v>211</v>
      </c>
      <c r="AU152" s="160" t="s">
        <v>84</v>
      </c>
      <c r="AV152" s="13" t="s">
        <v>84</v>
      </c>
      <c r="AW152" s="13" t="s">
        <v>30</v>
      </c>
      <c r="AX152" s="13" t="s">
        <v>82</v>
      </c>
      <c r="AY152" s="160" t="s">
        <v>197</v>
      </c>
    </row>
    <row r="153" spans="1:31" s="2" customFormat="1" ht="6.95" customHeight="1">
      <c r="A153" s="32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3"/>
      <c r="M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</sheetData>
  <autoFilter ref="C119:K15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5"/>
  <sheetViews>
    <sheetView showGridLines="0" tabSelected="1" workbookViewId="0" topLeftCell="A1">
      <selection activeCell="D7" sqref="D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974</v>
      </c>
      <c r="H4" s="20"/>
    </row>
    <row r="5" spans="2:8" s="1" customFormat="1" ht="12" customHeight="1">
      <c r="B5" s="20"/>
      <c r="C5" s="24" t="s">
        <v>13</v>
      </c>
      <c r="D5" s="244" t="s">
        <v>14</v>
      </c>
      <c r="E5" s="210"/>
      <c r="F5" s="210"/>
      <c r="H5" s="20"/>
    </row>
    <row r="6" spans="2:8" s="1" customFormat="1" ht="36.95" customHeight="1">
      <c r="B6" s="20"/>
      <c r="C6" s="26" t="s">
        <v>16</v>
      </c>
      <c r="D6" s="241" t="s">
        <v>979</v>
      </c>
      <c r="E6" s="210"/>
      <c r="F6" s="210"/>
      <c r="H6" s="20"/>
    </row>
    <row r="7" spans="2:8" s="1" customFormat="1" ht="16.5" customHeight="1">
      <c r="B7" s="20"/>
      <c r="C7" s="27" t="s">
        <v>21</v>
      </c>
      <c r="D7" s="55">
        <f>'Rekapitulace stavby'!AN8</f>
        <v>45349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55</v>
      </c>
      <c r="D9" s="124" t="s">
        <v>56</v>
      </c>
      <c r="E9" s="124" t="s">
        <v>185</v>
      </c>
      <c r="F9" s="125" t="s">
        <v>975</v>
      </c>
      <c r="G9" s="121"/>
      <c r="H9" s="122"/>
    </row>
    <row r="10" spans="1:8" s="2" customFormat="1" ht="26.45" customHeight="1">
      <c r="A10" s="32"/>
      <c r="B10" s="33"/>
      <c r="C10" s="200" t="s">
        <v>976</v>
      </c>
      <c r="D10" s="200" t="s">
        <v>80</v>
      </c>
      <c r="E10" s="32"/>
      <c r="F10" s="32"/>
      <c r="G10" s="32"/>
      <c r="H10" s="33"/>
    </row>
    <row r="11" spans="1:8" s="2" customFormat="1" ht="16.9" customHeight="1">
      <c r="A11" s="32"/>
      <c r="B11" s="33"/>
      <c r="C11" s="201" t="s">
        <v>91</v>
      </c>
      <c r="D11" s="202" t="s">
        <v>92</v>
      </c>
      <c r="E11" s="203" t="s">
        <v>93</v>
      </c>
      <c r="F11" s="204">
        <v>527</v>
      </c>
      <c r="G11" s="32"/>
      <c r="H11" s="33"/>
    </row>
    <row r="12" spans="1:8" s="2" customFormat="1" ht="16.9" customHeight="1">
      <c r="A12" s="32"/>
      <c r="B12" s="33"/>
      <c r="C12" s="205" t="s">
        <v>977</v>
      </c>
      <c r="D12" s="32"/>
      <c r="E12" s="32"/>
      <c r="F12" s="32"/>
      <c r="G12" s="32"/>
      <c r="H12" s="33"/>
    </row>
    <row r="13" spans="1:8" s="2" customFormat="1" ht="16.9" customHeight="1">
      <c r="A13" s="32"/>
      <c r="B13" s="33"/>
      <c r="C13" s="206" t="s">
        <v>216</v>
      </c>
      <c r="D13" s="206" t="s">
        <v>217</v>
      </c>
      <c r="E13" s="17" t="s">
        <v>93</v>
      </c>
      <c r="F13" s="207">
        <v>735</v>
      </c>
      <c r="G13" s="32"/>
      <c r="H13" s="33"/>
    </row>
    <row r="14" spans="1:8" s="2" customFormat="1" ht="16.9" customHeight="1">
      <c r="A14" s="32"/>
      <c r="B14" s="33"/>
      <c r="C14" s="206" t="s">
        <v>232</v>
      </c>
      <c r="D14" s="206" t="s">
        <v>233</v>
      </c>
      <c r="E14" s="17" t="s">
        <v>93</v>
      </c>
      <c r="F14" s="207">
        <v>981</v>
      </c>
      <c r="G14" s="32"/>
      <c r="H14" s="33"/>
    </row>
    <row r="15" spans="1:8" s="2" customFormat="1" ht="16.9" customHeight="1">
      <c r="A15" s="32"/>
      <c r="B15" s="33"/>
      <c r="C15" s="201" t="s">
        <v>96</v>
      </c>
      <c r="D15" s="202" t="s">
        <v>97</v>
      </c>
      <c r="E15" s="203" t="s">
        <v>93</v>
      </c>
      <c r="F15" s="204">
        <v>174</v>
      </c>
      <c r="G15" s="32"/>
      <c r="H15" s="33"/>
    </row>
    <row r="16" spans="1:8" s="2" customFormat="1" ht="16.9" customHeight="1">
      <c r="A16" s="32"/>
      <c r="B16" s="33"/>
      <c r="C16" s="205" t="s">
        <v>977</v>
      </c>
      <c r="D16" s="32"/>
      <c r="E16" s="32"/>
      <c r="F16" s="32"/>
      <c r="G16" s="32"/>
      <c r="H16" s="33"/>
    </row>
    <row r="17" spans="1:8" s="2" customFormat="1" ht="16.9" customHeight="1">
      <c r="A17" s="32"/>
      <c r="B17" s="33"/>
      <c r="C17" s="206" t="s">
        <v>213</v>
      </c>
      <c r="D17" s="206" t="s">
        <v>214</v>
      </c>
      <c r="E17" s="17" t="s">
        <v>93</v>
      </c>
      <c r="F17" s="207">
        <v>246</v>
      </c>
      <c r="G17" s="32"/>
      <c r="H17" s="33"/>
    </row>
    <row r="18" spans="1:8" s="2" customFormat="1" ht="16.9" customHeight="1">
      <c r="A18" s="32"/>
      <c r="B18" s="33"/>
      <c r="C18" s="206" t="s">
        <v>232</v>
      </c>
      <c r="D18" s="206" t="s">
        <v>233</v>
      </c>
      <c r="E18" s="17" t="s">
        <v>93</v>
      </c>
      <c r="F18" s="207">
        <v>981</v>
      </c>
      <c r="G18" s="32"/>
      <c r="H18" s="33"/>
    </row>
    <row r="19" spans="1:8" s="2" customFormat="1" ht="16.9" customHeight="1">
      <c r="A19" s="32"/>
      <c r="B19" s="33"/>
      <c r="C19" s="201" t="s">
        <v>100</v>
      </c>
      <c r="D19" s="202" t="s">
        <v>101</v>
      </c>
      <c r="E19" s="203" t="s">
        <v>93</v>
      </c>
      <c r="F19" s="204">
        <v>72</v>
      </c>
      <c r="G19" s="32"/>
      <c r="H19" s="33"/>
    </row>
    <row r="20" spans="1:8" s="2" customFormat="1" ht="16.9" customHeight="1">
      <c r="A20" s="32"/>
      <c r="B20" s="33"/>
      <c r="C20" s="205" t="s">
        <v>977</v>
      </c>
      <c r="D20" s="32"/>
      <c r="E20" s="32"/>
      <c r="F20" s="32"/>
      <c r="G20" s="32"/>
      <c r="H20" s="33"/>
    </row>
    <row r="21" spans="1:8" s="2" customFormat="1" ht="16.9" customHeight="1">
      <c r="A21" s="32"/>
      <c r="B21" s="33"/>
      <c r="C21" s="206" t="s">
        <v>213</v>
      </c>
      <c r="D21" s="206" t="s">
        <v>214</v>
      </c>
      <c r="E21" s="17" t="s">
        <v>93</v>
      </c>
      <c r="F21" s="207">
        <v>246</v>
      </c>
      <c r="G21" s="32"/>
      <c r="H21" s="33"/>
    </row>
    <row r="22" spans="1:8" s="2" customFormat="1" ht="16.9" customHeight="1">
      <c r="A22" s="32"/>
      <c r="B22" s="33"/>
      <c r="C22" s="206" t="s">
        <v>232</v>
      </c>
      <c r="D22" s="206" t="s">
        <v>233</v>
      </c>
      <c r="E22" s="17" t="s">
        <v>93</v>
      </c>
      <c r="F22" s="207">
        <v>981</v>
      </c>
      <c r="G22" s="32"/>
      <c r="H22" s="33"/>
    </row>
    <row r="23" spans="1:8" s="2" customFormat="1" ht="16.9" customHeight="1">
      <c r="A23" s="32"/>
      <c r="B23" s="33"/>
      <c r="C23" s="201" t="s">
        <v>103</v>
      </c>
      <c r="D23" s="202" t="s">
        <v>104</v>
      </c>
      <c r="E23" s="203" t="s">
        <v>93</v>
      </c>
      <c r="F23" s="204">
        <v>208</v>
      </c>
      <c r="G23" s="32"/>
      <c r="H23" s="33"/>
    </row>
    <row r="24" spans="1:8" s="2" customFormat="1" ht="16.9" customHeight="1">
      <c r="A24" s="32"/>
      <c r="B24" s="33"/>
      <c r="C24" s="205" t="s">
        <v>977</v>
      </c>
      <c r="D24" s="32"/>
      <c r="E24" s="32"/>
      <c r="F24" s="32"/>
      <c r="G24" s="32"/>
      <c r="H24" s="33"/>
    </row>
    <row r="25" spans="1:8" s="2" customFormat="1" ht="16.9" customHeight="1">
      <c r="A25" s="32"/>
      <c r="B25" s="33"/>
      <c r="C25" s="206" t="s">
        <v>216</v>
      </c>
      <c r="D25" s="206" t="s">
        <v>217</v>
      </c>
      <c r="E25" s="17" t="s">
        <v>93</v>
      </c>
      <c r="F25" s="207">
        <v>735</v>
      </c>
      <c r="G25" s="32"/>
      <c r="H25" s="33"/>
    </row>
    <row r="26" spans="1:8" s="2" customFormat="1" ht="16.9" customHeight="1">
      <c r="A26" s="32"/>
      <c r="B26" s="33"/>
      <c r="C26" s="206" t="s">
        <v>232</v>
      </c>
      <c r="D26" s="206" t="s">
        <v>233</v>
      </c>
      <c r="E26" s="17" t="s">
        <v>93</v>
      </c>
      <c r="F26" s="207">
        <v>981</v>
      </c>
      <c r="G26" s="32"/>
      <c r="H26" s="33"/>
    </row>
    <row r="27" spans="1:8" s="2" customFormat="1" ht="16.9" customHeight="1">
      <c r="A27" s="32"/>
      <c r="B27" s="33"/>
      <c r="C27" s="201" t="s">
        <v>106</v>
      </c>
      <c r="D27" s="202" t="s">
        <v>107</v>
      </c>
      <c r="E27" s="203" t="s">
        <v>93</v>
      </c>
      <c r="F27" s="204">
        <v>21</v>
      </c>
      <c r="G27" s="32"/>
      <c r="H27" s="33"/>
    </row>
    <row r="28" spans="1:8" s="2" customFormat="1" ht="16.9" customHeight="1">
      <c r="A28" s="32"/>
      <c r="B28" s="33"/>
      <c r="C28" s="205" t="s">
        <v>977</v>
      </c>
      <c r="D28" s="32"/>
      <c r="E28" s="32"/>
      <c r="F28" s="32"/>
      <c r="G28" s="32"/>
      <c r="H28" s="33"/>
    </row>
    <row r="29" spans="1:8" s="2" customFormat="1" ht="16.9" customHeight="1">
      <c r="A29" s="32"/>
      <c r="B29" s="33"/>
      <c r="C29" s="206" t="s">
        <v>220</v>
      </c>
      <c r="D29" s="206" t="s">
        <v>221</v>
      </c>
      <c r="E29" s="17" t="s">
        <v>93</v>
      </c>
      <c r="F29" s="207">
        <v>822</v>
      </c>
      <c r="G29" s="32"/>
      <c r="H29" s="33"/>
    </row>
    <row r="30" spans="1:8" s="2" customFormat="1" ht="16.9" customHeight="1">
      <c r="A30" s="32"/>
      <c r="B30" s="33"/>
      <c r="C30" s="206" t="s">
        <v>226</v>
      </c>
      <c r="D30" s="206" t="s">
        <v>227</v>
      </c>
      <c r="E30" s="17" t="s">
        <v>93</v>
      </c>
      <c r="F30" s="207">
        <v>205.5</v>
      </c>
      <c r="G30" s="32"/>
      <c r="H30" s="33"/>
    </row>
    <row r="31" spans="1:8" s="2" customFormat="1" ht="16.9" customHeight="1">
      <c r="A31" s="32"/>
      <c r="B31" s="33"/>
      <c r="C31" s="201" t="s">
        <v>108</v>
      </c>
      <c r="D31" s="202" t="s">
        <v>109</v>
      </c>
      <c r="E31" s="203" t="s">
        <v>93</v>
      </c>
      <c r="F31" s="204">
        <v>801</v>
      </c>
      <c r="G31" s="32"/>
      <c r="H31" s="33"/>
    </row>
    <row r="32" spans="1:8" s="2" customFormat="1" ht="16.9" customHeight="1">
      <c r="A32" s="32"/>
      <c r="B32" s="33"/>
      <c r="C32" s="205" t="s">
        <v>977</v>
      </c>
      <c r="D32" s="32"/>
      <c r="E32" s="32"/>
      <c r="F32" s="32"/>
      <c r="G32" s="32"/>
      <c r="H32" s="33"/>
    </row>
    <row r="33" spans="1:8" s="2" customFormat="1" ht="16.9" customHeight="1">
      <c r="A33" s="32"/>
      <c r="B33" s="33"/>
      <c r="C33" s="206" t="s">
        <v>220</v>
      </c>
      <c r="D33" s="206" t="s">
        <v>221</v>
      </c>
      <c r="E33" s="17" t="s">
        <v>93</v>
      </c>
      <c r="F33" s="207">
        <v>822</v>
      </c>
      <c r="G33" s="32"/>
      <c r="H33" s="33"/>
    </row>
    <row r="34" spans="1:8" s="2" customFormat="1" ht="16.9" customHeight="1">
      <c r="A34" s="32"/>
      <c r="B34" s="33"/>
      <c r="C34" s="206" t="s">
        <v>226</v>
      </c>
      <c r="D34" s="206" t="s">
        <v>227</v>
      </c>
      <c r="E34" s="17" t="s">
        <v>93</v>
      </c>
      <c r="F34" s="207">
        <v>205.5</v>
      </c>
      <c r="G34" s="32"/>
      <c r="H34" s="33"/>
    </row>
    <row r="35" spans="1:8" s="2" customFormat="1" ht="16.9" customHeight="1">
      <c r="A35" s="32"/>
      <c r="B35" s="33"/>
      <c r="C35" s="201" t="s">
        <v>112</v>
      </c>
      <c r="D35" s="202" t="s">
        <v>113</v>
      </c>
      <c r="E35" s="203" t="s">
        <v>93</v>
      </c>
      <c r="F35" s="204">
        <v>12</v>
      </c>
      <c r="G35" s="32"/>
      <c r="H35" s="33"/>
    </row>
    <row r="36" spans="1:8" s="2" customFormat="1" ht="16.9" customHeight="1">
      <c r="A36" s="32"/>
      <c r="B36" s="33"/>
      <c r="C36" s="205" t="s">
        <v>977</v>
      </c>
      <c r="D36" s="32"/>
      <c r="E36" s="32"/>
      <c r="F36" s="32"/>
      <c r="G36" s="32"/>
      <c r="H36" s="33"/>
    </row>
    <row r="37" spans="1:8" s="2" customFormat="1" ht="16.9" customHeight="1">
      <c r="A37" s="32"/>
      <c r="B37" s="33"/>
      <c r="C37" s="206" t="s">
        <v>208</v>
      </c>
      <c r="D37" s="206" t="s">
        <v>209</v>
      </c>
      <c r="E37" s="17" t="s">
        <v>93</v>
      </c>
      <c r="F37" s="207">
        <v>50</v>
      </c>
      <c r="G37" s="32"/>
      <c r="H37" s="33"/>
    </row>
    <row r="38" spans="1:8" s="2" customFormat="1" ht="16.9" customHeight="1">
      <c r="A38" s="32"/>
      <c r="B38" s="33"/>
      <c r="C38" s="201" t="s">
        <v>115</v>
      </c>
      <c r="D38" s="202" t="s">
        <v>116</v>
      </c>
      <c r="E38" s="203" t="s">
        <v>93</v>
      </c>
      <c r="F38" s="204">
        <v>38</v>
      </c>
      <c r="G38" s="32"/>
      <c r="H38" s="33"/>
    </row>
    <row r="39" spans="1:8" s="2" customFormat="1" ht="16.9" customHeight="1">
      <c r="A39" s="32"/>
      <c r="B39" s="33"/>
      <c r="C39" s="205" t="s">
        <v>977</v>
      </c>
      <c r="D39" s="32"/>
      <c r="E39" s="32"/>
      <c r="F39" s="32"/>
      <c r="G39" s="32"/>
      <c r="H39" s="33"/>
    </row>
    <row r="40" spans="1:8" s="2" customFormat="1" ht="16.9" customHeight="1">
      <c r="A40" s="32"/>
      <c r="B40" s="33"/>
      <c r="C40" s="206" t="s">
        <v>208</v>
      </c>
      <c r="D40" s="206" t="s">
        <v>209</v>
      </c>
      <c r="E40" s="17" t="s">
        <v>93</v>
      </c>
      <c r="F40" s="207">
        <v>50</v>
      </c>
      <c r="G40" s="32"/>
      <c r="H40" s="33"/>
    </row>
    <row r="41" spans="1:8" s="2" customFormat="1" ht="16.9" customHeight="1">
      <c r="A41" s="32"/>
      <c r="B41" s="33"/>
      <c r="C41" s="201" t="s">
        <v>118</v>
      </c>
      <c r="D41" s="202" t="s">
        <v>119</v>
      </c>
      <c r="E41" s="203" t="s">
        <v>120</v>
      </c>
      <c r="F41" s="204">
        <v>4.5</v>
      </c>
      <c r="G41" s="32"/>
      <c r="H41" s="33"/>
    </row>
    <row r="42" spans="1:8" s="2" customFormat="1" ht="16.9" customHeight="1">
      <c r="A42" s="32"/>
      <c r="B42" s="33"/>
      <c r="C42" s="205" t="s">
        <v>977</v>
      </c>
      <c r="D42" s="32"/>
      <c r="E42" s="32"/>
      <c r="F42" s="32"/>
      <c r="G42" s="32"/>
      <c r="H42" s="33"/>
    </row>
    <row r="43" spans="1:8" s="2" customFormat="1" ht="16.9" customHeight="1">
      <c r="A43" s="32"/>
      <c r="B43" s="33"/>
      <c r="C43" s="206" t="s">
        <v>308</v>
      </c>
      <c r="D43" s="206" t="s">
        <v>309</v>
      </c>
      <c r="E43" s="17" t="s">
        <v>142</v>
      </c>
      <c r="F43" s="207">
        <v>0.54</v>
      </c>
      <c r="G43" s="32"/>
      <c r="H43" s="33"/>
    </row>
    <row r="44" spans="1:8" s="2" customFormat="1" ht="16.9" customHeight="1">
      <c r="A44" s="32"/>
      <c r="B44" s="33"/>
      <c r="C44" s="206" t="s">
        <v>368</v>
      </c>
      <c r="D44" s="206" t="s">
        <v>369</v>
      </c>
      <c r="E44" s="17" t="s">
        <v>142</v>
      </c>
      <c r="F44" s="207">
        <v>0.81</v>
      </c>
      <c r="G44" s="32"/>
      <c r="H44" s="33"/>
    </row>
    <row r="45" spans="1:8" s="2" customFormat="1" ht="16.9" customHeight="1">
      <c r="A45" s="32"/>
      <c r="B45" s="33"/>
      <c r="C45" s="206" t="s">
        <v>458</v>
      </c>
      <c r="D45" s="206" t="s">
        <v>459</v>
      </c>
      <c r="E45" s="17" t="s">
        <v>120</v>
      </c>
      <c r="F45" s="207">
        <v>4.5</v>
      </c>
      <c r="G45" s="32"/>
      <c r="H45" s="33"/>
    </row>
    <row r="46" spans="1:8" s="2" customFormat="1" ht="16.9" customHeight="1">
      <c r="A46" s="32"/>
      <c r="B46" s="33"/>
      <c r="C46" s="201" t="s">
        <v>122</v>
      </c>
      <c r="D46" s="202" t="s">
        <v>123</v>
      </c>
      <c r="E46" s="203" t="s">
        <v>93</v>
      </c>
      <c r="F46" s="204">
        <v>1735</v>
      </c>
      <c r="G46" s="32"/>
      <c r="H46" s="33"/>
    </row>
    <row r="47" spans="1:8" s="2" customFormat="1" ht="16.9" customHeight="1">
      <c r="A47" s="32"/>
      <c r="B47" s="33"/>
      <c r="C47" s="205" t="s">
        <v>977</v>
      </c>
      <c r="D47" s="32"/>
      <c r="E47" s="32"/>
      <c r="F47" s="32"/>
      <c r="G47" s="32"/>
      <c r="H47" s="33"/>
    </row>
    <row r="48" spans="1:8" s="2" customFormat="1" ht="16.9" customHeight="1">
      <c r="A48" s="32"/>
      <c r="B48" s="33"/>
      <c r="C48" s="206" t="s">
        <v>403</v>
      </c>
      <c r="D48" s="206" t="s">
        <v>404</v>
      </c>
      <c r="E48" s="17" t="s">
        <v>93</v>
      </c>
      <c r="F48" s="207">
        <v>2115</v>
      </c>
      <c r="G48" s="32"/>
      <c r="H48" s="33"/>
    </row>
    <row r="49" spans="1:8" s="2" customFormat="1" ht="22.5">
      <c r="A49" s="32"/>
      <c r="B49" s="33"/>
      <c r="C49" s="206" t="s">
        <v>407</v>
      </c>
      <c r="D49" s="206" t="s">
        <v>408</v>
      </c>
      <c r="E49" s="17" t="s">
        <v>93</v>
      </c>
      <c r="F49" s="207">
        <v>2115</v>
      </c>
      <c r="G49" s="32"/>
      <c r="H49" s="33"/>
    </row>
    <row r="50" spans="1:8" s="2" customFormat="1" ht="16.9" customHeight="1">
      <c r="A50" s="32"/>
      <c r="B50" s="33"/>
      <c r="C50" s="206" t="s">
        <v>411</v>
      </c>
      <c r="D50" s="206" t="s">
        <v>412</v>
      </c>
      <c r="E50" s="17" t="s">
        <v>93</v>
      </c>
      <c r="F50" s="207">
        <v>2115</v>
      </c>
      <c r="G50" s="32"/>
      <c r="H50" s="33"/>
    </row>
    <row r="51" spans="1:8" s="2" customFormat="1" ht="16.9" customHeight="1">
      <c r="A51" s="32"/>
      <c r="B51" s="33"/>
      <c r="C51" s="206" t="s">
        <v>451</v>
      </c>
      <c r="D51" s="206" t="s">
        <v>452</v>
      </c>
      <c r="E51" s="17" t="s">
        <v>289</v>
      </c>
      <c r="F51" s="207">
        <v>22.555</v>
      </c>
      <c r="G51" s="32"/>
      <c r="H51" s="33"/>
    </row>
    <row r="52" spans="1:8" s="2" customFormat="1" ht="16.9" customHeight="1">
      <c r="A52" s="32"/>
      <c r="B52" s="33"/>
      <c r="C52" s="201" t="s">
        <v>125</v>
      </c>
      <c r="D52" s="202" t="s">
        <v>126</v>
      </c>
      <c r="E52" s="203" t="s">
        <v>93</v>
      </c>
      <c r="F52" s="204">
        <v>880</v>
      </c>
      <c r="G52" s="32"/>
      <c r="H52" s="33"/>
    </row>
    <row r="53" spans="1:8" s="2" customFormat="1" ht="16.9" customHeight="1">
      <c r="A53" s="32"/>
      <c r="B53" s="33"/>
      <c r="C53" s="205" t="s">
        <v>977</v>
      </c>
      <c r="D53" s="32"/>
      <c r="E53" s="32"/>
      <c r="F53" s="32"/>
      <c r="G53" s="32"/>
      <c r="H53" s="33"/>
    </row>
    <row r="54" spans="1:8" s="2" customFormat="1" ht="16.9" customHeight="1">
      <c r="A54" s="32"/>
      <c r="B54" s="33"/>
      <c r="C54" s="206" t="s">
        <v>346</v>
      </c>
      <c r="D54" s="206" t="s">
        <v>347</v>
      </c>
      <c r="E54" s="17" t="s">
        <v>93</v>
      </c>
      <c r="F54" s="207">
        <v>1540</v>
      </c>
      <c r="G54" s="32"/>
      <c r="H54" s="33"/>
    </row>
    <row r="55" spans="1:8" s="2" customFormat="1" ht="16.9" customHeight="1">
      <c r="A55" s="32"/>
      <c r="B55" s="33"/>
      <c r="C55" s="206" t="s">
        <v>374</v>
      </c>
      <c r="D55" s="206" t="s">
        <v>375</v>
      </c>
      <c r="E55" s="17" t="s">
        <v>93</v>
      </c>
      <c r="F55" s="207">
        <v>960.75</v>
      </c>
      <c r="G55" s="32"/>
      <c r="H55" s="33"/>
    </row>
    <row r="56" spans="1:8" s="2" customFormat="1" ht="16.9" customHeight="1">
      <c r="A56" s="32"/>
      <c r="B56" s="33"/>
      <c r="C56" s="206" t="s">
        <v>415</v>
      </c>
      <c r="D56" s="206" t="s">
        <v>416</v>
      </c>
      <c r="E56" s="17" t="s">
        <v>93</v>
      </c>
      <c r="F56" s="207">
        <v>915</v>
      </c>
      <c r="G56" s="32"/>
      <c r="H56" s="33"/>
    </row>
    <row r="57" spans="1:8" s="2" customFormat="1" ht="22.5">
      <c r="A57" s="32"/>
      <c r="B57" s="33"/>
      <c r="C57" s="206" t="s">
        <v>438</v>
      </c>
      <c r="D57" s="206" t="s">
        <v>439</v>
      </c>
      <c r="E57" s="17" t="s">
        <v>93</v>
      </c>
      <c r="F57" s="207">
        <v>211</v>
      </c>
      <c r="G57" s="32"/>
      <c r="H57" s="33"/>
    </row>
    <row r="58" spans="1:8" s="2" customFormat="1" ht="16.9" customHeight="1">
      <c r="A58" s="32"/>
      <c r="B58" s="33"/>
      <c r="C58" s="206" t="s">
        <v>419</v>
      </c>
      <c r="D58" s="206" t="s">
        <v>420</v>
      </c>
      <c r="E58" s="17" t="s">
        <v>93</v>
      </c>
      <c r="F58" s="207">
        <v>177.76</v>
      </c>
      <c r="G58" s="32"/>
      <c r="H58" s="33"/>
    </row>
    <row r="59" spans="1:8" s="2" customFormat="1" ht="16.9" customHeight="1">
      <c r="A59" s="32"/>
      <c r="B59" s="33"/>
      <c r="C59" s="206" t="s">
        <v>426</v>
      </c>
      <c r="D59" s="206" t="s">
        <v>427</v>
      </c>
      <c r="E59" s="17" t="s">
        <v>93</v>
      </c>
      <c r="F59" s="207">
        <v>711.04</v>
      </c>
      <c r="G59" s="32"/>
      <c r="H59" s="33"/>
    </row>
    <row r="60" spans="1:8" s="2" customFormat="1" ht="16.9" customHeight="1">
      <c r="A60" s="32"/>
      <c r="B60" s="33"/>
      <c r="C60" s="201" t="s">
        <v>128</v>
      </c>
      <c r="D60" s="202" t="s">
        <v>129</v>
      </c>
      <c r="E60" s="203" t="s">
        <v>93</v>
      </c>
      <c r="F60" s="204">
        <v>35</v>
      </c>
      <c r="G60" s="32"/>
      <c r="H60" s="33"/>
    </row>
    <row r="61" spans="1:8" s="2" customFormat="1" ht="16.9" customHeight="1">
      <c r="A61" s="32"/>
      <c r="B61" s="33"/>
      <c r="C61" s="205" t="s">
        <v>977</v>
      </c>
      <c r="D61" s="32"/>
      <c r="E61" s="32"/>
      <c r="F61" s="32"/>
      <c r="G61" s="32"/>
      <c r="H61" s="33"/>
    </row>
    <row r="62" spans="1:8" s="2" customFormat="1" ht="16.9" customHeight="1">
      <c r="A62" s="32"/>
      <c r="B62" s="33"/>
      <c r="C62" s="206" t="s">
        <v>346</v>
      </c>
      <c r="D62" s="206" t="s">
        <v>347</v>
      </c>
      <c r="E62" s="17" t="s">
        <v>93</v>
      </c>
      <c r="F62" s="207">
        <v>1540</v>
      </c>
      <c r="G62" s="32"/>
      <c r="H62" s="33"/>
    </row>
    <row r="63" spans="1:8" s="2" customFormat="1" ht="16.9" customHeight="1">
      <c r="A63" s="32"/>
      <c r="B63" s="33"/>
      <c r="C63" s="206" t="s">
        <v>374</v>
      </c>
      <c r="D63" s="206" t="s">
        <v>375</v>
      </c>
      <c r="E63" s="17" t="s">
        <v>93</v>
      </c>
      <c r="F63" s="207">
        <v>960.75</v>
      </c>
      <c r="G63" s="32"/>
      <c r="H63" s="33"/>
    </row>
    <row r="64" spans="1:8" s="2" customFormat="1" ht="16.9" customHeight="1">
      <c r="A64" s="32"/>
      <c r="B64" s="33"/>
      <c r="C64" s="206" t="s">
        <v>415</v>
      </c>
      <c r="D64" s="206" t="s">
        <v>416</v>
      </c>
      <c r="E64" s="17" t="s">
        <v>93</v>
      </c>
      <c r="F64" s="207">
        <v>915</v>
      </c>
      <c r="G64" s="32"/>
      <c r="H64" s="33"/>
    </row>
    <row r="65" spans="1:8" s="2" customFormat="1" ht="22.5">
      <c r="A65" s="32"/>
      <c r="B65" s="33"/>
      <c r="C65" s="206" t="s">
        <v>438</v>
      </c>
      <c r="D65" s="206" t="s">
        <v>439</v>
      </c>
      <c r="E65" s="17" t="s">
        <v>93</v>
      </c>
      <c r="F65" s="207">
        <v>211</v>
      </c>
      <c r="G65" s="32"/>
      <c r="H65" s="33"/>
    </row>
    <row r="66" spans="1:8" s="2" customFormat="1" ht="16.9" customHeight="1">
      <c r="A66" s="32"/>
      <c r="B66" s="33"/>
      <c r="C66" s="206" t="s">
        <v>433</v>
      </c>
      <c r="D66" s="206" t="s">
        <v>434</v>
      </c>
      <c r="E66" s="17" t="s">
        <v>93</v>
      </c>
      <c r="F66" s="207">
        <v>35.7</v>
      </c>
      <c r="G66" s="32"/>
      <c r="H66" s="33"/>
    </row>
    <row r="67" spans="1:8" s="2" customFormat="1" ht="16.9" customHeight="1">
      <c r="A67" s="32"/>
      <c r="B67" s="33"/>
      <c r="C67" s="201" t="s">
        <v>131</v>
      </c>
      <c r="D67" s="202" t="s">
        <v>132</v>
      </c>
      <c r="E67" s="203" t="s">
        <v>93</v>
      </c>
      <c r="F67" s="204">
        <v>5</v>
      </c>
      <c r="G67" s="32"/>
      <c r="H67" s="33"/>
    </row>
    <row r="68" spans="1:8" s="2" customFormat="1" ht="16.9" customHeight="1">
      <c r="A68" s="32"/>
      <c r="B68" s="33"/>
      <c r="C68" s="205" t="s">
        <v>977</v>
      </c>
      <c r="D68" s="32"/>
      <c r="E68" s="32"/>
      <c r="F68" s="32"/>
      <c r="G68" s="32"/>
      <c r="H68" s="33"/>
    </row>
    <row r="69" spans="1:8" s="2" customFormat="1" ht="16.9" customHeight="1">
      <c r="A69" s="32"/>
      <c r="B69" s="33"/>
      <c r="C69" s="206" t="s">
        <v>394</v>
      </c>
      <c r="D69" s="206" t="s">
        <v>395</v>
      </c>
      <c r="E69" s="17" t="s">
        <v>93</v>
      </c>
      <c r="F69" s="207">
        <v>380</v>
      </c>
      <c r="G69" s="32"/>
      <c r="H69" s="33"/>
    </row>
    <row r="70" spans="1:8" s="2" customFormat="1" ht="16.9" customHeight="1">
      <c r="A70" s="32"/>
      <c r="B70" s="33"/>
      <c r="C70" s="206" t="s">
        <v>403</v>
      </c>
      <c r="D70" s="206" t="s">
        <v>404</v>
      </c>
      <c r="E70" s="17" t="s">
        <v>93</v>
      </c>
      <c r="F70" s="207">
        <v>2115</v>
      </c>
      <c r="G70" s="32"/>
      <c r="H70" s="33"/>
    </row>
    <row r="71" spans="1:8" s="2" customFormat="1" ht="22.5">
      <c r="A71" s="32"/>
      <c r="B71" s="33"/>
      <c r="C71" s="206" t="s">
        <v>407</v>
      </c>
      <c r="D71" s="206" t="s">
        <v>408</v>
      </c>
      <c r="E71" s="17" t="s">
        <v>93</v>
      </c>
      <c r="F71" s="207">
        <v>2115</v>
      </c>
      <c r="G71" s="32"/>
      <c r="H71" s="33"/>
    </row>
    <row r="72" spans="1:8" s="2" customFormat="1" ht="16.9" customHeight="1">
      <c r="A72" s="32"/>
      <c r="B72" s="33"/>
      <c r="C72" s="206" t="s">
        <v>411</v>
      </c>
      <c r="D72" s="206" t="s">
        <v>412</v>
      </c>
      <c r="E72" s="17" t="s">
        <v>93</v>
      </c>
      <c r="F72" s="207">
        <v>2115</v>
      </c>
      <c r="G72" s="32"/>
      <c r="H72" s="33"/>
    </row>
    <row r="73" spans="1:8" s="2" customFormat="1" ht="16.9" customHeight="1">
      <c r="A73" s="32"/>
      <c r="B73" s="33"/>
      <c r="C73" s="201" t="s">
        <v>134</v>
      </c>
      <c r="D73" s="202" t="s">
        <v>135</v>
      </c>
      <c r="E73" s="203" t="s">
        <v>93</v>
      </c>
      <c r="F73" s="204">
        <v>250</v>
      </c>
      <c r="G73" s="32"/>
      <c r="H73" s="33"/>
    </row>
    <row r="74" spans="1:8" s="2" customFormat="1" ht="16.9" customHeight="1">
      <c r="A74" s="32"/>
      <c r="B74" s="33"/>
      <c r="C74" s="205" t="s">
        <v>977</v>
      </c>
      <c r="D74" s="32"/>
      <c r="E74" s="32"/>
      <c r="F74" s="32"/>
      <c r="G74" s="32"/>
      <c r="H74" s="33"/>
    </row>
    <row r="75" spans="1:8" s="2" customFormat="1" ht="16.9" customHeight="1">
      <c r="A75" s="32"/>
      <c r="B75" s="33"/>
      <c r="C75" s="206" t="s">
        <v>346</v>
      </c>
      <c r="D75" s="206" t="s">
        <v>347</v>
      </c>
      <c r="E75" s="17" t="s">
        <v>93</v>
      </c>
      <c r="F75" s="207">
        <v>1540</v>
      </c>
      <c r="G75" s="32"/>
      <c r="H75" s="33"/>
    </row>
    <row r="76" spans="1:8" s="2" customFormat="1" ht="16.9" customHeight="1">
      <c r="A76" s="32"/>
      <c r="B76" s="33"/>
      <c r="C76" s="206" t="s">
        <v>380</v>
      </c>
      <c r="D76" s="206" t="s">
        <v>381</v>
      </c>
      <c r="E76" s="17" t="s">
        <v>93</v>
      </c>
      <c r="F76" s="207">
        <v>250</v>
      </c>
      <c r="G76" s="32"/>
      <c r="H76" s="33"/>
    </row>
    <row r="77" spans="1:8" s="2" customFormat="1" ht="22.5">
      <c r="A77" s="32"/>
      <c r="B77" s="33"/>
      <c r="C77" s="206" t="s">
        <v>442</v>
      </c>
      <c r="D77" s="206" t="s">
        <v>443</v>
      </c>
      <c r="E77" s="17" t="s">
        <v>93</v>
      </c>
      <c r="F77" s="207">
        <v>250</v>
      </c>
      <c r="G77" s="32"/>
      <c r="H77" s="33"/>
    </row>
    <row r="78" spans="1:8" s="2" customFormat="1" ht="16.9" customHeight="1">
      <c r="A78" s="32"/>
      <c r="B78" s="33"/>
      <c r="C78" s="206" t="s">
        <v>446</v>
      </c>
      <c r="D78" s="206" t="s">
        <v>447</v>
      </c>
      <c r="E78" s="17" t="s">
        <v>93</v>
      </c>
      <c r="F78" s="207">
        <v>255</v>
      </c>
      <c r="G78" s="32"/>
      <c r="H78" s="33"/>
    </row>
    <row r="79" spans="1:8" s="2" customFormat="1" ht="16.9" customHeight="1">
      <c r="A79" s="32"/>
      <c r="B79" s="33"/>
      <c r="C79" s="201" t="s">
        <v>137</v>
      </c>
      <c r="D79" s="202" t="s">
        <v>138</v>
      </c>
      <c r="E79" s="203" t="s">
        <v>93</v>
      </c>
      <c r="F79" s="204">
        <v>375</v>
      </c>
      <c r="G79" s="32"/>
      <c r="H79" s="33"/>
    </row>
    <row r="80" spans="1:8" s="2" customFormat="1" ht="16.9" customHeight="1">
      <c r="A80" s="32"/>
      <c r="B80" s="33"/>
      <c r="C80" s="205" t="s">
        <v>977</v>
      </c>
      <c r="D80" s="32"/>
      <c r="E80" s="32"/>
      <c r="F80" s="32"/>
      <c r="G80" s="32"/>
      <c r="H80" s="33"/>
    </row>
    <row r="81" spans="1:8" s="2" customFormat="1" ht="16.9" customHeight="1">
      <c r="A81" s="32"/>
      <c r="B81" s="33"/>
      <c r="C81" s="206" t="s">
        <v>346</v>
      </c>
      <c r="D81" s="206" t="s">
        <v>347</v>
      </c>
      <c r="E81" s="17" t="s">
        <v>93</v>
      </c>
      <c r="F81" s="207">
        <v>1540</v>
      </c>
      <c r="G81" s="32"/>
      <c r="H81" s="33"/>
    </row>
    <row r="82" spans="1:8" s="2" customFormat="1" ht="16.9" customHeight="1">
      <c r="A82" s="32"/>
      <c r="B82" s="33"/>
      <c r="C82" s="206" t="s">
        <v>384</v>
      </c>
      <c r="D82" s="206" t="s">
        <v>385</v>
      </c>
      <c r="E82" s="17" t="s">
        <v>93</v>
      </c>
      <c r="F82" s="207">
        <v>750</v>
      </c>
      <c r="G82" s="32"/>
      <c r="H82" s="33"/>
    </row>
    <row r="83" spans="1:8" s="2" customFormat="1" ht="16.9" customHeight="1">
      <c r="A83" s="32"/>
      <c r="B83" s="33"/>
      <c r="C83" s="206" t="s">
        <v>390</v>
      </c>
      <c r="D83" s="206" t="s">
        <v>391</v>
      </c>
      <c r="E83" s="17" t="s">
        <v>93</v>
      </c>
      <c r="F83" s="207">
        <v>375</v>
      </c>
      <c r="G83" s="32"/>
      <c r="H83" s="33"/>
    </row>
    <row r="84" spans="1:8" s="2" customFormat="1" ht="16.9" customHeight="1">
      <c r="A84" s="32"/>
      <c r="B84" s="33"/>
      <c r="C84" s="206" t="s">
        <v>394</v>
      </c>
      <c r="D84" s="206" t="s">
        <v>395</v>
      </c>
      <c r="E84" s="17" t="s">
        <v>93</v>
      </c>
      <c r="F84" s="207">
        <v>380</v>
      </c>
      <c r="G84" s="32"/>
      <c r="H84" s="33"/>
    </row>
    <row r="85" spans="1:8" s="2" customFormat="1" ht="16.9" customHeight="1">
      <c r="A85" s="32"/>
      <c r="B85" s="33"/>
      <c r="C85" s="206" t="s">
        <v>398</v>
      </c>
      <c r="D85" s="206" t="s">
        <v>399</v>
      </c>
      <c r="E85" s="17" t="s">
        <v>93</v>
      </c>
      <c r="F85" s="207">
        <v>375</v>
      </c>
      <c r="G85" s="32"/>
      <c r="H85" s="33"/>
    </row>
    <row r="86" spans="1:8" s="2" customFormat="1" ht="16.9" customHeight="1">
      <c r="A86" s="32"/>
      <c r="B86" s="33"/>
      <c r="C86" s="206" t="s">
        <v>403</v>
      </c>
      <c r="D86" s="206" t="s">
        <v>404</v>
      </c>
      <c r="E86" s="17" t="s">
        <v>93</v>
      </c>
      <c r="F86" s="207">
        <v>2115</v>
      </c>
      <c r="G86" s="32"/>
      <c r="H86" s="33"/>
    </row>
    <row r="87" spans="1:8" s="2" customFormat="1" ht="22.5">
      <c r="A87" s="32"/>
      <c r="B87" s="33"/>
      <c r="C87" s="206" t="s">
        <v>407</v>
      </c>
      <c r="D87" s="206" t="s">
        <v>408</v>
      </c>
      <c r="E87" s="17" t="s">
        <v>93</v>
      </c>
      <c r="F87" s="207">
        <v>2115</v>
      </c>
      <c r="G87" s="32"/>
      <c r="H87" s="33"/>
    </row>
    <row r="88" spans="1:8" s="2" customFormat="1" ht="16.9" customHeight="1">
      <c r="A88" s="32"/>
      <c r="B88" s="33"/>
      <c r="C88" s="206" t="s">
        <v>411</v>
      </c>
      <c r="D88" s="206" t="s">
        <v>412</v>
      </c>
      <c r="E88" s="17" t="s">
        <v>93</v>
      </c>
      <c r="F88" s="207">
        <v>2115</v>
      </c>
      <c r="G88" s="32"/>
      <c r="H88" s="33"/>
    </row>
    <row r="89" spans="1:8" s="2" customFormat="1" ht="16.9" customHeight="1">
      <c r="A89" s="32"/>
      <c r="B89" s="33"/>
      <c r="C89" s="201" t="s">
        <v>140</v>
      </c>
      <c r="D89" s="202" t="s">
        <v>141</v>
      </c>
      <c r="E89" s="203" t="s">
        <v>142</v>
      </c>
      <c r="F89" s="204">
        <v>0.54</v>
      </c>
      <c r="G89" s="32"/>
      <c r="H89" s="33"/>
    </row>
    <row r="90" spans="1:8" s="2" customFormat="1" ht="16.9" customHeight="1">
      <c r="A90" s="32"/>
      <c r="B90" s="33"/>
      <c r="C90" s="206" t="s">
        <v>140</v>
      </c>
      <c r="D90" s="206" t="s">
        <v>311</v>
      </c>
      <c r="E90" s="17" t="s">
        <v>1</v>
      </c>
      <c r="F90" s="207">
        <v>0.54</v>
      </c>
      <c r="G90" s="32"/>
      <c r="H90" s="33"/>
    </row>
    <row r="91" spans="1:8" s="2" customFormat="1" ht="16.9" customHeight="1">
      <c r="A91" s="32"/>
      <c r="B91" s="33"/>
      <c r="C91" s="205" t="s">
        <v>977</v>
      </c>
      <c r="D91" s="32"/>
      <c r="E91" s="32"/>
      <c r="F91" s="32"/>
      <c r="G91" s="32"/>
      <c r="H91" s="33"/>
    </row>
    <row r="92" spans="1:8" s="2" customFormat="1" ht="16.9" customHeight="1">
      <c r="A92" s="32"/>
      <c r="B92" s="33"/>
      <c r="C92" s="206" t="s">
        <v>308</v>
      </c>
      <c r="D92" s="206" t="s">
        <v>309</v>
      </c>
      <c r="E92" s="17" t="s">
        <v>142</v>
      </c>
      <c r="F92" s="207">
        <v>0.54</v>
      </c>
      <c r="G92" s="32"/>
      <c r="H92" s="33"/>
    </row>
    <row r="93" spans="1:8" s="2" customFormat="1" ht="16.9" customHeight="1">
      <c r="A93" s="32"/>
      <c r="B93" s="33"/>
      <c r="C93" s="206" t="s">
        <v>314</v>
      </c>
      <c r="D93" s="206" t="s">
        <v>315</v>
      </c>
      <c r="E93" s="17" t="s">
        <v>289</v>
      </c>
      <c r="F93" s="207">
        <v>19.292</v>
      </c>
      <c r="G93" s="32"/>
      <c r="H93" s="33"/>
    </row>
    <row r="94" spans="1:8" s="2" customFormat="1" ht="16.9" customHeight="1">
      <c r="A94" s="32"/>
      <c r="B94" s="33"/>
      <c r="C94" s="201" t="s">
        <v>144</v>
      </c>
      <c r="D94" s="202" t="s">
        <v>145</v>
      </c>
      <c r="E94" s="203" t="s">
        <v>142</v>
      </c>
      <c r="F94" s="204">
        <v>90</v>
      </c>
      <c r="G94" s="32"/>
      <c r="H94" s="33"/>
    </row>
    <row r="95" spans="1:8" s="2" customFormat="1" ht="16.9" customHeight="1">
      <c r="A95" s="32"/>
      <c r="B95" s="33"/>
      <c r="C95" s="205" t="s">
        <v>977</v>
      </c>
      <c r="D95" s="32"/>
      <c r="E95" s="32"/>
      <c r="F95" s="32"/>
      <c r="G95" s="32"/>
      <c r="H95" s="33"/>
    </row>
    <row r="96" spans="1:8" s="2" customFormat="1" ht="22.5">
      <c r="A96" s="32"/>
      <c r="B96" s="33"/>
      <c r="C96" s="206" t="s">
        <v>260</v>
      </c>
      <c r="D96" s="206" t="s">
        <v>261</v>
      </c>
      <c r="E96" s="17" t="s">
        <v>142</v>
      </c>
      <c r="F96" s="207">
        <v>90</v>
      </c>
      <c r="G96" s="32"/>
      <c r="H96" s="33"/>
    </row>
    <row r="97" spans="1:8" s="2" customFormat="1" ht="22.5">
      <c r="A97" s="32"/>
      <c r="B97" s="33"/>
      <c r="C97" s="206" t="s">
        <v>278</v>
      </c>
      <c r="D97" s="206" t="s">
        <v>279</v>
      </c>
      <c r="E97" s="17" t="s">
        <v>142</v>
      </c>
      <c r="F97" s="207">
        <v>90</v>
      </c>
      <c r="G97" s="32"/>
      <c r="H97" s="33"/>
    </row>
    <row r="98" spans="1:8" s="2" customFormat="1" ht="16.9" customHeight="1">
      <c r="A98" s="32"/>
      <c r="B98" s="33"/>
      <c r="C98" s="206" t="s">
        <v>295</v>
      </c>
      <c r="D98" s="206" t="s">
        <v>296</v>
      </c>
      <c r="E98" s="17" t="s">
        <v>142</v>
      </c>
      <c r="F98" s="207">
        <v>371.7</v>
      </c>
      <c r="G98" s="32"/>
      <c r="H98" s="33"/>
    </row>
    <row r="99" spans="1:8" s="2" customFormat="1" ht="16.9" customHeight="1">
      <c r="A99" s="32"/>
      <c r="B99" s="33"/>
      <c r="C99" s="201" t="s">
        <v>147</v>
      </c>
      <c r="D99" s="202" t="s">
        <v>148</v>
      </c>
      <c r="E99" s="203" t="s">
        <v>142</v>
      </c>
      <c r="F99" s="204">
        <v>281.7</v>
      </c>
      <c r="G99" s="32"/>
      <c r="H99" s="33"/>
    </row>
    <row r="100" spans="1:8" s="2" customFormat="1" ht="16.9" customHeight="1">
      <c r="A100" s="32"/>
      <c r="B100" s="33"/>
      <c r="C100" s="205" t="s">
        <v>977</v>
      </c>
      <c r="D100" s="32"/>
      <c r="E100" s="32"/>
      <c r="F100" s="32"/>
      <c r="G100" s="32"/>
      <c r="H100" s="33"/>
    </row>
    <row r="101" spans="1:8" s="2" customFormat="1" ht="16.9" customHeight="1">
      <c r="A101" s="32"/>
      <c r="B101" s="33"/>
      <c r="C101" s="206" t="s">
        <v>254</v>
      </c>
      <c r="D101" s="206" t="s">
        <v>255</v>
      </c>
      <c r="E101" s="17" t="s">
        <v>142</v>
      </c>
      <c r="F101" s="207">
        <v>211.275</v>
      </c>
      <c r="G101" s="32"/>
      <c r="H101" s="33"/>
    </row>
    <row r="102" spans="1:8" s="2" customFormat="1" ht="22.5">
      <c r="A102" s="32"/>
      <c r="B102" s="33"/>
      <c r="C102" s="206" t="s">
        <v>264</v>
      </c>
      <c r="D102" s="206" t="s">
        <v>265</v>
      </c>
      <c r="E102" s="17" t="s">
        <v>142</v>
      </c>
      <c r="F102" s="207">
        <v>94.2</v>
      </c>
      <c r="G102" s="32"/>
      <c r="H102" s="33"/>
    </row>
    <row r="103" spans="1:8" s="2" customFormat="1" ht="22.5">
      <c r="A103" s="32"/>
      <c r="B103" s="33"/>
      <c r="C103" s="206" t="s">
        <v>283</v>
      </c>
      <c r="D103" s="206" t="s">
        <v>284</v>
      </c>
      <c r="E103" s="17" t="s">
        <v>142</v>
      </c>
      <c r="F103" s="207">
        <v>284.94</v>
      </c>
      <c r="G103" s="32"/>
      <c r="H103" s="33"/>
    </row>
    <row r="104" spans="1:8" s="2" customFormat="1" ht="16.9" customHeight="1">
      <c r="A104" s="32"/>
      <c r="B104" s="33"/>
      <c r="C104" s="206" t="s">
        <v>295</v>
      </c>
      <c r="D104" s="206" t="s">
        <v>296</v>
      </c>
      <c r="E104" s="17" t="s">
        <v>142</v>
      </c>
      <c r="F104" s="207">
        <v>371.7</v>
      </c>
      <c r="G104" s="32"/>
      <c r="H104" s="33"/>
    </row>
    <row r="105" spans="1:8" s="2" customFormat="1" ht="16.9" customHeight="1">
      <c r="A105" s="32"/>
      <c r="B105" s="33"/>
      <c r="C105" s="201" t="s">
        <v>150</v>
      </c>
      <c r="D105" s="202" t="s">
        <v>151</v>
      </c>
      <c r="E105" s="203" t="s">
        <v>142</v>
      </c>
      <c r="F105" s="204">
        <v>90</v>
      </c>
      <c r="G105" s="32"/>
      <c r="H105" s="33"/>
    </row>
    <row r="106" spans="1:8" s="2" customFormat="1" ht="16.9" customHeight="1">
      <c r="A106" s="32"/>
      <c r="B106" s="33"/>
      <c r="C106" s="206" t="s">
        <v>150</v>
      </c>
      <c r="D106" s="206" t="s">
        <v>144</v>
      </c>
      <c r="E106" s="17" t="s">
        <v>1</v>
      </c>
      <c r="F106" s="207">
        <v>90</v>
      </c>
      <c r="G106" s="32"/>
      <c r="H106" s="33"/>
    </row>
    <row r="107" spans="1:8" s="2" customFormat="1" ht="16.9" customHeight="1">
      <c r="A107" s="32"/>
      <c r="B107" s="33"/>
      <c r="C107" s="205" t="s">
        <v>977</v>
      </c>
      <c r="D107" s="32"/>
      <c r="E107" s="32"/>
      <c r="F107" s="32"/>
      <c r="G107" s="32"/>
      <c r="H107" s="33"/>
    </row>
    <row r="108" spans="1:8" s="2" customFormat="1" ht="22.5">
      <c r="A108" s="32"/>
      <c r="B108" s="33"/>
      <c r="C108" s="206" t="s">
        <v>278</v>
      </c>
      <c r="D108" s="206" t="s">
        <v>279</v>
      </c>
      <c r="E108" s="17" t="s">
        <v>142</v>
      </c>
      <c r="F108" s="207">
        <v>90</v>
      </c>
      <c r="G108" s="32"/>
      <c r="H108" s="33"/>
    </row>
    <row r="109" spans="1:8" s="2" customFormat="1" ht="22.5">
      <c r="A109" s="32"/>
      <c r="B109" s="33"/>
      <c r="C109" s="206" t="s">
        <v>287</v>
      </c>
      <c r="D109" s="206" t="s">
        <v>288</v>
      </c>
      <c r="E109" s="17" t="s">
        <v>289</v>
      </c>
      <c r="F109" s="207">
        <v>656.145</v>
      </c>
      <c r="G109" s="32"/>
      <c r="H109" s="33"/>
    </row>
    <row r="110" spans="1:8" s="2" customFormat="1" ht="16.9" customHeight="1">
      <c r="A110" s="32"/>
      <c r="B110" s="33"/>
      <c r="C110" s="201" t="s">
        <v>152</v>
      </c>
      <c r="D110" s="202" t="s">
        <v>151</v>
      </c>
      <c r="E110" s="203" t="s">
        <v>142</v>
      </c>
      <c r="F110" s="204">
        <v>284.94</v>
      </c>
      <c r="G110" s="32"/>
      <c r="H110" s="33"/>
    </row>
    <row r="111" spans="1:8" s="2" customFormat="1" ht="16.9" customHeight="1">
      <c r="A111" s="32"/>
      <c r="B111" s="33"/>
      <c r="C111" s="206" t="s">
        <v>152</v>
      </c>
      <c r="D111" s="206" t="s">
        <v>286</v>
      </c>
      <c r="E111" s="17" t="s">
        <v>1</v>
      </c>
      <c r="F111" s="207">
        <v>284.94</v>
      </c>
      <c r="G111" s="32"/>
      <c r="H111" s="33"/>
    </row>
    <row r="112" spans="1:8" s="2" customFormat="1" ht="16.9" customHeight="1">
      <c r="A112" s="32"/>
      <c r="B112" s="33"/>
      <c r="C112" s="205" t="s">
        <v>977</v>
      </c>
      <c r="D112" s="32"/>
      <c r="E112" s="32"/>
      <c r="F112" s="32"/>
      <c r="G112" s="32"/>
      <c r="H112" s="33"/>
    </row>
    <row r="113" spans="1:8" s="2" customFormat="1" ht="22.5">
      <c r="A113" s="32"/>
      <c r="B113" s="33"/>
      <c r="C113" s="206" t="s">
        <v>283</v>
      </c>
      <c r="D113" s="206" t="s">
        <v>284</v>
      </c>
      <c r="E113" s="17" t="s">
        <v>142</v>
      </c>
      <c r="F113" s="207">
        <v>284.94</v>
      </c>
      <c r="G113" s="32"/>
      <c r="H113" s="33"/>
    </row>
    <row r="114" spans="1:8" s="2" customFormat="1" ht="22.5">
      <c r="A114" s="32"/>
      <c r="B114" s="33"/>
      <c r="C114" s="206" t="s">
        <v>287</v>
      </c>
      <c r="D114" s="206" t="s">
        <v>288</v>
      </c>
      <c r="E114" s="17" t="s">
        <v>289</v>
      </c>
      <c r="F114" s="207">
        <v>656.145</v>
      </c>
      <c r="G114" s="32"/>
      <c r="H114" s="33"/>
    </row>
    <row r="115" spans="1:8" s="2" customFormat="1" ht="16.9" customHeight="1">
      <c r="A115" s="32"/>
      <c r="B115" s="33"/>
      <c r="C115" s="201" t="s">
        <v>154</v>
      </c>
      <c r="D115" s="202" t="s">
        <v>155</v>
      </c>
      <c r="E115" s="203" t="s">
        <v>142</v>
      </c>
      <c r="F115" s="204">
        <v>3.24</v>
      </c>
      <c r="G115" s="32"/>
      <c r="H115" s="33"/>
    </row>
    <row r="116" spans="1:8" s="2" customFormat="1" ht="16.9" customHeight="1">
      <c r="A116" s="32"/>
      <c r="B116" s="33"/>
      <c r="C116" s="205" t="s">
        <v>977</v>
      </c>
      <c r="D116" s="32"/>
      <c r="E116" s="32"/>
      <c r="F116" s="32"/>
      <c r="G116" s="32"/>
      <c r="H116" s="33"/>
    </row>
    <row r="117" spans="1:8" s="2" customFormat="1" ht="22.5">
      <c r="A117" s="32"/>
      <c r="B117" s="33"/>
      <c r="C117" s="206" t="s">
        <v>274</v>
      </c>
      <c r="D117" s="206" t="s">
        <v>275</v>
      </c>
      <c r="E117" s="17" t="s">
        <v>142</v>
      </c>
      <c r="F117" s="207">
        <v>3.24</v>
      </c>
      <c r="G117" s="32"/>
      <c r="H117" s="33"/>
    </row>
    <row r="118" spans="1:8" s="2" customFormat="1" ht="22.5">
      <c r="A118" s="32"/>
      <c r="B118" s="33"/>
      <c r="C118" s="206" t="s">
        <v>283</v>
      </c>
      <c r="D118" s="206" t="s">
        <v>284</v>
      </c>
      <c r="E118" s="17" t="s">
        <v>142</v>
      </c>
      <c r="F118" s="207">
        <v>284.94</v>
      </c>
      <c r="G118" s="32"/>
      <c r="H118" s="33"/>
    </row>
    <row r="119" spans="1:8" s="2" customFormat="1" ht="16.9" customHeight="1">
      <c r="A119" s="32"/>
      <c r="B119" s="33"/>
      <c r="C119" s="206" t="s">
        <v>300</v>
      </c>
      <c r="D119" s="206" t="s">
        <v>301</v>
      </c>
      <c r="E119" s="17" t="s">
        <v>142</v>
      </c>
      <c r="F119" s="207">
        <v>10.592</v>
      </c>
      <c r="G119" s="32"/>
      <c r="H119" s="33"/>
    </row>
    <row r="120" spans="1:8" s="2" customFormat="1" ht="16.9" customHeight="1">
      <c r="A120" s="32"/>
      <c r="B120" s="33"/>
      <c r="C120" s="201" t="s">
        <v>157</v>
      </c>
      <c r="D120" s="202" t="s">
        <v>158</v>
      </c>
      <c r="E120" s="203" t="s">
        <v>159</v>
      </c>
      <c r="F120" s="204">
        <v>10</v>
      </c>
      <c r="G120" s="32"/>
      <c r="H120" s="33"/>
    </row>
    <row r="121" spans="1:8" s="2" customFormat="1" ht="16.9" customHeight="1">
      <c r="A121" s="32"/>
      <c r="B121" s="33"/>
      <c r="C121" s="205" t="s">
        <v>977</v>
      </c>
      <c r="D121" s="32"/>
      <c r="E121" s="32"/>
      <c r="F121" s="32"/>
      <c r="G121" s="32"/>
      <c r="H121" s="33"/>
    </row>
    <row r="122" spans="1:8" s="2" customFormat="1" ht="16.9" customHeight="1">
      <c r="A122" s="32"/>
      <c r="B122" s="33"/>
      <c r="C122" s="206" t="s">
        <v>300</v>
      </c>
      <c r="D122" s="206" t="s">
        <v>301</v>
      </c>
      <c r="E122" s="17" t="s">
        <v>142</v>
      </c>
      <c r="F122" s="207">
        <v>10.592</v>
      </c>
      <c r="G122" s="32"/>
      <c r="H122" s="33"/>
    </row>
    <row r="123" spans="1:8" s="2" customFormat="1" ht="16.9" customHeight="1">
      <c r="A123" s="32"/>
      <c r="B123" s="33"/>
      <c r="C123" s="206" t="s">
        <v>363</v>
      </c>
      <c r="D123" s="206" t="s">
        <v>364</v>
      </c>
      <c r="E123" s="17" t="s">
        <v>142</v>
      </c>
      <c r="F123" s="207">
        <v>13</v>
      </c>
      <c r="G123" s="32"/>
      <c r="H123" s="33"/>
    </row>
    <row r="124" spans="1:8" s="2" customFormat="1" ht="16.9" customHeight="1">
      <c r="A124" s="32"/>
      <c r="B124" s="33"/>
      <c r="C124" s="206" t="s">
        <v>463</v>
      </c>
      <c r="D124" s="206" t="s">
        <v>464</v>
      </c>
      <c r="E124" s="17" t="s">
        <v>159</v>
      </c>
      <c r="F124" s="207">
        <v>10</v>
      </c>
      <c r="G124" s="32"/>
      <c r="H124" s="33"/>
    </row>
    <row r="125" spans="1:8" s="2" customFormat="1" ht="16.9" customHeight="1">
      <c r="A125" s="32"/>
      <c r="B125" s="33"/>
      <c r="C125" s="206" t="s">
        <v>504</v>
      </c>
      <c r="D125" s="206" t="s">
        <v>505</v>
      </c>
      <c r="E125" s="17" t="s">
        <v>159</v>
      </c>
      <c r="F125" s="207">
        <v>10</v>
      </c>
      <c r="G125" s="32"/>
      <c r="H125" s="33"/>
    </row>
    <row r="126" spans="1:8" s="2" customFormat="1" ht="16.9" customHeight="1">
      <c r="A126" s="32"/>
      <c r="B126" s="33"/>
      <c r="C126" s="206" t="s">
        <v>508</v>
      </c>
      <c r="D126" s="206" t="s">
        <v>509</v>
      </c>
      <c r="E126" s="17" t="s">
        <v>159</v>
      </c>
      <c r="F126" s="207">
        <v>10</v>
      </c>
      <c r="G126" s="32"/>
      <c r="H126" s="33"/>
    </row>
    <row r="127" spans="1:8" s="2" customFormat="1" ht="16.9" customHeight="1">
      <c r="A127" s="32"/>
      <c r="B127" s="33"/>
      <c r="C127" s="206" t="s">
        <v>467</v>
      </c>
      <c r="D127" s="206" t="s">
        <v>468</v>
      </c>
      <c r="E127" s="17" t="s">
        <v>159</v>
      </c>
      <c r="F127" s="207">
        <v>10</v>
      </c>
      <c r="G127" s="32"/>
      <c r="H127" s="33"/>
    </row>
    <row r="128" spans="1:8" s="2" customFormat="1" ht="16.9" customHeight="1">
      <c r="A128" s="32"/>
      <c r="B128" s="33"/>
      <c r="C128" s="206" t="s">
        <v>471</v>
      </c>
      <c r="D128" s="206" t="s">
        <v>472</v>
      </c>
      <c r="E128" s="17" t="s">
        <v>159</v>
      </c>
      <c r="F128" s="207">
        <v>10</v>
      </c>
      <c r="G128" s="32"/>
      <c r="H128" s="33"/>
    </row>
    <row r="129" spans="1:8" s="2" customFormat="1" ht="16.9" customHeight="1">
      <c r="A129" s="32"/>
      <c r="B129" s="33"/>
      <c r="C129" s="201" t="s">
        <v>161</v>
      </c>
      <c r="D129" s="202" t="s">
        <v>162</v>
      </c>
      <c r="E129" s="203" t="s">
        <v>159</v>
      </c>
      <c r="F129" s="204">
        <v>3</v>
      </c>
      <c r="G129" s="32"/>
      <c r="H129" s="33"/>
    </row>
    <row r="130" spans="1:8" s="2" customFormat="1" ht="16.9" customHeight="1">
      <c r="A130" s="32"/>
      <c r="B130" s="33"/>
      <c r="C130" s="205" t="s">
        <v>977</v>
      </c>
      <c r="D130" s="32"/>
      <c r="E130" s="32"/>
      <c r="F130" s="32"/>
      <c r="G130" s="32"/>
      <c r="H130" s="33"/>
    </row>
    <row r="131" spans="1:8" s="2" customFormat="1" ht="16.9" customHeight="1">
      <c r="A131" s="32"/>
      <c r="B131" s="33"/>
      <c r="C131" s="206" t="s">
        <v>363</v>
      </c>
      <c r="D131" s="206" t="s">
        <v>364</v>
      </c>
      <c r="E131" s="17" t="s">
        <v>142</v>
      </c>
      <c r="F131" s="207">
        <v>13</v>
      </c>
      <c r="G131" s="32"/>
      <c r="H131" s="33"/>
    </row>
    <row r="132" spans="1:8" s="2" customFormat="1" ht="16.9" customHeight="1">
      <c r="A132" s="32"/>
      <c r="B132" s="33"/>
      <c r="C132" s="206" t="s">
        <v>475</v>
      </c>
      <c r="D132" s="206" t="s">
        <v>476</v>
      </c>
      <c r="E132" s="17" t="s">
        <v>159</v>
      </c>
      <c r="F132" s="207">
        <v>3</v>
      </c>
      <c r="G132" s="32"/>
      <c r="H132" s="33"/>
    </row>
    <row r="133" spans="1:8" s="2" customFormat="1" ht="16.9" customHeight="1">
      <c r="A133" s="32"/>
      <c r="B133" s="33"/>
      <c r="C133" s="206" t="s">
        <v>499</v>
      </c>
      <c r="D133" s="206" t="s">
        <v>500</v>
      </c>
      <c r="E133" s="17" t="s">
        <v>159</v>
      </c>
      <c r="F133" s="207">
        <v>3</v>
      </c>
      <c r="G133" s="32"/>
      <c r="H133" s="33"/>
    </row>
    <row r="134" spans="1:8" s="2" customFormat="1" ht="16.9" customHeight="1">
      <c r="A134" s="32"/>
      <c r="B134" s="33"/>
      <c r="C134" s="206" t="s">
        <v>479</v>
      </c>
      <c r="D134" s="206" t="s">
        <v>480</v>
      </c>
      <c r="E134" s="17" t="s">
        <v>159</v>
      </c>
      <c r="F134" s="207">
        <v>3</v>
      </c>
      <c r="G134" s="32"/>
      <c r="H134" s="33"/>
    </row>
    <row r="135" spans="1:8" s="2" customFormat="1" ht="16.9" customHeight="1">
      <c r="A135" s="32"/>
      <c r="B135" s="33"/>
      <c r="C135" s="206" t="s">
        <v>483</v>
      </c>
      <c r="D135" s="206" t="s">
        <v>484</v>
      </c>
      <c r="E135" s="17" t="s">
        <v>159</v>
      </c>
      <c r="F135" s="207">
        <v>3</v>
      </c>
      <c r="G135" s="32"/>
      <c r="H135" s="33"/>
    </row>
    <row r="136" spans="1:8" s="2" customFormat="1" ht="16.9" customHeight="1">
      <c r="A136" s="32"/>
      <c r="B136" s="33"/>
      <c r="C136" s="206" t="s">
        <v>487</v>
      </c>
      <c r="D136" s="206" t="s">
        <v>488</v>
      </c>
      <c r="E136" s="17" t="s">
        <v>159</v>
      </c>
      <c r="F136" s="207">
        <v>3</v>
      </c>
      <c r="G136" s="32"/>
      <c r="H136" s="33"/>
    </row>
    <row r="137" spans="1:8" s="2" customFormat="1" ht="16.9" customHeight="1">
      <c r="A137" s="32"/>
      <c r="B137" s="33"/>
      <c r="C137" s="206" t="s">
        <v>491</v>
      </c>
      <c r="D137" s="206" t="s">
        <v>492</v>
      </c>
      <c r="E137" s="17" t="s">
        <v>159</v>
      </c>
      <c r="F137" s="207">
        <v>3</v>
      </c>
      <c r="G137" s="32"/>
      <c r="H137" s="33"/>
    </row>
    <row r="138" spans="1:8" s="2" customFormat="1" ht="16.9" customHeight="1">
      <c r="A138" s="32"/>
      <c r="B138" s="33"/>
      <c r="C138" s="206" t="s">
        <v>495</v>
      </c>
      <c r="D138" s="206" t="s">
        <v>496</v>
      </c>
      <c r="E138" s="17" t="s">
        <v>159</v>
      </c>
      <c r="F138" s="207">
        <v>3</v>
      </c>
      <c r="G138" s="32"/>
      <c r="H138" s="33"/>
    </row>
    <row r="139" spans="1:8" s="2" customFormat="1" ht="16.9" customHeight="1">
      <c r="A139" s="32"/>
      <c r="B139" s="33"/>
      <c r="C139" s="201" t="s">
        <v>163</v>
      </c>
      <c r="D139" s="202" t="s">
        <v>141</v>
      </c>
      <c r="E139" s="203" t="s">
        <v>142</v>
      </c>
      <c r="F139" s="204">
        <v>13.24</v>
      </c>
      <c r="G139" s="32"/>
      <c r="H139" s="33"/>
    </row>
    <row r="140" spans="1:8" s="2" customFormat="1" ht="16.9" customHeight="1">
      <c r="A140" s="32"/>
      <c r="B140" s="33"/>
      <c r="C140" s="206" t="s">
        <v>1</v>
      </c>
      <c r="D140" s="206" t="s">
        <v>304</v>
      </c>
      <c r="E140" s="17" t="s">
        <v>1</v>
      </c>
      <c r="F140" s="207">
        <v>3.24</v>
      </c>
      <c r="G140" s="32"/>
      <c r="H140" s="33"/>
    </row>
    <row r="141" spans="1:8" s="2" customFormat="1" ht="16.9" customHeight="1">
      <c r="A141" s="32"/>
      <c r="B141" s="33"/>
      <c r="C141" s="206" t="s">
        <v>1</v>
      </c>
      <c r="D141" s="206" t="s">
        <v>305</v>
      </c>
      <c r="E141" s="17" t="s">
        <v>1</v>
      </c>
      <c r="F141" s="207">
        <v>10</v>
      </c>
      <c r="G141" s="32"/>
      <c r="H141" s="33"/>
    </row>
    <row r="142" spans="1:8" s="2" customFormat="1" ht="16.9" customHeight="1">
      <c r="A142" s="32"/>
      <c r="B142" s="33"/>
      <c r="C142" s="206" t="s">
        <v>163</v>
      </c>
      <c r="D142" s="206" t="s">
        <v>212</v>
      </c>
      <c r="E142" s="17" t="s">
        <v>1</v>
      </c>
      <c r="F142" s="207">
        <v>13.24</v>
      </c>
      <c r="G142" s="32"/>
      <c r="H142" s="33"/>
    </row>
    <row r="143" spans="1:8" s="2" customFormat="1" ht="16.9" customHeight="1">
      <c r="A143" s="32"/>
      <c r="B143" s="33"/>
      <c r="C143" s="205" t="s">
        <v>977</v>
      </c>
      <c r="D143" s="32"/>
      <c r="E143" s="32"/>
      <c r="F143" s="32"/>
      <c r="G143" s="32"/>
      <c r="H143" s="33"/>
    </row>
    <row r="144" spans="1:8" s="2" customFormat="1" ht="16.9" customHeight="1">
      <c r="A144" s="32"/>
      <c r="B144" s="33"/>
      <c r="C144" s="206" t="s">
        <v>300</v>
      </c>
      <c r="D144" s="206" t="s">
        <v>301</v>
      </c>
      <c r="E144" s="17" t="s">
        <v>142</v>
      </c>
      <c r="F144" s="207">
        <v>10.592</v>
      </c>
      <c r="G144" s="32"/>
      <c r="H144" s="33"/>
    </row>
    <row r="145" spans="1:8" s="2" customFormat="1" ht="16.9" customHeight="1">
      <c r="A145" s="32"/>
      <c r="B145" s="33"/>
      <c r="C145" s="206" t="s">
        <v>314</v>
      </c>
      <c r="D145" s="206" t="s">
        <v>315</v>
      </c>
      <c r="E145" s="17" t="s">
        <v>289</v>
      </c>
      <c r="F145" s="207">
        <v>19.292</v>
      </c>
      <c r="G145" s="32"/>
      <c r="H145" s="33"/>
    </row>
    <row r="146" spans="1:8" s="2" customFormat="1" ht="16.9" customHeight="1">
      <c r="A146" s="32"/>
      <c r="B146" s="33"/>
      <c r="C146" s="201" t="s">
        <v>165</v>
      </c>
      <c r="D146" s="202" t="s">
        <v>166</v>
      </c>
      <c r="E146" s="203" t="s">
        <v>93</v>
      </c>
      <c r="F146" s="204">
        <v>475</v>
      </c>
      <c r="G146" s="32"/>
      <c r="H146" s="33"/>
    </row>
    <row r="147" spans="1:8" s="2" customFormat="1" ht="16.9" customHeight="1">
      <c r="A147" s="32"/>
      <c r="B147" s="33"/>
      <c r="C147" s="205" t="s">
        <v>977</v>
      </c>
      <c r="D147" s="32"/>
      <c r="E147" s="32"/>
      <c r="F147" s="32"/>
      <c r="G147" s="32"/>
      <c r="H147" s="33"/>
    </row>
    <row r="148" spans="1:8" s="2" customFormat="1" ht="16.9" customHeight="1">
      <c r="A148" s="32"/>
      <c r="B148" s="33"/>
      <c r="C148" s="206" t="s">
        <v>321</v>
      </c>
      <c r="D148" s="206" t="s">
        <v>322</v>
      </c>
      <c r="E148" s="17" t="s">
        <v>93</v>
      </c>
      <c r="F148" s="207">
        <v>475</v>
      </c>
      <c r="G148" s="32"/>
      <c r="H148" s="33"/>
    </row>
    <row r="149" spans="1:8" s="2" customFormat="1" ht="16.9" customHeight="1">
      <c r="A149" s="32"/>
      <c r="B149" s="33"/>
      <c r="C149" s="206" t="s">
        <v>332</v>
      </c>
      <c r="D149" s="206" t="s">
        <v>333</v>
      </c>
      <c r="E149" s="17" t="s">
        <v>93</v>
      </c>
      <c r="F149" s="207">
        <v>475</v>
      </c>
      <c r="G149" s="32"/>
      <c r="H149" s="33"/>
    </row>
    <row r="150" spans="1:8" s="2" customFormat="1" ht="16.9" customHeight="1">
      <c r="A150" s="32"/>
      <c r="B150" s="33"/>
      <c r="C150" s="206" t="s">
        <v>342</v>
      </c>
      <c r="D150" s="206" t="s">
        <v>343</v>
      </c>
      <c r="E150" s="17" t="s">
        <v>93</v>
      </c>
      <c r="F150" s="207">
        <v>475</v>
      </c>
      <c r="G150" s="32"/>
      <c r="H150" s="33"/>
    </row>
    <row r="151" spans="1:8" s="2" customFormat="1" ht="16.9" customHeight="1">
      <c r="A151" s="32"/>
      <c r="B151" s="33"/>
      <c r="C151" s="206" t="s">
        <v>325</v>
      </c>
      <c r="D151" s="206" t="s">
        <v>326</v>
      </c>
      <c r="E151" s="17" t="s">
        <v>327</v>
      </c>
      <c r="F151" s="207">
        <v>9.5</v>
      </c>
      <c r="G151" s="32"/>
      <c r="H151" s="33"/>
    </row>
    <row r="152" spans="1:8" s="2" customFormat="1" ht="16.9" customHeight="1">
      <c r="A152" s="32"/>
      <c r="B152" s="33"/>
      <c r="C152" s="206" t="s">
        <v>336</v>
      </c>
      <c r="D152" s="206" t="s">
        <v>337</v>
      </c>
      <c r="E152" s="17" t="s">
        <v>289</v>
      </c>
      <c r="F152" s="207">
        <v>166.25</v>
      </c>
      <c r="G152" s="32"/>
      <c r="H152" s="33"/>
    </row>
    <row r="153" spans="1:8" s="2" customFormat="1" ht="26.45" customHeight="1">
      <c r="A153" s="32"/>
      <c r="B153" s="33"/>
      <c r="C153" s="200" t="s">
        <v>978</v>
      </c>
      <c r="D153" s="200" t="s">
        <v>86</v>
      </c>
      <c r="E153" s="32"/>
      <c r="F153" s="32"/>
      <c r="G153" s="32"/>
      <c r="H153" s="33"/>
    </row>
    <row r="154" spans="1:8" s="2" customFormat="1" ht="16.9" customHeight="1">
      <c r="A154" s="32"/>
      <c r="B154" s="33"/>
      <c r="C154" s="201" t="s">
        <v>697</v>
      </c>
      <c r="D154" s="202" t="s">
        <v>698</v>
      </c>
      <c r="E154" s="203" t="s">
        <v>120</v>
      </c>
      <c r="F154" s="204">
        <v>275</v>
      </c>
      <c r="G154" s="32"/>
      <c r="H154" s="33"/>
    </row>
    <row r="155" spans="1:8" s="2" customFormat="1" ht="16.9" customHeight="1">
      <c r="A155" s="32"/>
      <c r="B155" s="33"/>
      <c r="C155" s="205" t="s">
        <v>977</v>
      </c>
      <c r="D155" s="32"/>
      <c r="E155" s="32"/>
      <c r="F155" s="32"/>
      <c r="G155" s="32"/>
      <c r="H155" s="33"/>
    </row>
    <row r="156" spans="1:8" s="2" customFormat="1" ht="22.5">
      <c r="A156" s="32"/>
      <c r="B156" s="33"/>
      <c r="C156" s="206" t="s">
        <v>797</v>
      </c>
      <c r="D156" s="206" t="s">
        <v>798</v>
      </c>
      <c r="E156" s="17" t="s">
        <v>120</v>
      </c>
      <c r="F156" s="207">
        <v>275</v>
      </c>
      <c r="G156" s="32"/>
      <c r="H156" s="33"/>
    </row>
    <row r="157" spans="1:8" s="2" customFormat="1" ht="16.9" customHeight="1">
      <c r="A157" s="32"/>
      <c r="B157" s="33"/>
      <c r="C157" s="206" t="s">
        <v>805</v>
      </c>
      <c r="D157" s="206" t="s">
        <v>806</v>
      </c>
      <c r="E157" s="17" t="s">
        <v>120</v>
      </c>
      <c r="F157" s="207">
        <v>275</v>
      </c>
      <c r="G157" s="32"/>
      <c r="H157" s="33"/>
    </row>
    <row r="158" spans="1:8" s="2" customFormat="1" ht="16.9" customHeight="1">
      <c r="A158" s="32"/>
      <c r="B158" s="33"/>
      <c r="C158" s="206" t="s">
        <v>838</v>
      </c>
      <c r="D158" s="206" t="s">
        <v>839</v>
      </c>
      <c r="E158" s="17" t="s">
        <v>840</v>
      </c>
      <c r="F158" s="207">
        <v>0.275</v>
      </c>
      <c r="G158" s="32"/>
      <c r="H158" s="33"/>
    </row>
    <row r="159" spans="1:8" s="2" customFormat="1" ht="16.9" customHeight="1">
      <c r="A159" s="32"/>
      <c r="B159" s="33"/>
      <c r="C159" s="206" t="s">
        <v>874</v>
      </c>
      <c r="D159" s="206" t="s">
        <v>875</v>
      </c>
      <c r="E159" s="17" t="s">
        <v>120</v>
      </c>
      <c r="F159" s="207">
        <v>275</v>
      </c>
      <c r="G159" s="32"/>
      <c r="H159" s="33"/>
    </row>
    <row r="160" spans="1:8" s="2" customFormat="1" ht="16.9" customHeight="1">
      <c r="A160" s="32"/>
      <c r="B160" s="33"/>
      <c r="C160" s="201" t="s">
        <v>700</v>
      </c>
      <c r="D160" s="202" t="s">
        <v>701</v>
      </c>
      <c r="E160" s="203" t="s">
        <v>159</v>
      </c>
      <c r="F160" s="204">
        <v>9</v>
      </c>
      <c r="G160" s="32"/>
      <c r="H160" s="33"/>
    </row>
    <row r="161" spans="1:8" s="2" customFormat="1" ht="16.9" customHeight="1">
      <c r="A161" s="32"/>
      <c r="B161" s="33"/>
      <c r="C161" s="205" t="s">
        <v>977</v>
      </c>
      <c r="D161" s="32"/>
      <c r="E161" s="32"/>
      <c r="F161" s="32"/>
      <c r="G161" s="32"/>
      <c r="H161" s="33"/>
    </row>
    <row r="162" spans="1:8" s="2" customFormat="1" ht="16.9" customHeight="1">
      <c r="A162" s="32"/>
      <c r="B162" s="33"/>
      <c r="C162" s="206" t="s">
        <v>757</v>
      </c>
      <c r="D162" s="206" t="s">
        <v>758</v>
      </c>
      <c r="E162" s="17" t="s">
        <v>159</v>
      </c>
      <c r="F162" s="207">
        <v>9</v>
      </c>
      <c r="G162" s="32"/>
      <c r="H162" s="33"/>
    </row>
    <row r="163" spans="1:8" s="2" customFormat="1" ht="16.9" customHeight="1">
      <c r="A163" s="32"/>
      <c r="B163" s="33"/>
      <c r="C163" s="206" t="s">
        <v>785</v>
      </c>
      <c r="D163" s="206" t="s">
        <v>786</v>
      </c>
      <c r="E163" s="17" t="s">
        <v>159</v>
      </c>
      <c r="F163" s="207">
        <v>9</v>
      </c>
      <c r="G163" s="32"/>
      <c r="H163" s="33"/>
    </row>
    <row r="164" spans="1:8" s="2" customFormat="1" ht="16.9" customHeight="1">
      <c r="A164" s="32"/>
      <c r="B164" s="33"/>
      <c r="C164" s="206" t="s">
        <v>844</v>
      </c>
      <c r="D164" s="206" t="s">
        <v>845</v>
      </c>
      <c r="E164" s="17" t="s">
        <v>142</v>
      </c>
      <c r="F164" s="207">
        <v>9</v>
      </c>
      <c r="G164" s="32"/>
      <c r="H164" s="33"/>
    </row>
    <row r="165" spans="1:8" s="2" customFormat="1" ht="16.9" customHeight="1">
      <c r="A165" s="32"/>
      <c r="B165" s="33"/>
      <c r="C165" s="206" t="s">
        <v>907</v>
      </c>
      <c r="D165" s="206" t="s">
        <v>908</v>
      </c>
      <c r="E165" s="17" t="s">
        <v>159</v>
      </c>
      <c r="F165" s="207">
        <v>9</v>
      </c>
      <c r="G165" s="32"/>
      <c r="H165" s="33"/>
    </row>
    <row r="166" spans="1:8" s="2" customFormat="1" ht="16.9" customHeight="1">
      <c r="A166" s="32"/>
      <c r="B166" s="33"/>
      <c r="C166" s="201" t="s">
        <v>702</v>
      </c>
      <c r="D166" s="202" t="s">
        <v>703</v>
      </c>
      <c r="E166" s="203" t="s">
        <v>159</v>
      </c>
      <c r="F166" s="204">
        <v>20</v>
      </c>
      <c r="G166" s="32"/>
      <c r="H166" s="33"/>
    </row>
    <row r="167" spans="1:8" s="2" customFormat="1" ht="16.9" customHeight="1">
      <c r="A167" s="32"/>
      <c r="B167" s="33"/>
      <c r="C167" s="205" t="s">
        <v>977</v>
      </c>
      <c r="D167" s="32"/>
      <c r="E167" s="32"/>
      <c r="F167" s="32"/>
      <c r="G167" s="32"/>
      <c r="H167" s="33"/>
    </row>
    <row r="168" spans="1:8" s="2" customFormat="1" ht="16.9" customHeight="1">
      <c r="A168" s="32"/>
      <c r="B168" s="33"/>
      <c r="C168" s="206" t="s">
        <v>733</v>
      </c>
      <c r="D168" s="206" t="s">
        <v>734</v>
      </c>
      <c r="E168" s="17" t="s">
        <v>159</v>
      </c>
      <c r="F168" s="207">
        <v>80</v>
      </c>
      <c r="G168" s="32"/>
      <c r="H168" s="33"/>
    </row>
    <row r="169" spans="1:8" s="2" customFormat="1" ht="22.5">
      <c r="A169" s="32"/>
      <c r="B169" s="33"/>
      <c r="C169" s="206" t="s">
        <v>738</v>
      </c>
      <c r="D169" s="206" t="s">
        <v>739</v>
      </c>
      <c r="E169" s="17" t="s">
        <v>159</v>
      </c>
      <c r="F169" s="207">
        <v>20</v>
      </c>
      <c r="G169" s="32"/>
      <c r="H169" s="33"/>
    </row>
    <row r="170" spans="1:8" s="2" customFormat="1" ht="16.9" customHeight="1">
      <c r="A170" s="32"/>
      <c r="B170" s="33"/>
      <c r="C170" s="206" t="s">
        <v>741</v>
      </c>
      <c r="D170" s="206" t="s">
        <v>742</v>
      </c>
      <c r="E170" s="17" t="s">
        <v>159</v>
      </c>
      <c r="F170" s="207">
        <v>20</v>
      </c>
      <c r="G170" s="32"/>
      <c r="H170" s="33"/>
    </row>
    <row r="171" spans="1:8" s="2" customFormat="1" ht="16.9" customHeight="1">
      <c r="A171" s="32"/>
      <c r="B171" s="33"/>
      <c r="C171" s="201" t="s">
        <v>704</v>
      </c>
      <c r="D171" s="202" t="s">
        <v>705</v>
      </c>
      <c r="E171" s="203" t="s">
        <v>159</v>
      </c>
      <c r="F171" s="204">
        <v>10</v>
      </c>
      <c r="G171" s="32"/>
      <c r="H171" s="33"/>
    </row>
    <row r="172" spans="1:8" s="2" customFormat="1" ht="16.9" customHeight="1">
      <c r="A172" s="32"/>
      <c r="B172" s="33"/>
      <c r="C172" s="205" t="s">
        <v>977</v>
      </c>
      <c r="D172" s="32"/>
      <c r="E172" s="32"/>
      <c r="F172" s="32"/>
      <c r="G172" s="32"/>
      <c r="H172" s="33"/>
    </row>
    <row r="173" spans="1:8" s="2" customFormat="1" ht="16.9" customHeight="1">
      <c r="A173" s="32"/>
      <c r="B173" s="33"/>
      <c r="C173" s="206" t="s">
        <v>728</v>
      </c>
      <c r="D173" s="206" t="s">
        <v>729</v>
      </c>
      <c r="E173" s="17" t="s">
        <v>159</v>
      </c>
      <c r="F173" s="207">
        <v>50</v>
      </c>
      <c r="G173" s="32"/>
      <c r="H173" s="33"/>
    </row>
    <row r="174" spans="1:8" s="2" customFormat="1" ht="16.9" customHeight="1">
      <c r="A174" s="32"/>
      <c r="B174" s="33"/>
      <c r="C174" s="206" t="s">
        <v>745</v>
      </c>
      <c r="D174" s="206" t="s">
        <v>746</v>
      </c>
      <c r="E174" s="17" t="s">
        <v>159</v>
      </c>
      <c r="F174" s="207">
        <v>10</v>
      </c>
      <c r="G174" s="32"/>
      <c r="H174" s="33"/>
    </row>
    <row r="175" spans="1:8" s="2" customFormat="1" ht="16.9" customHeight="1">
      <c r="A175" s="32"/>
      <c r="B175" s="33"/>
      <c r="C175" s="206" t="s">
        <v>899</v>
      </c>
      <c r="D175" s="206" t="s">
        <v>900</v>
      </c>
      <c r="E175" s="17" t="s">
        <v>159</v>
      </c>
      <c r="F175" s="207">
        <v>10</v>
      </c>
      <c r="G175" s="32"/>
      <c r="H175" s="33"/>
    </row>
    <row r="176" spans="1:8" s="2" customFormat="1" ht="16.9" customHeight="1">
      <c r="A176" s="32"/>
      <c r="B176" s="33"/>
      <c r="C176" s="206" t="s">
        <v>902</v>
      </c>
      <c r="D176" s="206" t="s">
        <v>903</v>
      </c>
      <c r="E176" s="17" t="s">
        <v>159</v>
      </c>
      <c r="F176" s="207">
        <v>10</v>
      </c>
      <c r="G176" s="32"/>
      <c r="H176" s="33"/>
    </row>
    <row r="177" spans="1:8" s="2" customFormat="1" ht="16.9" customHeight="1">
      <c r="A177" s="32"/>
      <c r="B177" s="33"/>
      <c r="C177" s="201" t="s">
        <v>706</v>
      </c>
      <c r="D177" s="202" t="s">
        <v>707</v>
      </c>
      <c r="E177" s="203" t="s">
        <v>159</v>
      </c>
      <c r="F177" s="204">
        <v>9</v>
      </c>
      <c r="G177" s="32"/>
      <c r="H177" s="33"/>
    </row>
    <row r="178" spans="1:8" s="2" customFormat="1" ht="16.9" customHeight="1">
      <c r="A178" s="32"/>
      <c r="B178" s="33"/>
      <c r="C178" s="205" t="s">
        <v>977</v>
      </c>
      <c r="D178" s="32"/>
      <c r="E178" s="32"/>
      <c r="F178" s="32"/>
      <c r="G178" s="32"/>
      <c r="H178" s="33"/>
    </row>
    <row r="179" spans="1:8" s="2" customFormat="1" ht="16.9" customHeight="1">
      <c r="A179" s="32"/>
      <c r="B179" s="33"/>
      <c r="C179" s="206" t="s">
        <v>766</v>
      </c>
      <c r="D179" s="206" t="s">
        <v>767</v>
      </c>
      <c r="E179" s="17" t="s">
        <v>159</v>
      </c>
      <c r="F179" s="207">
        <v>9</v>
      </c>
      <c r="G179" s="32"/>
      <c r="H179" s="33"/>
    </row>
    <row r="180" spans="1:8" s="2" customFormat="1" ht="16.9" customHeight="1">
      <c r="A180" s="32"/>
      <c r="B180" s="33"/>
      <c r="C180" s="201" t="s">
        <v>708</v>
      </c>
      <c r="D180" s="202" t="s">
        <v>709</v>
      </c>
      <c r="E180" s="203" t="s">
        <v>120</v>
      </c>
      <c r="F180" s="204">
        <v>120</v>
      </c>
      <c r="G180" s="32"/>
      <c r="H180" s="33"/>
    </row>
    <row r="181" spans="1:8" s="2" customFormat="1" ht="16.9" customHeight="1">
      <c r="A181" s="32"/>
      <c r="B181" s="33"/>
      <c r="C181" s="205" t="s">
        <v>977</v>
      </c>
      <c r="D181" s="32"/>
      <c r="E181" s="32"/>
      <c r="F181" s="32"/>
      <c r="G181" s="32"/>
      <c r="H181" s="33"/>
    </row>
    <row r="182" spans="1:8" s="2" customFormat="1" ht="16.9" customHeight="1">
      <c r="A182" s="32"/>
      <c r="B182" s="33"/>
      <c r="C182" s="206" t="s">
        <v>811</v>
      </c>
      <c r="D182" s="206" t="s">
        <v>812</v>
      </c>
      <c r="E182" s="17" t="s">
        <v>120</v>
      </c>
      <c r="F182" s="207">
        <v>120</v>
      </c>
      <c r="G182" s="32"/>
      <c r="H182" s="33"/>
    </row>
    <row r="183" spans="1:8" s="2" customFormat="1" ht="16.9" customHeight="1">
      <c r="A183" s="32"/>
      <c r="B183" s="33"/>
      <c r="C183" s="201" t="s">
        <v>711</v>
      </c>
      <c r="D183" s="202" t="s">
        <v>712</v>
      </c>
      <c r="E183" s="203" t="s">
        <v>120</v>
      </c>
      <c r="F183" s="204">
        <v>200</v>
      </c>
      <c r="G183" s="32"/>
      <c r="H183" s="33"/>
    </row>
    <row r="184" spans="1:8" s="2" customFormat="1" ht="16.9" customHeight="1">
      <c r="A184" s="32"/>
      <c r="B184" s="33"/>
      <c r="C184" s="205" t="s">
        <v>977</v>
      </c>
      <c r="D184" s="32"/>
      <c r="E184" s="32"/>
      <c r="F184" s="32"/>
      <c r="G184" s="32"/>
      <c r="H184" s="33"/>
    </row>
    <row r="185" spans="1:8" s="2" customFormat="1" ht="16.9" customHeight="1">
      <c r="A185" s="32"/>
      <c r="B185" s="33"/>
      <c r="C185" s="206" t="s">
        <v>847</v>
      </c>
      <c r="D185" s="206" t="s">
        <v>848</v>
      </c>
      <c r="E185" s="17" t="s">
        <v>120</v>
      </c>
      <c r="F185" s="207">
        <v>200</v>
      </c>
      <c r="G185" s="32"/>
      <c r="H185" s="33"/>
    </row>
    <row r="186" spans="1:8" s="2" customFormat="1" ht="16.9" customHeight="1">
      <c r="A186" s="32"/>
      <c r="B186" s="33"/>
      <c r="C186" s="206" t="s">
        <v>866</v>
      </c>
      <c r="D186" s="206" t="s">
        <v>867</v>
      </c>
      <c r="E186" s="17" t="s">
        <v>120</v>
      </c>
      <c r="F186" s="207">
        <v>200</v>
      </c>
      <c r="G186" s="32"/>
      <c r="H186" s="33"/>
    </row>
    <row r="187" spans="1:8" s="2" customFormat="1" ht="16.9" customHeight="1">
      <c r="A187" s="32"/>
      <c r="B187" s="33"/>
      <c r="C187" s="201" t="s">
        <v>715</v>
      </c>
      <c r="D187" s="202" t="s">
        <v>716</v>
      </c>
      <c r="E187" s="203" t="s">
        <v>120</v>
      </c>
      <c r="F187" s="204">
        <v>10</v>
      </c>
      <c r="G187" s="32"/>
      <c r="H187" s="33"/>
    </row>
    <row r="188" spans="1:8" s="2" customFormat="1" ht="16.9" customHeight="1">
      <c r="A188" s="32"/>
      <c r="B188" s="33"/>
      <c r="C188" s="205" t="s">
        <v>977</v>
      </c>
      <c r="D188" s="32"/>
      <c r="E188" s="32"/>
      <c r="F188" s="32"/>
      <c r="G188" s="32"/>
      <c r="H188" s="33"/>
    </row>
    <row r="189" spans="1:8" s="2" customFormat="1" ht="16.9" customHeight="1">
      <c r="A189" s="32"/>
      <c r="B189" s="33"/>
      <c r="C189" s="206" t="s">
        <v>850</v>
      </c>
      <c r="D189" s="206" t="s">
        <v>851</v>
      </c>
      <c r="E189" s="17" t="s">
        <v>120</v>
      </c>
      <c r="F189" s="207">
        <v>10</v>
      </c>
      <c r="G189" s="32"/>
      <c r="H189" s="33"/>
    </row>
    <row r="190" spans="1:8" s="2" customFormat="1" ht="16.9" customHeight="1">
      <c r="A190" s="32"/>
      <c r="B190" s="33"/>
      <c r="C190" s="206" t="s">
        <v>859</v>
      </c>
      <c r="D190" s="206" t="s">
        <v>860</v>
      </c>
      <c r="E190" s="17" t="s">
        <v>142</v>
      </c>
      <c r="F190" s="207">
        <v>1</v>
      </c>
      <c r="G190" s="32"/>
      <c r="H190" s="33"/>
    </row>
    <row r="191" spans="1:8" s="2" customFormat="1" ht="16.9" customHeight="1">
      <c r="A191" s="32"/>
      <c r="B191" s="33"/>
      <c r="C191" s="201" t="s">
        <v>717</v>
      </c>
      <c r="D191" s="202" t="s">
        <v>718</v>
      </c>
      <c r="E191" s="203" t="s">
        <v>142</v>
      </c>
      <c r="F191" s="204">
        <v>9.72</v>
      </c>
      <c r="G191" s="32"/>
      <c r="H191" s="33"/>
    </row>
    <row r="192" spans="1:8" s="2" customFormat="1" ht="16.9" customHeight="1">
      <c r="A192" s="32"/>
      <c r="B192" s="33"/>
      <c r="C192" s="205" t="s">
        <v>977</v>
      </c>
      <c r="D192" s="32"/>
      <c r="E192" s="32"/>
      <c r="F192" s="32"/>
      <c r="G192" s="32"/>
      <c r="H192" s="33"/>
    </row>
    <row r="193" spans="1:8" s="2" customFormat="1" ht="16.9" customHeight="1">
      <c r="A193" s="32"/>
      <c r="B193" s="33"/>
      <c r="C193" s="206" t="s">
        <v>863</v>
      </c>
      <c r="D193" s="206" t="s">
        <v>864</v>
      </c>
      <c r="E193" s="17" t="s">
        <v>142</v>
      </c>
      <c r="F193" s="207">
        <v>9.72</v>
      </c>
      <c r="G193" s="32"/>
      <c r="H193" s="33"/>
    </row>
    <row r="194" spans="1:8" s="2" customFormat="1" ht="7.35" customHeight="1">
      <c r="A194" s="32"/>
      <c r="B194" s="47"/>
      <c r="C194" s="48"/>
      <c r="D194" s="48"/>
      <c r="E194" s="48"/>
      <c r="F194" s="48"/>
      <c r="G194" s="48"/>
      <c r="H194" s="33"/>
    </row>
    <row r="195" spans="1:8" s="2" customFormat="1" ht="12">
      <c r="A195" s="32"/>
      <c r="B195" s="32"/>
      <c r="C195" s="32"/>
      <c r="D195" s="32"/>
      <c r="E195" s="32"/>
      <c r="F195" s="32"/>
      <c r="G195" s="32"/>
      <c r="H195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Plhák Vladimír</dc:creator>
  <cp:keywords/>
  <dc:description/>
  <cp:lastModifiedBy>Svobodová Blanka Ing.</cp:lastModifiedBy>
  <dcterms:created xsi:type="dcterms:W3CDTF">2024-02-27T07:10:43Z</dcterms:created>
  <dcterms:modified xsi:type="dcterms:W3CDTF">2024-02-27T10:42:19Z</dcterms:modified>
  <cp:category/>
  <cp:version/>
  <cp:contentType/>
  <cp:contentStatus/>
</cp:coreProperties>
</file>