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tejka\Desktop\"/>
    </mc:Choice>
  </mc:AlternateContent>
  <bookViews>
    <workbookView xWindow="0" yWindow="0" windowWidth="24000" windowHeight="9600"/>
  </bookViews>
  <sheets>
    <sheet name="Rekapitulace stavby" sheetId="1" r:id="rId1"/>
    <sheet name="ZRN1 - KOMUNIKACE" sheetId="2" r:id="rId2"/>
    <sheet name="ZRN2 - VEŘEJNÉ OSVĚTLENÍ" sheetId="3" r:id="rId3"/>
    <sheet name="VON - VEDLEJŠÍ A OSTATNÍ ..." sheetId="4" r:id="rId4"/>
    <sheet name="Seznam figur" sheetId="5" r:id="rId5"/>
  </sheets>
  <definedNames>
    <definedName name="_xlnm._FilterDatabase" localSheetId="3" hidden="1">'VON - VEDLEJŠÍ A OSTATNÍ ...'!$C$119:$K$152</definedName>
    <definedName name="_xlnm._FilterDatabase" localSheetId="1" hidden="1">'ZRN1 - KOMUNIKACE'!$C$125:$K$422</definedName>
    <definedName name="_xlnm._FilterDatabase" localSheetId="2" hidden="1">'ZRN2 - VEŘEJNÉ OSVĚTLENÍ'!$C$119:$K$246</definedName>
    <definedName name="_xlnm.Print_Titles" localSheetId="0">'Rekapitulace stavby'!$92:$92</definedName>
    <definedName name="_xlnm.Print_Titles" localSheetId="4">'Seznam figur'!$9:$9</definedName>
    <definedName name="_xlnm.Print_Titles" localSheetId="3">'VON - VEDLEJŠÍ A OSTATNÍ ...'!$119:$119</definedName>
    <definedName name="_xlnm.Print_Titles" localSheetId="1">'ZRN1 - KOMUNIKACE'!$125:$125</definedName>
    <definedName name="_xlnm.Print_Titles" localSheetId="2">'ZRN2 - VEŘEJNÉ OSVĚTLENÍ'!$119:$119</definedName>
    <definedName name="_xlnm.Print_Area" localSheetId="0">'Rekapitulace stavby'!$D$4:$AO$76,'Rekapitulace stavby'!$C$82:$AQ$98</definedName>
    <definedName name="_xlnm.Print_Area" localSheetId="4">'Seznam figur'!$C$4:$G$344</definedName>
    <definedName name="_xlnm.Print_Area" localSheetId="3">'VON - VEDLEJŠÍ A OSTATNÍ ...'!$C$4:$J$76,'VON - VEDLEJŠÍ A OSTATNÍ ...'!$C$107:$K$152</definedName>
    <definedName name="_xlnm.Print_Area" localSheetId="1">'ZRN1 - KOMUNIKACE'!$C$4:$J$76,'ZRN1 - KOMUNIKACE'!$C$113:$K$422</definedName>
    <definedName name="_xlnm.Print_Area" localSheetId="2">'ZRN2 - VEŘEJNÉ OSVĚTLENÍ'!$C$4:$J$76,'ZRN2 - VEŘEJNÉ OSVĚTLENÍ'!$C$107:$K$246</definedName>
  </definedNames>
  <calcPr calcId="162913"/>
</workbook>
</file>

<file path=xl/calcChain.xml><?xml version="1.0" encoding="utf-8"?>
<calcChain xmlns="http://schemas.openxmlformats.org/spreadsheetml/2006/main">
  <c r="D7" i="5" l="1"/>
  <c r="J37" i="4"/>
  <c r="J36" i="4"/>
  <c r="AY97" i="1" s="1"/>
  <c r="J35" i="4"/>
  <c r="AX97" i="1" s="1"/>
  <c r="BI150" i="4"/>
  <c r="BH150" i="4"/>
  <c r="BG150" i="4"/>
  <c r="BF150" i="4"/>
  <c r="T150" i="4"/>
  <c r="T149" i="4" s="1"/>
  <c r="R150" i="4"/>
  <c r="R149" i="4" s="1"/>
  <c r="P150" i="4"/>
  <c r="P149" i="4" s="1"/>
  <c r="BI145" i="4"/>
  <c r="BH145" i="4"/>
  <c r="BG145" i="4"/>
  <c r="BF145" i="4"/>
  <c r="T145" i="4"/>
  <c r="R145" i="4"/>
  <c r="P145" i="4"/>
  <c r="BI137" i="4"/>
  <c r="BH137" i="4"/>
  <c r="BG137" i="4"/>
  <c r="BF137" i="4"/>
  <c r="T137" i="4"/>
  <c r="R137" i="4"/>
  <c r="P137" i="4"/>
  <c r="BI134" i="4"/>
  <c r="BH134" i="4"/>
  <c r="BG134" i="4"/>
  <c r="BF134" i="4"/>
  <c r="T134" i="4"/>
  <c r="R134" i="4"/>
  <c r="P134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J117" i="4"/>
  <c r="J116" i="4"/>
  <c r="F116" i="4"/>
  <c r="F114" i="4"/>
  <c r="E112" i="4"/>
  <c r="J92" i="4"/>
  <c r="J91" i="4"/>
  <c r="F91" i="4"/>
  <c r="F89" i="4"/>
  <c r="E87" i="4"/>
  <c r="J18" i="4"/>
  <c r="E18" i="4"/>
  <c r="F117" i="4"/>
  <c r="J17" i="4"/>
  <c r="J12" i="4"/>
  <c r="J114" i="4" s="1"/>
  <c r="E7" i="4"/>
  <c r="E110" i="4" s="1"/>
  <c r="J37" i="3"/>
  <c r="J36" i="3"/>
  <c r="AY96" i="1"/>
  <c r="J35" i="3"/>
  <c r="AX96" i="1"/>
  <c r="BI245" i="3"/>
  <c r="BH245" i="3"/>
  <c r="BG245" i="3"/>
  <c r="BF245" i="3"/>
  <c r="T245" i="3"/>
  <c r="R245" i="3"/>
  <c r="P245" i="3"/>
  <c r="BI241" i="3"/>
  <c r="BH241" i="3"/>
  <c r="BG241" i="3"/>
  <c r="BF241" i="3"/>
  <c r="T241" i="3"/>
  <c r="R241" i="3"/>
  <c r="P241" i="3"/>
  <c r="BI239" i="3"/>
  <c r="BH239" i="3"/>
  <c r="BG239" i="3"/>
  <c r="BF239" i="3"/>
  <c r="T239" i="3"/>
  <c r="R239" i="3"/>
  <c r="P239" i="3"/>
  <c r="BI237" i="3"/>
  <c r="BH237" i="3"/>
  <c r="BG237" i="3"/>
  <c r="BF237" i="3"/>
  <c r="T237" i="3"/>
  <c r="R237" i="3"/>
  <c r="P237" i="3"/>
  <c r="BI236" i="3"/>
  <c r="BH236" i="3"/>
  <c r="BG236" i="3"/>
  <c r="BF236" i="3"/>
  <c r="T236" i="3"/>
  <c r="R236" i="3"/>
  <c r="P236" i="3"/>
  <c r="BI235" i="3"/>
  <c r="BH235" i="3"/>
  <c r="BG235" i="3"/>
  <c r="BF235" i="3"/>
  <c r="T235" i="3"/>
  <c r="R235" i="3"/>
  <c r="P235" i="3"/>
  <c r="BI234" i="3"/>
  <c r="BH234" i="3"/>
  <c r="BG234" i="3"/>
  <c r="BF234" i="3"/>
  <c r="T234" i="3"/>
  <c r="R234" i="3"/>
  <c r="P234" i="3"/>
  <c r="BI233" i="3"/>
  <c r="BH233" i="3"/>
  <c r="BG233" i="3"/>
  <c r="BF233" i="3"/>
  <c r="T233" i="3"/>
  <c r="R233" i="3"/>
  <c r="P233" i="3"/>
  <c r="BI231" i="3"/>
  <c r="BH231" i="3"/>
  <c r="BG231" i="3"/>
  <c r="BF231" i="3"/>
  <c r="T231" i="3"/>
  <c r="R231" i="3"/>
  <c r="P231" i="3"/>
  <c r="BI228" i="3"/>
  <c r="BH228" i="3"/>
  <c r="BG228" i="3"/>
  <c r="BF228" i="3"/>
  <c r="T228" i="3"/>
  <c r="R228" i="3"/>
  <c r="P228" i="3"/>
  <c r="BI227" i="3"/>
  <c r="BH227" i="3"/>
  <c r="BG227" i="3"/>
  <c r="BF227" i="3"/>
  <c r="T227" i="3"/>
  <c r="R227" i="3"/>
  <c r="P227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1" i="3"/>
  <c r="BH181" i="3"/>
  <c r="BG181" i="3"/>
  <c r="BF181" i="3"/>
  <c r="T181" i="3"/>
  <c r="R181" i="3"/>
  <c r="P181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69" i="3"/>
  <c r="BH169" i="3"/>
  <c r="BG169" i="3"/>
  <c r="BF169" i="3"/>
  <c r="T169" i="3"/>
  <c r="R169" i="3"/>
  <c r="P169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1" i="3"/>
  <c r="BH141" i="3"/>
  <c r="BG141" i="3"/>
  <c r="BF141" i="3"/>
  <c r="T141" i="3"/>
  <c r="R141" i="3"/>
  <c r="P141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7" i="3"/>
  <c r="BH127" i="3"/>
  <c r="BG127" i="3"/>
  <c r="BF127" i="3"/>
  <c r="T127" i="3"/>
  <c r="R127" i="3"/>
  <c r="P127" i="3"/>
  <c r="BI123" i="3"/>
  <c r="BH123" i="3"/>
  <c r="BG123" i="3"/>
  <c r="BF123" i="3"/>
  <c r="T123" i="3"/>
  <c r="R123" i="3"/>
  <c r="P123" i="3"/>
  <c r="J117" i="3"/>
  <c r="J116" i="3"/>
  <c r="F116" i="3"/>
  <c r="F114" i="3"/>
  <c r="E112" i="3"/>
  <c r="J92" i="3"/>
  <c r="J91" i="3"/>
  <c r="F91" i="3"/>
  <c r="F89" i="3"/>
  <c r="E87" i="3"/>
  <c r="J18" i="3"/>
  <c r="E18" i="3"/>
  <c r="F117" i="3" s="1"/>
  <c r="J17" i="3"/>
  <c r="J12" i="3"/>
  <c r="J114" i="3"/>
  <c r="E7" i="3"/>
  <c r="E110" i="3"/>
  <c r="J37" i="2"/>
  <c r="J36" i="2"/>
  <c r="AY95" i="1" s="1"/>
  <c r="J35" i="2"/>
  <c r="AX95" i="1" s="1"/>
  <c r="BI420" i="2"/>
  <c r="BH420" i="2"/>
  <c r="BG420" i="2"/>
  <c r="BF420" i="2"/>
  <c r="T420" i="2"/>
  <c r="R420" i="2"/>
  <c r="P420" i="2"/>
  <c r="BI417" i="2"/>
  <c r="BH417" i="2"/>
  <c r="BG417" i="2"/>
  <c r="BF417" i="2"/>
  <c r="T417" i="2"/>
  <c r="R417" i="2"/>
  <c r="P417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T411" i="2"/>
  <c r="R412" i="2"/>
  <c r="R411" i="2"/>
  <c r="P412" i="2"/>
  <c r="P411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7" i="2"/>
  <c r="BH407" i="2"/>
  <c r="BG407" i="2"/>
  <c r="BF407" i="2"/>
  <c r="T407" i="2"/>
  <c r="R407" i="2"/>
  <c r="P407" i="2"/>
  <c r="BI404" i="2"/>
  <c r="BH404" i="2"/>
  <c r="BG404" i="2"/>
  <c r="BF404" i="2"/>
  <c r="T404" i="2"/>
  <c r="R404" i="2"/>
  <c r="P404" i="2"/>
  <c r="BI403" i="2"/>
  <c r="BH403" i="2"/>
  <c r="BG403" i="2"/>
  <c r="BF403" i="2"/>
  <c r="T403" i="2"/>
  <c r="R403" i="2"/>
  <c r="P403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5" i="2"/>
  <c r="BH395" i="2"/>
  <c r="BG395" i="2"/>
  <c r="BF395" i="2"/>
  <c r="T395" i="2"/>
  <c r="R395" i="2"/>
  <c r="P395" i="2"/>
  <c r="BI388" i="2"/>
  <c r="BH388" i="2"/>
  <c r="BG388" i="2"/>
  <c r="BF388" i="2"/>
  <c r="T388" i="2"/>
  <c r="R388" i="2"/>
  <c r="P388" i="2"/>
  <c r="BI383" i="2"/>
  <c r="BH383" i="2"/>
  <c r="BG383" i="2"/>
  <c r="BF383" i="2"/>
  <c r="T383" i="2"/>
  <c r="R383" i="2"/>
  <c r="P383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2" i="2"/>
  <c r="BH372" i="2"/>
  <c r="BG372" i="2"/>
  <c r="BF372" i="2"/>
  <c r="T372" i="2"/>
  <c r="R372" i="2"/>
  <c r="P372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4" i="2"/>
  <c r="BH354" i="2"/>
  <c r="BG354" i="2"/>
  <c r="BF354" i="2"/>
  <c r="T354" i="2"/>
  <c r="R354" i="2"/>
  <c r="P354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6" i="2"/>
  <c r="BH296" i="2"/>
  <c r="BG296" i="2"/>
  <c r="BF296" i="2"/>
  <c r="T296" i="2"/>
  <c r="R296" i="2"/>
  <c r="P296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6" i="2"/>
  <c r="BH286" i="2"/>
  <c r="BG286" i="2"/>
  <c r="BF286" i="2"/>
  <c r="T286" i="2"/>
  <c r="R286" i="2"/>
  <c r="P286" i="2"/>
  <c r="BI282" i="2"/>
  <c r="BH282" i="2"/>
  <c r="BG282" i="2"/>
  <c r="BF282" i="2"/>
  <c r="T282" i="2"/>
  <c r="R282" i="2"/>
  <c r="P282" i="2"/>
  <c r="BI278" i="2"/>
  <c r="BH278" i="2"/>
  <c r="BG278" i="2"/>
  <c r="BF278" i="2"/>
  <c r="T278" i="2"/>
  <c r="R278" i="2"/>
  <c r="P278" i="2"/>
  <c r="BI274" i="2"/>
  <c r="BH274" i="2"/>
  <c r="BG274" i="2"/>
  <c r="BF274" i="2"/>
  <c r="T274" i="2"/>
  <c r="R274" i="2"/>
  <c r="P274" i="2"/>
  <c r="BI269" i="2"/>
  <c r="BH269" i="2"/>
  <c r="BG269" i="2"/>
  <c r="BF269" i="2"/>
  <c r="T269" i="2"/>
  <c r="R269" i="2"/>
  <c r="P269" i="2"/>
  <c r="BI264" i="2"/>
  <c r="BH264" i="2"/>
  <c r="BG264" i="2"/>
  <c r="BF264" i="2"/>
  <c r="T264" i="2"/>
  <c r="R264" i="2"/>
  <c r="P264" i="2"/>
  <c r="BI259" i="2"/>
  <c r="BH259" i="2"/>
  <c r="BG259" i="2"/>
  <c r="BF259" i="2"/>
  <c r="T259" i="2"/>
  <c r="R259" i="2"/>
  <c r="P259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T228" i="2"/>
  <c r="R229" i="2"/>
  <c r="R228" i="2"/>
  <c r="P229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4" i="2"/>
  <c r="BH154" i="2"/>
  <c r="BG154" i="2"/>
  <c r="BF154" i="2"/>
  <c r="T154" i="2"/>
  <c r="R154" i="2"/>
  <c r="P154" i="2"/>
  <c r="BI148" i="2"/>
  <c r="BH148" i="2"/>
  <c r="BG148" i="2"/>
  <c r="BF148" i="2"/>
  <c r="T148" i="2"/>
  <c r="R148" i="2"/>
  <c r="P148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5" i="2"/>
  <c r="BH135" i="2"/>
  <c r="BG135" i="2"/>
  <c r="BF135" i="2"/>
  <c r="T135" i="2"/>
  <c r="R135" i="2"/>
  <c r="P135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J123" i="2"/>
  <c r="J122" i="2"/>
  <c r="F122" i="2"/>
  <c r="F120" i="2"/>
  <c r="E118" i="2"/>
  <c r="J92" i="2"/>
  <c r="J91" i="2"/>
  <c r="F91" i="2"/>
  <c r="F89" i="2"/>
  <c r="E87" i="2"/>
  <c r="J18" i="2"/>
  <c r="E18" i="2"/>
  <c r="F92" i="2"/>
  <c r="J17" i="2"/>
  <c r="J12" i="2"/>
  <c r="J89" i="2" s="1"/>
  <c r="E7" i="2"/>
  <c r="E116" i="2" s="1"/>
  <c r="L90" i="1"/>
  <c r="AM90" i="1"/>
  <c r="AM89" i="1"/>
  <c r="L89" i="1"/>
  <c r="AM87" i="1"/>
  <c r="L87" i="1"/>
  <c r="L85" i="1"/>
  <c r="L84" i="1"/>
  <c r="J412" i="2"/>
  <c r="BK407" i="2"/>
  <c r="J395" i="2"/>
  <c r="BK365" i="2"/>
  <c r="J362" i="2"/>
  <c r="J356" i="2"/>
  <c r="BK345" i="2"/>
  <c r="BK325" i="2"/>
  <c r="BK311" i="2"/>
  <c r="J296" i="2"/>
  <c r="J286" i="2"/>
  <c r="BK278" i="2"/>
  <c r="BK254" i="2"/>
  <c r="BK207" i="2"/>
  <c r="BK193" i="2"/>
  <c r="BK184" i="2"/>
  <c r="BK177" i="2"/>
  <c r="BK154" i="2"/>
  <c r="J131" i="2"/>
  <c r="J420" i="2"/>
  <c r="BK399" i="2"/>
  <c r="J378" i="2"/>
  <c r="BK374" i="2"/>
  <c r="BK351" i="2"/>
  <c r="J345" i="2"/>
  <c r="BK333" i="2"/>
  <c r="BK319" i="2"/>
  <c r="J311" i="2"/>
  <c r="J300" i="2"/>
  <c r="J259" i="2"/>
  <c r="J244" i="2"/>
  <c r="BK224" i="2"/>
  <c r="BK181" i="2"/>
  <c r="BK166" i="2"/>
  <c r="J143" i="2"/>
  <c r="BK130" i="2"/>
  <c r="J409" i="2"/>
  <c r="BK400" i="2"/>
  <c r="J374" i="2"/>
  <c r="J365" i="2"/>
  <c r="BK347" i="2"/>
  <c r="J340" i="2"/>
  <c r="BK329" i="2"/>
  <c r="J309" i="2"/>
  <c r="J290" i="2"/>
  <c r="BK241" i="2"/>
  <c r="J211" i="2"/>
  <c r="J167" i="2"/>
  <c r="J162" i="2"/>
  <c r="BK409" i="2"/>
  <c r="J377" i="2"/>
  <c r="J359" i="2"/>
  <c r="J354" i="2"/>
  <c r="BK348" i="2"/>
  <c r="BK335" i="2"/>
  <c r="J307" i="2"/>
  <c r="BK244" i="2"/>
  <c r="BK226" i="2"/>
  <c r="J213" i="2"/>
  <c r="BK201" i="2"/>
  <c r="BK143" i="2"/>
  <c r="J239" i="3"/>
  <c r="BK227" i="3"/>
  <c r="BK220" i="3"/>
  <c r="BK207" i="3"/>
  <c r="BK198" i="3"/>
  <c r="J184" i="3"/>
  <c r="J166" i="3"/>
  <c r="BK152" i="3"/>
  <c r="BK239" i="3"/>
  <c r="J220" i="3"/>
  <c r="BK205" i="3"/>
  <c r="J196" i="3"/>
  <c r="BK181" i="3"/>
  <c r="J158" i="3"/>
  <c r="J135" i="3"/>
  <c r="BK241" i="3"/>
  <c r="BK228" i="3"/>
  <c r="J215" i="3"/>
  <c r="J190" i="3"/>
  <c r="J169" i="3"/>
  <c r="J141" i="3"/>
  <c r="BK237" i="3"/>
  <c r="BK231" i="3"/>
  <c r="J221" i="3"/>
  <c r="J207" i="3"/>
  <c r="BK199" i="3"/>
  <c r="BK184" i="3"/>
  <c r="J414" i="2"/>
  <c r="J404" i="2"/>
  <c r="BK375" i="2"/>
  <c r="J364" i="2"/>
  <c r="BK359" i="2"/>
  <c r="J348" i="2"/>
  <c r="J343" i="2"/>
  <c r="J319" i="2"/>
  <c r="J305" i="2"/>
  <c r="BK292" i="2"/>
  <c r="J282" i="2"/>
  <c r="BK259" i="2"/>
  <c r="J219" i="2"/>
  <c r="BK199" i="2"/>
  <c r="J187" i="2"/>
  <c r="J181" i="2"/>
  <c r="J173" i="2"/>
  <c r="BK139" i="2"/>
  <c r="J130" i="2"/>
  <c r="J417" i="2"/>
  <c r="BK383" i="2"/>
  <c r="J376" i="2"/>
  <c r="J357" i="2"/>
  <c r="J346" i="2"/>
  <c r="BK338" i="2"/>
  <c r="BK323" i="2"/>
  <c r="J315" i="2"/>
  <c r="BK302" i="2"/>
  <c r="J278" i="2"/>
  <c r="J251" i="2"/>
  <c r="J226" i="2"/>
  <c r="J205" i="2"/>
  <c r="BK187" i="2"/>
  <c r="BK167" i="2"/>
  <c r="BK160" i="2"/>
  <c r="BK417" i="2"/>
  <c r="J407" i="2"/>
  <c r="BK376" i="2"/>
  <c r="BK366" i="2"/>
  <c r="BK364" i="2"/>
  <c r="BK346" i="2"/>
  <c r="J335" i="2"/>
  <c r="BK327" i="2"/>
  <c r="J321" i="2"/>
  <c r="BK307" i="2"/>
  <c r="J292" i="2"/>
  <c r="BK251" i="2"/>
  <c r="J238" i="2"/>
  <c r="J193" i="2"/>
  <c r="BK165" i="2"/>
  <c r="J154" i="2"/>
  <c r="BK408" i="2"/>
  <c r="J383" i="2"/>
  <c r="BK362" i="2"/>
  <c r="J350" i="2"/>
  <c r="J347" i="2"/>
  <c r="J331" i="2"/>
  <c r="BK309" i="2"/>
  <c r="J232" i="2"/>
  <c r="BK219" i="2"/>
  <c r="J207" i="2"/>
  <c r="J184" i="2"/>
  <c r="J148" i="2"/>
  <c r="J241" i="3"/>
  <c r="J233" i="3"/>
  <c r="BK223" i="3"/>
  <c r="BK217" i="3"/>
  <c r="J193" i="3"/>
  <c r="J181" i="3"/>
  <c r="BK158" i="3"/>
  <c r="J145" i="3"/>
  <c r="BK234" i="3"/>
  <c r="J213" i="3"/>
  <c r="J198" i="3"/>
  <c r="BK190" i="3"/>
  <c r="BK160" i="3"/>
  <c r="BK147" i="3"/>
  <c r="BK127" i="3"/>
  <c r="J237" i="3"/>
  <c r="J219" i="3"/>
  <c r="J203" i="3"/>
  <c r="J188" i="3"/>
  <c r="BK166" i="3"/>
  <c r="J137" i="3"/>
  <c r="BK235" i="3"/>
  <c r="J225" i="3"/>
  <c r="BK213" i="3"/>
  <c r="BK206" i="3"/>
  <c r="BK195" i="3"/>
  <c r="J177" i="3"/>
  <c r="BK420" i="2"/>
  <c r="J408" i="2"/>
  <c r="BK403" i="2"/>
  <c r="J366" i="2"/>
  <c r="J363" i="2"/>
  <c r="J351" i="2"/>
  <c r="J344" i="2"/>
  <c r="J338" i="2"/>
  <c r="J313" i="2"/>
  <c r="J302" i="2"/>
  <c r="BK290" i="2"/>
  <c r="J274" i="2"/>
  <c r="J269" i="2"/>
  <c r="BK247" i="2"/>
  <c r="BK205" i="2"/>
  <c r="BK191" i="2"/>
  <c r="J179" i="2"/>
  <c r="J166" i="2"/>
  <c r="BK135" i="2"/>
  <c r="J129" i="2"/>
  <c r="J403" i="2"/>
  <c r="J388" i="2"/>
  <c r="BK377" i="2"/>
  <c r="BK372" i="2"/>
  <c r="BK350" i="2"/>
  <c r="BK340" i="2"/>
  <c r="J327" i="2"/>
  <c r="BK317" i="2"/>
  <c r="BK305" i="2"/>
  <c r="BK282" i="2"/>
  <c r="J254" i="2"/>
  <c r="BK232" i="2"/>
  <c r="J201" i="2"/>
  <c r="J171" i="2"/>
  <c r="J165" i="2"/>
  <c r="J139" i="2"/>
  <c r="BK414" i="2"/>
  <c r="BK404" i="2"/>
  <c r="BK388" i="2"/>
  <c r="J372" i="2"/>
  <c r="J349" i="2"/>
  <c r="J342" i="2"/>
  <c r="J333" i="2"/>
  <c r="J325" i="2"/>
  <c r="BK315" i="2"/>
  <c r="BK300" i="2"/>
  <c r="BK269" i="2"/>
  <c r="J247" i="2"/>
  <c r="BK213" i="2"/>
  <c r="J177" i="2"/>
  <c r="BK162" i="2"/>
  <c r="BK131" i="2"/>
  <c r="J399" i="2"/>
  <c r="BK363" i="2"/>
  <c r="BK356" i="2"/>
  <c r="BK342" i="2"/>
  <c r="J317" i="2"/>
  <c r="J264" i="2"/>
  <c r="J229" i="2"/>
  <c r="BK217" i="2"/>
  <c r="J199" i="2"/>
  <c r="BK171" i="2"/>
  <c r="BK129" i="2"/>
  <c r="J234" i="3"/>
  <c r="BK225" i="3"/>
  <c r="BK219" i="3"/>
  <c r="J201" i="3"/>
  <c r="BK177" i="3"/>
  <c r="BK163" i="3"/>
  <c r="BK133" i="3"/>
  <c r="J235" i="3"/>
  <c r="BK215" i="3"/>
  <c r="J199" i="3"/>
  <c r="J186" i="3"/>
  <c r="BK169" i="3"/>
  <c r="J155" i="3"/>
  <c r="BK245" i="3"/>
  <c r="BK236" i="3"/>
  <c r="J227" i="3"/>
  <c r="J195" i="3"/>
  <c r="BK186" i="3"/>
  <c r="J147" i="3"/>
  <c r="J123" i="3"/>
  <c r="BK233" i="3"/>
  <c r="J223" i="3"/>
  <c r="BK209" i="3"/>
  <c r="BK201" i="3"/>
  <c r="BK175" i="3"/>
  <c r="J152" i="3"/>
  <c r="BK137" i="3"/>
  <c r="J131" i="3"/>
  <c r="J127" i="4"/>
  <c r="BK150" i="4"/>
  <c r="J145" i="4"/>
  <c r="J137" i="4"/>
  <c r="J134" i="4"/>
  <c r="J125" i="4"/>
  <c r="BK131" i="4"/>
  <c r="BK127" i="4"/>
  <c r="J123" i="4"/>
  <c r="BK145" i="4"/>
  <c r="BK134" i="4"/>
  <c r="J129" i="4"/>
  <c r="BK321" i="2"/>
  <c r="BK274" i="2"/>
  <c r="J241" i="2"/>
  <c r="J217" i="2"/>
  <c r="BK173" i="2"/>
  <c r="BK164" i="2"/>
  <c r="J135" i="2"/>
  <c r="BK412" i="2"/>
  <c r="BK395" i="2"/>
  <c r="J375" i="2"/>
  <c r="BK354" i="2"/>
  <c r="BK343" i="2"/>
  <c r="BK331" i="2"/>
  <c r="J323" i="2"/>
  <c r="BK313" i="2"/>
  <c r="BK296" i="2"/>
  <c r="BK264" i="2"/>
  <c r="BK229" i="2"/>
  <c r="BK179" i="2"/>
  <c r="J164" i="2"/>
  <c r="BK148" i="2"/>
  <c r="J400" i="2"/>
  <c r="BK378" i="2"/>
  <c r="BK357" i="2"/>
  <c r="BK349" i="2"/>
  <c r="BK344" i="2"/>
  <c r="J329" i="2"/>
  <c r="BK286" i="2"/>
  <c r="BK238" i="2"/>
  <c r="J224" i="2"/>
  <c r="BK211" i="2"/>
  <c r="J191" i="2"/>
  <c r="J160" i="2"/>
  <c r="AS94" i="1"/>
  <c r="BK203" i="3"/>
  <c r="BK188" i="3"/>
  <c r="J172" i="3"/>
  <c r="BK155" i="3"/>
  <c r="BK123" i="3"/>
  <c r="BK221" i="3"/>
  <c r="J209" i="3"/>
  <c r="BK193" i="3"/>
  <c r="J175" i="3"/>
  <c r="BK145" i="3"/>
  <c r="J245" i="3"/>
  <c r="J231" i="3"/>
  <c r="J206" i="3"/>
  <c r="J160" i="3"/>
  <c r="BK131" i="3"/>
  <c r="J236" i="3"/>
  <c r="J228" i="3"/>
  <c r="J217" i="3"/>
  <c r="J205" i="3"/>
  <c r="BK196" i="3"/>
  <c r="BK172" i="3"/>
  <c r="J163" i="3"/>
  <c r="BK141" i="3"/>
  <c r="BK135" i="3"/>
  <c r="J133" i="3"/>
  <c r="J127" i="3"/>
  <c r="BK137" i="4"/>
  <c r="BK123" i="4"/>
  <c r="BK129" i="4"/>
  <c r="BK125" i="4"/>
  <c r="J150" i="4"/>
  <c r="J131" i="4"/>
  <c r="T128" i="2" l="1"/>
  <c r="R223" i="2"/>
  <c r="T231" i="2"/>
  <c r="BK341" i="2"/>
  <c r="J341" i="2"/>
  <c r="J103" i="2" s="1"/>
  <c r="BK128" i="2"/>
  <c r="BK223" i="2"/>
  <c r="J223" i="2"/>
  <c r="J99" i="2" s="1"/>
  <c r="T223" i="2"/>
  <c r="P231" i="2"/>
  <c r="R299" i="2"/>
  <c r="T341" i="2"/>
  <c r="R394" i="2"/>
  <c r="P413" i="2"/>
  <c r="R122" i="3"/>
  <c r="R208" i="3"/>
  <c r="P238" i="3"/>
  <c r="R128" i="2"/>
  <c r="BK231" i="2"/>
  <c r="J231" i="2" s="1"/>
  <c r="J101" i="2" s="1"/>
  <c r="BK299" i="2"/>
  <c r="J299" i="2"/>
  <c r="J102" i="2" s="1"/>
  <c r="T299" i="2"/>
  <c r="R341" i="2"/>
  <c r="P394" i="2"/>
  <c r="BK413" i="2"/>
  <c r="J413" i="2"/>
  <c r="J106" i="2"/>
  <c r="R413" i="2"/>
  <c r="BK122" i="3"/>
  <c r="J122" i="3" s="1"/>
  <c r="J98" i="3" s="1"/>
  <c r="T122" i="3"/>
  <c r="P208" i="3"/>
  <c r="BK238" i="3"/>
  <c r="J238" i="3"/>
  <c r="J100" i="3"/>
  <c r="T238" i="3"/>
  <c r="BK122" i="4"/>
  <c r="J122" i="4"/>
  <c r="J98" i="4"/>
  <c r="P122" i="4"/>
  <c r="T122" i="4"/>
  <c r="R136" i="4"/>
  <c r="P128" i="2"/>
  <c r="P127" i="2" s="1"/>
  <c r="P126" i="2" s="1"/>
  <c r="AU95" i="1" s="1"/>
  <c r="P223" i="2"/>
  <c r="R231" i="2"/>
  <c r="P299" i="2"/>
  <c r="P341" i="2"/>
  <c r="BK394" i="2"/>
  <c r="J394" i="2" s="1"/>
  <c r="J104" i="2" s="1"/>
  <c r="T394" i="2"/>
  <c r="T413" i="2"/>
  <c r="P122" i="3"/>
  <c r="P121" i="3" s="1"/>
  <c r="P120" i="3" s="1"/>
  <c r="AU96" i="1" s="1"/>
  <c r="BK208" i="3"/>
  <c r="J208" i="3" s="1"/>
  <c r="J99" i="3" s="1"/>
  <c r="T208" i="3"/>
  <c r="R238" i="3"/>
  <c r="R122" i="4"/>
  <c r="R121" i="4"/>
  <c r="R120" i="4"/>
  <c r="BK136" i="4"/>
  <c r="J136" i="4" s="1"/>
  <c r="J99" i="4" s="1"/>
  <c r="P136" i="4"/>
  <c r="T136" i="4"/>
  <c r="BK411" i="2"/>
  <c r="J411" i="2"/>
  <c r="J105" i="2"/>
  <c r="BK228" i="2"/>
  <c r="J228" i="2" s="1"/>
  <c r="J100" i="2" s="1"/>
  <c r="BK149" i="4"/>
  <c r="J149" i="4" s="1"/>
  <c r="J100" i="4" s="1"/>
  <c r="F92" i="4"/>
  <c r="J89" i="4"/>
  <c r="BE134" i="4"/>
  <c r="BE150" i="4"/>
  <c r="E85" i="4"/>
  <c r="BE127" i="4"/>
  <c r="BE129" i="4"/>
  <c r="BE137" i="4"/>
  <c r="BE123" i="4"/>
  <c r="BE125" i="4"/>
  <c r="BE131" i="4"/>
  <c r="BE145" i="4"/>
  <c r="F92" i="3"/>
  <c r="BE123" i="3"/>
  <c r="BE155" i="3"/>
  <c r="BE166" i="3"/>
  <c r="BE169" i="3"/>
  <c r="BE181" i="3"/>
  <c r="BE188" i="3"/>
  <c r="BE219" i="3"/>
  <c r="BE241" i="3"/>
  <c r="J89" i="3"/>
  <c r="BE133" i="3"/>
  <c r="BE137" i="3"/>
  <c r="BE152" i="3"/>
  <c r="BE160" i="3"/>
  <c r="BE172" i="3"/>
  <c r="BE184" i="3"/>
  <c r="BE190" i="3"/>
  <c r="BE198" i="3"/>
  <c r="BE201" i="3"/>
  <c r="BE206" i="3"/>
  <c r="BE207" i="3"/>
  <c r="BE209" i="3"/>
  <c r="BE213" i="3"/>
  <c r="BE220" i="3"/>
  <c r="BE221" i="3"/>
  <c r="BE225" i="3"/>
  <c r="BE231" i="3"/>
  <c r="BE234" i="3"/>
  <c r="BE237" i="3"/>
  <c r="BE239" i="3"/>
  <c r="BE245" i="3"/>
  <c r="J128" i="2"/>
  <c r="J98" i="2"/>
  <c r="E85" i="3"/>
  <c r="BE131" i="3"/>
  <c r="BE141" i="3"/>
  <c r="BE158" i="3"/>
  <c r="BE163" i="3"/>
  <c r="BE175" i="3"/>
  <c r="BE196" i="3"/>
  <c r="BE217" i="3"/>
  <c r="BE223" i="3"/>
  <c r="BE227" i="3"/>
  <c r="BE235" i="3"/>
  <c r="BE127" i="3"/>
  <c r="BE135" i="3"/>
  <c r="BE145" i="3"/>
  <c r="BE147" i="3"/>
  <c r="BE177" i="3"/>
  <c r="BE186" i="3"/>
  <c r="BE193" i="3"/>
  <c r="BE195" i="3"/>
  <c r="BE199" i="3"/>
  <c r="BE203" i="3"/>
  <c r="BE205" i="3"/>
  <c r="BE215" i="3"/>
  <c r="BE228" i="3"/>
  <c r="BE233" i="3"/>
  <c r="BE236" i="3"/>
  <c r="E85" i="2"/>
  <c r="J120" i="2"/>
  <c r="F123" i="2"/>
  <c r="BE130" i="2"/>
  <c r="BE148" i="2"/>
  <c r="BE162" i="2"/>
  <c r="BE165" i="2"/>
  <c r="BE166" i="2"/>
  <c r="BE173" i="2"/>
  <c r="BE177" i="2"/>
  <c r="BE184" i="2"/>
  <c r="BE205" i="2"/>
  <c r="BE247" i="2"/>
  <c r="BE251" i="2"/>
  <c r="BE254" i="2"/>
  <c r="BE269" i="2"/>
  <c r="BE290" i="2"/>
  <c r="BE292" i="2"/>
  <c r="BE296" i="2"/>
  <c r="BE300" i="2"/>
  <c r="BE311" i="2"/>
  <c r="BE319" i="2"/>
  <c r="BE323" i="2"/>
  <c r="BE346" i="2"/>
  <c r="BE364" i="2"/>
  <c r="BE365" i="2"/>
  <c r="BE366" i="2"/>
  <c r="BE372" i="2"/>
  <c r="BE375" i="2"/>
  <c r="BE388" i="2"/>
  <c r="BE395" i="2"/>
  <c r="BE400" i="2"/>
  <c r="BE412" i="2"/>
  <c r="BE129" i="2"/>
  <c r="BE131" i="2"/>
  <c r="BE135" i="2"/>
  <c r="BE139" i="2"/>
  <c r="BE154" i="2"/>
  <c r="BE160" i="2"/>
  <c r="BE171" i="2"/>
  <c r="BE179" i="2"/>
  <c r="BE181" i="2"/>
  <c r="BE187" i="2"/>
  <c r="BE199" i="2"/>
  <c r="BE201" i="2"/>
  <c r="BE217" i="2"/>
  <c r="BE219" i="2"/>
  <c r="BE224" i="2"/>
  <c r="BE274" i="2"/>
  <c r="BE278" i="2"/>
  <c r="BE302" i="2"/>
  <c r="BE309" i="2"/>
  <c r="BE317" i="2"/>
  <c r="BE338" i="2"/>
  <c r="BE344" i="2"/>
  <c r="BE362" i="2"/>
  <c r="BE363" i="2"/>
  <c r="BE377" i="2"/>
  <c r="BE420" i="2"/>
  <c r="BE191" i="2"/>
  <c r="BE193" i="2"/>
  <c r="BE207" i="2"/>
  <c r="BE211" i="2"/>
  <c r="BE238" i="2"/>
  <c r="BE244" i="2"/>
  <c r="BE259" i="2"/>
  <c r="BE264" i="2"/>
  <c r="BE286" i="2"/>
  <c r="BE307" i="2"/>
  <c r="BE313" i="2"/>
  <c r="BE325" i="2"/>
  <c r="BE342" i="2"/>
  <c r="BE343" i="2"/>
  <c r="BE345" i="2"/>
  <c r="BE347" i="2"/>
  <c r="BE348" i="2"/>
  <c r="BE354" i="2"/>
  <c r="BE356" i="2"/>
  <c r="BE357" i="2"/>
  <c r="BE359" i="2"/>
  <c r="BE374" i="2"/>
  <c r="BE383" i="2"/>
  <c r="BE399" i="2"/>
  <c r="BE403" i="2"/>
  <c r="BE404" i="2"/>
  <c r="BE407" i="2"/>
  <c r="BE408" i="2"/>
  <c r="BE409" i="2"/>
  <c r="BE414" i="2"/>
  <c r="BE143" i="2"/>
  <c r="BE164" i="2"/>
  <c r="BE167" i="2"/>
  <c r="BE213" i="2"/>
  <c r="BE226" i="2"/>
  <c r="BE229" i="2"/>
  <c r="BE232" i="2"/>
  <c r="BE241" i="2"/>
  <c r="BE282" i="2"/>
  <c r="BE305" i="2"/>
  <c r="BE315" i="2"/>
  <c r="BE321" i="2"/>
  <c r="BE327" i="2"/>
  <c r="BE329" i="2"/>
  <c r="BE331" i="2"/>
  <c r="BE333" i="2"/>
  <c r="BE335" i="2"/>
  <c r="BE340" i="2"/>
  <c r="BE349" i="2"/>
  <c r="BE350" i="2"/>
  <c r="BE351" i="2"/>
  <c r="BE376" i="2"/>
  <c r="BE378" i="2"/>
  <c r="BE417" i="2"/>
  <c r="F34" i="2"/>
  <c r="BA95" i="1"/>
  <c r="J34" i="3"/>
  <c r="AW96" i="1" s="1"/>
  <c r="F37" i="3"/>
  <c r="BD96" i="1"/>
  <c r="F35" i="2"/>
  <c r="BB95" i="1" s="1"/>
  <c r="F36" i="2"/>
  <c r="BC95" i="1"/>
  <c r="F35" i="4"/>
  <c r="BB97" i="1" s="1"/>
  <c r="F37" i="2"/>
  <c r="BD95" i="1"/>
  <c r="F36" i="3"/>
  <c r="BC96" i="1" s="1"/>
  <c r="F34" i="3"/>
  <c r="BA96" i="1"/>
  <c r="F37" i="4"/>
  <c r="BD97" i="1" s="1"/>
  <c r="F36" i="4"/>
  <c r="BC97" i="1"/>
  <c r="J34" i="2"/>
  <c r="AW95" i="1" s="1"/>
  <c r="F35" i="3"/>
  <c r="BB96" i="1"/>
  <c r="J34" i="4"/>
  <c r="AW97" i="1" s="1"/>
  <c r="F34" i="4"/>
  <c r="BA97" i="1"/>
  <c r="T121" i="3" l="1"/>
  <c r="T120" i="3" s="1"/>
  <c r="R127" i="2"/>
  <c r="R126" i="2" s="1"/>
  <c r="T121" i="4"/>
  <c r="T120" i="4" s="1"/>
  <c r="BK127" i="2"/>
  <c r="J127" i="2" s="1"/>
  <c r="J97" i="2" s="1"/>
  <c r="P121" i="4"/>
  <c r="P120" i="4"/>
  <c r="AU97" i="1" s="1"/>
  <c r="AU94" i="1" s="1"/>
  <c r="R121" i="3"/>
  <c r="R120" i="3" s="1"/>
  <c r="T127" i="2"/>
  <c r="T126" i="2" s="1"/>
  <c r="BK121" i="3"/>
  <c r="J121" i="3" s="1"/>
  <c r="J97" i="3" s="1"/>
  <c r="BK121" i="4"/>
  <c r="J121" i="4"/>
  <c r="J97" i="4" s="1"/>
  <c r="F33" i="2"/>
  <c r="AZ95" i="1" s="1"/>
  <c r="J33" i="3"/>
  <c r="AV96" i="1"/>
  <c r="AT96" i="1" s="1"/>
  <c r="J33" i="4"/>
  <c r="AV97" i="1" s="1"/>
  <c r="AT97" i="1" s="1"/>
  <c r="BD94" i="1"/>
  <c r="W33" i="1"/>
  <c r="J33" i="2"/>
  <c r="AV95" i="1"/>
  <c r="AT95" i="1" s="1"/>
  <c r="F33" i="3"/>
  <c r="AZ96" i="1" s="1"/>
  <c r="BC94" i="1"/>
  <c r="W32" i="1" s="1"/>
  <c r="F33" i="4"/>
  <c r="AZ97" i="1" s="1"/>
  <c r="BB94" i="1"/>
  <c r="AX94" i="1" s="1"/>
  <c r="BA94" i="1"/>
  <c r="W30" i="1" s="1"/>
  <c r="BK120" i="3" l="1"/>
  <c r="J120" i="3" s="1"/>
  <c r="J96" i="3" s="1"/>
  <c r="BK126" i="2"/>
  <c r="J126" i="2"/>
  <c r="BK120" i="4"/>
  <c r="J120" i="4"/>
  <c r="J96" i="4" s="1"/>
  <c r="J30" i="2"/>
  <c r="AG95" i="1" s="1"/>
  <c r="AW94" i="1"/>
  <c r="AK30" i="1" s="1"/>
  <c r="AZ94" i="1"/>
  <c r="AV94" i="1" s="1"/>
  <c r="AK29" i="1" s="1"/>
  <c r="W31" i="1"/>
  <c r="AY94" i="1"/>
  <c r="J39" i="2" l="1"/>
  <c r="J96" i="2"/>
  <c r="AN95" i="1"/>
  <c r="J30" i="3"/>
  <c r="AG96" i="1"/>
  <c r="W29" i="1"/>
  <c r="J30" i="4"/>
  <c r="AG97" i="1" s="1"/>
  <c r="AT94" i="1"/>
  <c r="J39" i="4" l="1"/>
  <c r="AN96" i="1"/>
  <c r="J39" i="3"/>
  <c r="AN97" i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<sst xmlns="http://schemas.openxmlformats.org/spreadsheetml/2006/main" count="6578" uniqueCount="1060">
  <si>
    <t>Export Komplet</t>
  </si>
  <si>
    <t/>
  </si>
  <si>
    <t>2.0</t>
  </si>
  <si>
    <t>ZAMOK</t>
  </si>
  <si>
    <t>False</t>
  </si>
  <si>
    <t>{f77dd95c-c90e-48be-b76e-bcae92953fc6}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</si>
  <si>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</si>
  <si>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</si>
  <si>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</si>
  <si>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</si>
  <si>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</si>
  <si>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</si>
  <si>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</si>
  <si>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</si>
  <si>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23-02-11-2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</si>
  <si>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</si>
  <si>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</si>
  <si>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LITOMĚŘICKÁ - DOPRAVNÍ ÚPRAVY</t>
  </si>
  <si>
    <t>KSO:</t>
  </si>
  <si>
    <t>CC-CZ:</t>
  </si>
  <si>
    <t>Místo:</t>
  </si>
  <si>
    <t>TEPLICE</t>
  </si>
  <si>
    <t>Datum:</t>
  </si>
  <si>
    <t>Zadavatel:</t>
  </si>
  <si>
    <t>IČ:</t>
  </si>
  <si>
    <t>STATUTÁRNÍ MĚSTO TEPLICE</t>
  </si>
  <si>
    <t>DIČ:</t>
  </si>
  <si>
    <t>Uchazeč:</t>
  </si>
  <si>
    <t>Vyplň údaj</t>
  </si>
  <si>
    <t>Projektant:</t>
  </si>
  <si>
    <t>RAPID MOST SPOL. S R.O.</t>
  </si>
  <si>
    <t>True</t>
  </si>
  <si>
    <t>Zpracovatel:</t>
  </si>
  <si>
    <t>ING.VLADIMÍR PLHÁK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</si>
  <si>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</si>
  <si>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</si>
  <si>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</si>
  <si>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</si>
  <si>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</si>
  <si>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</si>
  <si>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</si>
  <si>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</si>
  <si>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</si>
  <si>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</si>
  <si>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</si>
  <si>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</si>
  <si>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</si>
  <si>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</si>
  <si>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</si>
  <si>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</si>
  <si>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</si>
  <si>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</si>
  <si>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</si>
  <si>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</si>
  <si>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</si>
  <si>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</si>
  <si>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</si>
  <si>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</si>
  <si>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</si>
  <si>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</si>
  <si>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</si>
  <si>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</si>
  <si>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</si>
  <si>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</si>
  <si>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</si>
  <si>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</si>
  <si>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</si>
  <si>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</si>
  <si>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</si>
  <si>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</si>
  <si>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</si>
  <si>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</si>
  <si>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</si>
  <si>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</si>
  <si>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</si>
  <si>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</si>
  <si>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</si>
  <si>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</si>
  <si>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</si>
  <si>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</si>
  <si>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ZRN1</t>
  </si>
  <si>
    <t>KOMUNIKACE</t>
  </si>
  <si>
    <t>ING</t>
  </si>
  <si>
    <t>1</t>
  </si>
  <si>
    <t>{d26ca8a3-cf04-4eaf-b0bd-1bce67849ce9}</t>
  </si>
  <si>
    <t>2</t>
  </si>
  <si>
    <t>ZRN2</t>
  </si>
  <si>
    <t>VEŘEJNÉ OSVĚTLENÍ</t>
  </si>
  <si>
    <t>{17302150-dc43-4302-8da8-f892b884cd1f}</t>
  </si>
  <si>
    <t>VON</t>
  </si>
  <si>
    <t>VEDLEJŠÍ A OSTATNÍ NÁKLADY</t>
  </si>
  <si>
    <t>{53e570de-9d70-4b9e-bca8-51718bfea6ba}</t>
  </si>
  <si>
    <t>DEM1</t>
  </si>
  <si>
    <t>BOURÁNÍ ASFALTOVÉ KOMUNIKACE - NOVÁ KCE 450MM</t>
  </si>
  <si>
    <t>m2</t>
  </si>
  <si>
    <t>527</t>
  </si>
  <si>
    <t>3</t>
  </si>
  <si>
    <t>DEM2</t>
  </si>
  <si>
    <t>BOURÁNÍ ASFALTOVÉ KOMUNIKACE - NOVÁ KCE 320MM</t>
  </si>
  <si>
    <t>174</t>
  </si>
  <si>
    <t>KRYCÍ LIST SOUPISU PRACÍ</t>
  </si>
  <si>
    <t>DEM3</t>
  </si>
  <si>
    <t>BOURÁNÍ ASFALTOVÉ KOMUNIKACE - NOVÁ KCE 240MM</t>
  </si>
  <si>
    <t>72</t>
  </si>
  <si>
    <t>DEM4</t>
  </si>
  <si>
    <t>BOURÁNÍ ASFALTOVÉ KOMUNIKACE - NOVÁ KCE 200MM</t>
  </si>
  <si>
    <t>208</t>
  </si>
  <si>
    <t>DEM5</t>
  </si>
  <si>
    <t>BOURÁNÍ ASFALTOVÉHO CHODNÍKU - NOVÁ KCE 450MM</t>
  </si>
  <si>
    <t>DEM6</t>
  </si>
  <si>
    <t>BOURÁNÍ ASFALTOVÉHO CHODNÍKU - NOVÁ KCE 240MM</t>
  </si>
  <si>
    <t>801</t>
  </si>
  <si>
    <t>Objekt:</t>
  </si>
  <si>
    <t>DEM8</t>
  </si>
  <si>
    <t>BOURÁNÍ DLÁŽDĚNÉHO CHODNÍKU - NOVÁ KCE 450MM</t>
  </si>
  <si>
    <t>ZRN1 - KOMUNIKACE</t>
  </si>
  <si>
    <t>DEM9</t>
  </si>
  <si>
    <t>BOURÁNÍ DLÁŽDĚNÉHO CHODNÍKU - NOVÁ KCE 240MM</t>
  </si>
  <si>
    <t>38</t>
  </si>
  <si>
    <t>DN150</t>
  </si>
  <si>
    <t>PŘÍPOJKY DN 150</t>
  </si>
  <si>
    <t>m</t>
  </si>
  <si>
    <t>4,5</t>
  </si>
  <si>
    <t>KCE100MMAB</t>
  </si>
  <si>
    <t>KCE100MM KRYT Z ASFALTOBETONU</t>
  </si>
  <si>
    <t>1735</t>
  </si>
  <si>
    <t>KCE240MMDP</t>
  </si>
  <si>
    <t>KCE 240MM KRYT Z DLAŽBY POVRCH HLADKÝ, BARVA PŘÍRODNÍ</t>
  </si>
  <si>
    <t>880</t>
  </si>
  <si>
    <t>KCE240MMDR</t>
  </si>
  <si>
    <t>KCE 240MM KRYT Z DLAŽBY POVRCH RELIÉFNÍ, BARVA ČERVENÁ</t>
  </si>
  <si>
    <t>35</t>
  </si>
  <si>
    <t>KCE280MMAB</t>
  </si>
  <si>
    <t>KCE280MM KRYT Z ASFALTOBETONU</t>
  </si>
  <si>
    <t>5</t>
  </si>
  <si>
    <t>KCE320MMDP</t>
  </si>
  <si>
    <t>KCE 320MM KRYT Z DLAŽBY POVRCH HLADKÝ, BARVA PŘÍRODNÍ</t>
  </si>
  <si>
    <t>250</t>
  </si>
  <si>
    <t>KCE450MMAB</t>
  </si>
  <si>
    <t>KCE450MM KRYT Z ASFALTOBETONU</t>
  </si>
  <si>
    <t>375</t>
  </si>
  <si>
    <t>OBSYP</t>
  </si>
  <si>
    <t>SOUČET</t>
  </si>
  <si>
    <t>m3</t>
  </si>
  <si>
    <t>0,54</t>
  </si>
  <si>
    <t>ODKOP2</t>
  </si>
  <si>
    <t>VÝPOČET PRO ODKOP ZEMINY V TŘ. 2</t>
  </si>
  <si>
    <t>90</t>
  </si>
  <si>
    <t>ODKOP4</t>
  </si>
  <si>
    <t>VÝPOČET PRO ODKOP ZEMINY V TŘ. 4</t>
  </si>
  <si>
    <t>281,7</t>
  </si>
  <si>
    <t>ODVOZ2</t>
  </si>
  <si>
    <t>VÝPOČET KUBATUR K ODVOZU NA SKLÁDKU</t>
  </si>
  <si>
    <t>ODVOZ4</t>
  </si>
  <si>
    <t>284,94</t>
  </si>
  <si>
    <t>RÝHY</t>
  </si>
  <si>
    <t xml:space="preserve">VÝPOČET PRO ODKOP ZEMINY V TŘ. 4 </t>
  </si>
  <si>
    <t>3,24</t>
  </si>
  <si>
    <t>ŠACHTA</t>
  </si>
  <si>
    <t>POČET REVIZNÍCH ŠACHET</t>
  </si>
  <si>
    <t>kus</t>
  </si>
  <si>
    <t>10</t>
  </si>
  <si>
    <t>UV</t>
  </si>
  <si>
    <t>ULIČNÍ VPUST</t>
  </si>
  <si>
    <t>ZÁSYPY</t>
  </si>
  <si>
    <t>13,24</t>
  </si>
  <si>
    <t>ZELEŇ</t>
  </si>
  <si>
    <t>SADOVÉ ÚPRAVY – TRÁVNÍK</t>
  </si>
  <si>
    <t>475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</si>
  <si>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</si>
  <si>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</si>
  <si>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</si>
  <si>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</si>
  <si>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</si>
  <si>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</si>
  <si>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</si>
  <si>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</si>
  <si>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</si>
  <si>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</si>
  <si>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</si>
  <si>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</si>
  <si>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</si>
  <si>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</si>
  <si>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</si>
  <si>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</si>
  <si>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</si>
  <si>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</si>
  <si>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</si>
  <si>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</si>
  <si>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</si>
  <si>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</si>
  <si>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</si>
  <si>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</si>
  <si>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</si>
  <si>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</si>
  <si>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</si>
  <si>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</si>
  <si>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</si>
  <si>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</si>
  <si>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</si>
  <si>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</si>
  <si>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112201114</t>
  </si>
  <si>
    <t>Odstranění pařezů D do 0,5 m v rovině a svahu 1:5 s odklizením do 20 m a zasypáním jámy</t>
  </si>
  <si>
    <t>CS ÚRS 2024 01</t>
  </si>
  <si>
    <t>4</t>
  </si>
  <si>
    <t>-631146635</t>
  </si>
  <si>
    <t>112201117</t>
  </si>
  <si>
    <t>Odstranění pařezů D přes 0,7 do 0,8 m v rovině a svahu do 1:5 s odklizením do 20 m a zasypáním jámy</t>
  </si>
  <si>
    <t>209074080</t>
  </si>
  <si>
    <t>113106134</t>
  </si>
  <si>
    <t>Rozebrání dlažeb ze zámkových dlaždic komunikací pro pěší strojně pl do 50 m2</t>
  </si>
  <si>
    <t>465733785</t>
  </si>
  <si>
    <t>VV</t>
  </si>
  <si>
    <t>Součet</t>
  </si>
  <si>
    <t>113107221</t>
  </si>
  <si>
    <t>Odstranění podkladu z kameniva drceného tl do 100 mm strojně pl přes 200 m2</t>
  </si>
  <si>
    <t>-1786350483</t>
  </si>
  <si>
    <t>113107222</t>
  </si>
  <si>
    <t>Odstranění podkladu z kameniva drceného tl 200 mm strojně pl přes 200 m2</t>
  </si>
  <si>
    <t>1285349571</t>
  </si>
  <si>
    <t>6</t>
  </si>
  <si>
    <t>113107231</t>
  </si>
  <si>
    <t>Odstranění podkladu z betonu prostého tl 150 mm strojně pl přes 200 m2</t>
  </si>
  <si>
    <t>-359153169</t>
  </si>
  <si>
    <t>P</t>
  </si>
  <si>
    <t>Poznámka k položce:_x000D_
50%, odhad projektanta</t>
  </si>
  <si>
    <t>7</t>
  </si>
  <si>
    <t>113107241</t>
  </si>
  <si>
    <t>Odstranění podkladu živičného tl 50 mm strojně pl přes 200 m2</t>
  </si>
  <si>
    <t>-1270194124</t>
  </si>
  <si>
    <t>lité asfalty byly částečně odstraněny (75%) při rekonstrukci SČVaK a.s.</t>
  </si>
  <si>
    <t>822*0,25 'Přepočtené koeficientem množství</t>
  </si>
  <si>
    <t>8</t>
  </si>
  <si>
    <t>113107243</t>
  </si>
  <si>
    <t>Odstranění podkladu živičného tl přes 100 do 150 mm strojně pl přes 200 m2</t>
  </si>
  <si>
    <t>1368812415</t>
  </si>
  <si>
    <t>9</t>
  </si>
  <si>
    <t>113154264</t>
  </si>
  <si>
    <t>Frézování živičného krytu tl 100 mm pruh š přes 1 do 2 m pl přes 500 do 1000 m2 s překážkami v trase</t>
  </si>
  <si>
    <t>2105884840</t>
  </si>
  <si>
    <t>410+325"1+3 etapa Lounská</t>
  </si>
  <si>
    <t>1586941157</t>
  </si>
  <si>
    <t>720"DEM0 - 1+3 etapa Litoměřická</t>
  </si>
  <si>
    <t>11</t>
  </si>
  <si>
    <t>113201112</t>
  </si>
  <si>
    <t>Vytrhání obrub silničních ležatých</t>
  </si>
  <si>
    <t>-519227537</t>
  </si>
  <si>
    <t>113202111</t>
  </si>
  <si>
    <t>Vytrhání obrub krajníků obrubníků stojatých</t>
  </si>
  <si>
    <t>-1597967201</t>
  </si>
  <si>
    <t>13</t>
  </si>
  <si>
    <t>113204111</t>
  </si>
  <si>
    <t>Vytrhání obrub záhonových</t>
  </si>
  <si>
    <t>2045736161</t>
  </si>
  <si>
    <t>14</t>
  </si>
  <si>
    <t>120001101</t>
  </si>
  <si>
    <t>Příplatek za ztížení odkopávky nebo prokopávky v blízkosti inženýrských sítí</t>
  </si>
  <si>
    <t>1424018349</t>
  </si>
  <si>
    <t xml:space="preserve">Poznámka k položce:_x000D_
75%, odhad projektanta </t>
  </si>
  <si>
    <t>281,7*0,75 'Přepočtené koeficientem množství</t>
  </si>
  <si>
    <t>15</t>
  </si>
  <si>
    <t>122151103</t>
  </si>
  <si>
    <t>Odkopávky a prokopávky nezapažené v hornině třídy těžitelnosti I skupiny 1 a 2 objem do 100 m3 strojně</t>
  </si>
  <si>
    <t>1641546910</t>
  </si>
  <si>
    <t>16</t>
  </si>
  <si>
    <t>122351103</t>
  </si>
  <si>
    <t>Odkopávky a prokopávky nezapažené v hornině třídy těžitelnosti II skupiny 4 objem do 100 m3 strojně</t>
  </si>
  <si>
    <t>-822633068</t>
  </si>
  <si>
    <t>-187,5 "(aktivní zóna)</t>
  </si>
  <si>
    <t>17</t>
  </si>
  <si>
    <t>122351104</t>
  </si>
  <si>
    <t>Odkopávky a prokopávky nezapažené v hornině třídy těžitelnosti II skupiny 4 objem do 500 m3 strojně</t>
  </si>
  <si>
    <t>312290238</t>
  </si>
  <si>
    <t>187,5"aktivní zóna</t>
  </si>
  <si>
    <t>18</t>
  </si>
  <si>
    <t>132351101</t>
  </si>
  <si>
    <t>Hloubení rýh nezapažených š do 800 mm v hornině třídy těžitelnosti II skupiny 4 objem do 20 m3 strojně</t>
  </si>
  <si>
    <t>-186294717</t>
  </si>
  <si>
    <t>19</t>
  </si>
  <si>
    <t>162751117</t>
  </si>
  <si>
    <t>Vodorovné přemístění do 10000 m výkopku/sypaniny z horniny třídy těžitelnosti I, skupiny 1 až 3</t>
  </si>
  <si>
    <t>1603118334</t>
  </si>
  <si>
    <t>Poznámka k položce:_x000D_
8,5 - 9,5km</t>
  </si>
  <si>
    <t>20</t>
  </si>
  <si>
    <t>162751137</t>
  </si>
  <si>
    <t>Vodorovné přemístění do 10000 m výkopku/sypaniny z horniny třídy těžitelnosti II, skupiny 4 a 5</t>
  </si>
  <si>
    <t>-1837440368</t>
  </si>
  <si>
    <t>ODKOP4+RÝHY</t>
  </si>
  <si>
    <t>171201231</t>
  </si>
  <si>
    <t>Poplatek za uložení zeminy a kamení na recyklační skládce (skládkovné) kód odpadu 17 05 04</t>
  </si>
  <si>
    <t>t</t>
  </si>
  <si>
    <t>430168255</t>
  </si>
  <si>
    <t xml:space="preserve">Poznámka k položce:_x000D_
převod m3/t_x000D_
</t>
  </si>
  <si>
    <t>ODVOZ2+ODVOZ4</t>
  </si>
  <si>
    <t>374,94*1,75 'Přepočtené koeficientem množství</t>
  </si>
  <si>
    <t>22</t>
  </si>
  <si>
    <t>171251201</t>
  </si>
  <si>
    <t>Uložení sypaniny na skládky nebo meziskládky</t>
  </si>
  <si>
    <t>744920243</t>
  </si>
  <si>
    <t>ODKOP2+ODKOP4</t>
  </si>
  <si>
    <t>23</t>
  </si>
  <si>
    <t>174101101</t>
  </si>
  <si>
    <t>Zásyp jam, šachet rýh nebo kolem objektů sypaninou se zhutněním</t>
  </si>
  <si>
    <t>1700548806</t>
  </si>
  <si>
    <t>Poznámka k položce:_x000D_
80% po odpočtu</t>
  </si>
  <si>
    <t>RÝHY"ZÁSYPY rýh přípojek</t>
  </si>
  <si>
    <t>ŠACHTA"ZÁSYPY kolem šachet</t>
  </si>
  <si>
    <t>13,24*0,8 'Přepočtené koeficientem množství</t>
  </si>
  <si>
    <t>24</t>
  </si>
  <si>
    <t>175111101</t>
  </si>
  <si>
    <t>Obsypání potrubí ručně sypaninou bez prohození, uloženou do 3 m</t>
  </si>
  <si>
    <t>105764130</t>
  </si>
  <si>
    <t>0,2*0,6*DN150</t>
  </si>
  <si>
    <t>25</t>
  </si>
  <si>
    <t>M</t>
  </si>
  <si>
    <t>58331200</t>
  </si>
  <si>
    <t>štěrkopísek netříděný zásypový</t>
  </si>
  <si>
    <t>-1221453363</t>
  </si>
  <si>
    <t>Poznámka k položce:_x000D_
převod m3/t_x000D_
80% po odpočtu</t>
  </si>
  <si>
    <t>ZÁSYPY+OBSYP</t>
  </si>
  <si>
    <t>13,78*1,4 'Přepočtené koeficientem množství</t>
  </si>
  <si>
    <t>26</t>
  </si>
  <si>
    <t>180404111</t>
  </si>
  <si>
    <t>Založení hřišťového trávníku výsevem na vrstvě ornice</t>
  </si>
  <si>
    <t>-489038050</t>
  </si>
  <si>
    <t>27</t>
  </si>
  <si>
    <t>005724100</t>
  </si>
  <si>
    <t>osivo směs travní parková</t>
  </si>
  <si>
    <t>kg</t>
  </si>
  <si>
    <t>-846292537</t>
  </si>
  <si>
    <t>Poznámka k položce:_x000D_
1kg/50m2</t>
  </si>
  <si>
    <t>475*0,02 'Přepočtené koeficientem množství</t>
  </si>
  <si>
    <t>28</t>
  </si>
  <si>
    <t>181351103</t>
  </si>
  <si>
    <t>Rozprostření ornice tl vrstvy do 200 mm pl do 500 m2 v rovině nebo ve svahu do 1:5 strojně</t>
  </si>
  <si>
    <t>-540678334</t>
  </si>
  <si>
    <t>29</t>
  </si>
  <si>
    <t>10364100</t>
  </si>
  <si>
    <t>zemina pro terénní úpravy - tříděná</t>
  </si>
  <si>
    <t>-1022623314</t>
  </si>
  <si>
    <t>Poznámka k položce:_x000D_
převod m3/t</t>
  </si>
  <si>
    <t>ZELEŇ*0,2</t>
  </si>
  <si>
    <t>95*1,75 'Přepočtené koeficientem množství</t>
  </si>
  <si>
    <t>30</t>
  </si>
  <si>
    <t>181951111</t>
  </si>
  <si>
    <t>Úprava pláně v hornině třídy těžitelnosti I, skupiny 1 až 3 bez zhutnění</t>
  </si>
  <si>
    <t>-1872980975</t>
  </si>
  <si>
    <t>31</t>
  </si>
  <si>
    <t>181951114</t>
  </si>
  <si>
    <t>Úprava pláně v hornině třídy těžitelnosti II, skupiny 4 a 5 se zhutněním</t>
  </si>
  <si>
    <t>-1075082561</t>
  </si>
  <si>
    <t>KCE240MMDP+KCE240MMDR</t>
  </si>
  <si>
    <t>KCE450MMAB+KCE320MMDP</t>
  </si>
  <si>
    <t>Svislé a kompletní konstrukce</t>
  </si>
  <si>
    <t>32</t>
  </si>
  <si>
    <t>339921132</t>
  </si>
  <si>
    <t>Osazování betonových palisád do betonového základu v řadě výšky prvku přes 0,5 do 1 m</t>
  </si>
  <si>
    <t>1776218110</t>
  </si>
  <si>
    <t>40</t>
  </si>
  <si>
    <t>33</t>
  </si>
  <si>
    <t>59228277</t>
  </si>
  <si>
    <t>palisáda betonová hranatá barevná 115x115x500mm</t>
  </si>
  <si>
    <t>-1333166565</t>
  </si>
  <si>
    <t>40*5,715 'Přepočtené koeficientem množství</t>
  </si>
  <si>
    <t>Vodorovné konstrukce</t>
  </si>
  <si>
    <t>34</t>
  </si>
  <si>
    <t>451573111</t>
  </si>
  <si>
    <t>Lože pod potrubí otevřený výkop ze štěrkopísku</t>
  </si>
  <si>
    <t>532631962</t>
  </si>
  <si>
    <t>0,6*0,3*DN150</t>
  </si>
  <si>
    <t>Komunikace pozemní</t>
  </si>
  <si>
    <t>564851111</t>
  </si>
  <si>
    <t>Podklad ze štěrkodrtě ŠD tl 150 mm</t>
  </si>
  <si>
    <t>1279480199</t>
  </si>
  <si>
    <t>Poznámka k položce:_x000D_
rozšíření k pláni 5%</t>
  </si>
  <si>
    <t>915*1,05 'Přepočtené koeficientem množství</t>
  </si>
  <si>
    <t>36</t>
  </si>
  <si>
    <t>564861111</t>
  </si>
  <si>
    <t>Podklad ze štěrkodrtě ŠD tl 200 mm</t>
  </si>
  <si>
    <t>1776365431</t>
  </si>
  <si>
    <t>Poznámka k položce:_x000D_
koef.1,1 odhad projektanta</t>
  </si>
  <si>
    <t>37</t>
  </si>
  <si>
    <t>564871111</t>
  </si>
  <si>
    <t>Podklad ze štěrkodrtě ŠD plochy přes 100 m2 tl 250 mm</t>
  </si>
  <si>
    <t>-1530086501</t>
  </si>
  <si>
    <t>aktivní zóna</t>
  </si>
  <si>
    <t>KCE450MMAB*2</t>
  </si>
  <si>
    <t>565135101</t>
  </si>
  <si>
    <t>Asfaltový beton vrstva podkladní ACP 16 (obalované kamenivo OKS) tl 50 mm š do 1,5 m</t>
  </si>
  <si>
    <t>488813762</t>
  </si>
  <si>
    <t>oceň ACp16+</t>
  </si>
  <si>
    <t>39</t>
  </si>
  <si>
    <t>567142114</t>
  </si>
  <si>
    <t>Podklad ze směsi stmelené cementem SC C 8/10 (KSC I) tl 240 mm</t>
  </si>
  <si>
    <t>680603162</t>
  </si>
  <si>
    <t>573111112</t>
  </si>
  <si>
    <t>Postřik živičný infiltrační s posypem z asfaltu množství 1 kg/m2</t>
  </si>
  <si>
    <t>-717580085</t>
  </si>
  <si>
    <t>Poznámka k položce:_x000D_
10% vyrovnání</t>
  </si>
  <si>
    <t>41</t>
  </si>
  <si>
    <t>573211111</t>
  </si>
  <si>
    <t>Postřik živičný spojovací z asfaltu v množství 0,60 kg/m2</t>
  </si>
  <si>
    <t>502447956</t>
  </si>
  <si>
    <t>42</t>
  </si>
  <si>
    <t>577134111</t>
  </si>
  <si>
    <t>Asfaltový beton vrstva obrusná ACO 11 (ABS) tř. I tl 40 mm š do 3 m z nemodifikovaného asfaltu</t>
  </si>
  <si>
    <t>-416127641</t>
  </si>
  <si>
    <t>43</t>
  </si>
  <si>
    <t>577155112</t>
  </si>
  <si>
    <t>Asfaltový beton vrstva ložní ACL 16 (ABH) tl 60 mm š do 3 m z nemodifikovaného asfaltu</t>
  </si>
  <si>
    <t>-39706510</t>
  </si>
  <si>
    <t>44</t>
  </si>
  <si>
    <t>596211113</t>
  </si>
  <si>
    <t>Kladení zámkové dlažby komunikací pro pěší tl 60 mm skupiny A pl přes 300 m2</t>
  </si>
  <si>
    <t>454061142</t>
  </si>
  <si>
    <t xml:space="preserve">Poznámka k položce:_x000D_
_x000D_
</t>
  </si>
  <si>
    <t>45</t>
  </si>
  <si>
    <t>59245008</t>
  </si>
  <si>
    <t>dlažba tvar obdélník betonová 200x100x60mm barevná</t>
  </si>
  <si>
    <t>-1001788791</t>
  </si>
  <si>
    <t>Poznámka k položce:_x000D_
1% ztratné</t>
  </si>
  <si>
    <t>KCE240MMDP*0,2</t>
  </si>
  <si>
    <t>176*1,01 'Přepočtené koeficientem množství</t>
  </si>
  <si>
    <t>46</t>
  </si>
  <si>
    <t>59245018</t>
  </si>
  <si>
    <t>dlažba tvar obdélník betonová 200x100x60mm přírodní</t>
  </si>
  <si>
    <t>-555541452</t>
  </si>
  <si>
    <t>Poznámka k položce:_x000D_
2% ztratné</t>
  </si>
  <si>
    <t>KCE240MMDP*0,8</t>
  </si>
  <si>
    <t>704*1,01 'Přepočtené koeficientem množství</t>
  </si>
  <si>
    <t>47</t>
  </si>
  <si>
    <t>59245006</t>
  </si>
  <si>
    <t>dlažba tvar obdélník betonová pro nevidomé 200x100x60mm barevná</t>
  </si>
  <si>
    <t>347679937</t>
  </si>
  <si>
    <t>35*1,02 'Přepočtené koeficientem množství</t>
  </si>
  <si>
    <t>48</t>
  </si>
  <si>
    <t>596211114</t>
  </si>
  <si>
    <t>Příplatek za kombinaci dvou barev u kladení betonových dlažeb komunikací pro pěší ručně tl 60 mm skupiny A</t>
  </si>
  <si>
    <t>-1783258842</t>
  </si>
  <si>
    <t>49</t>
  </si>
  <si>
    <t>596212212</t>
  </si>
  <si>
    <t>Kladení zámkové dlažby pozemních komunikací ručně tl 80 mm skupiny A pl přes 100 do 300 m2</t>
  </si>
  <si>
    <t>1647155881</t>
  </si>
  <si>
    <t>50</t>
  </si>
  <si>
    <t>59245020</t>
  </si>
  <si>
    <t>dlažba tvar obdélník betonová 200x100x80mm přírodní</t>
  </si>
  <si>
    <t>1517983355</t>
  </si>
  <si>
    <t>250*1,02 'Přepočtené koeficientem množství</t>
  </si>
  <si>
    <t>51</t>
  </si>
  <si>
    <t>58943115</t>
  </si>
  <si>
    <t>beton asfaltový podkladní ACP 16S pojivo asfalt 50/70</t>
  </si>
  <si>
    <t>-2022795790</t>
  </si>
  <si>
    <t>2,6*0,05"převod t/m2</t>
  </si>
  <si>
    <t>KCE100MMAB*0,1*0,13"vysprávky, vyrovnávky 10% z celkové plochy</t>
  </si>
  <si>
    <t>Trubní vedení</t>
  </si>
  <si>
    <t>52</t>
  </si>
  <si>
    <t>871310310</t>
  </si>
  <si>
    <t>Montáž kanalizačního potrubí hladkého plnostěnného SN 10 z polypropylenu DN 150</t>
  </si>
  <si>
    <t>868480104</t>
  </si>
  <si>
    <t>53</t>
  </si>
  <si>
    <t>28617003</t>
  </si>
  <si>
    <t>trubka kanalizační PP plnostěnná třívrstvá DN 150x1000mm SN10</t>
  </si>
  <si>
    <t>-344692268</t>
  </si>
  <si>
    <t>4,5*1,015 'Přepočtené koeficientem množství</t>
  </si>
  <si>
    <t>54</t>
  </si>
  <si>
    <t>890211851</t>
  </si>
  <si>
    <t>Bourání šachet z prostého betonu strojně obestavěného prostoru do 1,5 m3</t>
  </si>
  <si>
    <t>-1875989162</t>
  </si>
  <si>
    <t>55</t>
  </si>
  <si>
    <t>890231851</t>
  </si>
  <si>
    <t>Bourání šachet z prostého betonu strojně obestavěného prostoru přes 1,5 do 3 m3</t>
  </si>
  <si>
    <t>-1023405109</t>
  </si>
  <si>
    <t>56</t>
  </si>
  <si>
    <t>894412411</t>
  </si>
  <si>
    <t>Osazení betonových nebo železobetonových dílců pro šachty skruží přechodových</t>
  </si>
  <si>
    <t>779553183</t>
  </si>
  <si>
    <t>57</t>
  </si>
  <si>
    <t>59224121</t>
  </si>
  <si>
    <t>skruž betonová přechodová 62,5/100x60x9cm, stupadla poplastovaná kapsová</t>
  </si>
  <si>
    <t>-355284776</t>
  </si>
  <si>
    <t>58</t>
  </si>
  <si>
    <t>59224148</t>
  </si>
  <si>
    <t>prstenec šachtový vyrovnávací betonový rovný 625x100x100mm</t>
  </si>
  <si>
    <t>1912352947</t>
  </si>
  <si>
    <t>59</t>
  </si>
  <si>
    <t>895941341</t>
  </si>
  <si>
    <t>Osazení vpusti uliční DN 500 z betonových dílců dno s výtokem</t>
  </si>
  <si>
    <t>-1701839880</t>
  </si>
  <si>
    <t>60</t>
  </si>
  <si>
    <t>59223852</t>
  </si>
  <si>
    <t>dno pro uliční vpusť s kalovou prohlubní betonové 450x300x50mm</t>
  </si>
  <si>
    <t>1671938712</t>
  </si>
  <si>
    <t>61</t>
  </si>
  <si>
    <t>59223854</t>
  </si>
  <si>
    <t>skruž pro uliční vpusť s výtokovým otvorem PVC betonová 450x350x50mm</t>
  </si>
  <si>
    <t>-1019551720</t>
  </si>
  <si>
    <t>62</t>
  </si>
  <si>
    <t>59223856</t>
  </si>
  <si>
    <t>skruž pro uliční vpusť horní betonová 450x195x50mm</t>
  </si>
  <si>
    <t>977315305</t>
  </si>
  <si>
    <t>63</t>
  </si>
  <si>
    <t>59223860</t>
  </si>
  <si>
    <t>skruž pro uliční vpusť středová betonová 450x195x50mm</t>
  </si>
  <si>
    <t>-693296147</t>
  </si>
  <si>
    <t>64</t>
  </si>
  <si>
    <t>59223874</t>
  </si>
  <si>
    <t>koš vysoký pro uliční vpusti žárově Pz plech pro rám 500/300mm</t>
  </si>
  <si>
    <t>-836414483</t>
  </si>
  <si>
    <t>65</t>
  </si>
  <si>
    <t>899104112</t>
  </si>
  <si>
    <t>Osazení poklopů litinových nebo ocelových včetně rámů pro třídu zatížení D400, E600</t>
  </si>
  <si>
    <t>1176763654</t>
  </si>
  <si>
    <t>66</t>
  </si>
  <si>
    <t>55241402</t>
  </si>
  <si>
    <t>poklop šachtový s rámem DN 600 třída D400 bez odvětrání</t>
  </si>
  <si>
    <t>-1085367209</t>
  </si>
  <si>
    <t>67</t>
  </si>
  <si>
    <t>899202211</t>
  </si>
  <si>
    <t>Demontáž mříží litinových včetně rámů hmotnosti přes 50 do 100 kg</t>
  </si>
  <si>
    <t>-1123945455</t>
  </si>
  <si>
    <t>68</t>
  </si>
  <si>
    <t>899204112</t>
  </si>
  <si>
    <t>Osazení mříží litinových včetně rámů a košů na bahno pro třídu zatížení D400, E600</t>
  </si>
  <si>
    <t>-1838519587</t>
  </si>
  <si>
    <t>69</t>
  </si>
  <si>
    <t>55242320</t>
  </si>
  <si>
    <t>mříž vtoková litinová plochá 500x500mm</t>
  </si>
  <si>
    <t>1123259639</t>
  </si>
  <si>
    <t>oceň včetně rámu</t>
  </si>
  <si>
    <t>70</t>
  </si>
  <si>
    <t>899302811</t>
  </si>
  <si>
    <t>Demontáž poklopů betonových nebo ŽB včetně rámu hmotnosti přes 50 do 100 kg</t>
  </si>
  <si>
    <t>-187545505</t>
  </si>
  <si>
    <t>71</t>
  </si>
  <si>
    <t>899401111</t>
  </si>
  <si>
    <t>Osazení poklopů litinových ventilových</t>
  </si>
  <si>
    <t>-325193965</t>
  </si>
  <si>
    <t>Ostatní konstrukce a práce-bourání</t>
  </si>
  <si>
    <t>914111111</t>
  </si>
  <si>
    <t>Montáž svislé dopravní značky do velikosti 1 m2 objímkami na sloupek nebo konzolu</t>
  </si>
  <si>
    <t>722452913</t>
  </si>
  <si>
    <t>73</t>
  </si>
  <si>
    <t>40445625</t>
  </si>
  <si>
    <t>informativní značky provozní IP8, IP9, IP11-IP13 500x700mm</t>
  </si>
  <si>
    <t>-1777419510</t>
  </si>
  <si>
    <t>74</t>
  </si>
  <si>
    <t>914511111</t>
  </si>
  <si>
    <t>Montáž sloupku dopravních značek délky do 3,5 m s betonovým základem</t>
  </si>
  <si>
    <t>-73561177</t>
  </si>
  <si>
    <t>75</t>
  </si>
  <si>
    <t>40445230</t>
  </si>
  <si>
    <t>sloupek pro dopravní značku Zn D 70mm v 3,5m</t>
  </si>
  <si>
    <t>2087392568</t>
  </si>
  <si>
    <t>76</t>
  </si>
  <si>
    <t>40445254</t>
  </si>
  <si>
    <t>víčko plastové na sloupek D 70mm</t>
  </si>
  <si>
    <t>749463359</t>
  </si>
  <si>
    <t>77</t>
  </si>
  <si>
    <t>40445257</t>
  </si>
  <si>
    <t>svorka upínací na sloupek D 70mm</t>
  </si>
  <si>
    <t>-1574511724</t>
  </si>
  <si>
    <t>78</t>
  </si>
  <si>
    <t>915211111</t>
  </si>
  <si>
    <t>Vodorovné dopravní značení dělící čáry souvislé š 125 mm bílý plast</t>
  </si>
  <si>
    <t>188459244</t>
  </si>
  <si>
    <t>79</t>
  </si>
  <si>
    <t>915211115</t>
  </si>
  <si>
    <t>Vodorovné dopravní značení dělící čáry souvislé š 125 mm žlutý plast</t>
  </si>
  <si>
    <t>198529922</t>
  </si>
  <si>
    <t>80</t>
  </si>
  <si>
    <t>915221111</t>
  </si>
  <si>
    <t>Vodorovné dopravní značení vodící čáry souvislé š 250 mm bílý plast</t>
  </si>
  <si>
    <t>823882891</t>
  </si>
  <si>
    <t>81</t>
  </si>
  <si>
    <t>915231111</t>
  </si>
  <si>
    <t>Vodorovné dopravní značení přechody pro chodce, šipky, symboly bílý plast</t>
  </si>
  <si>
    <t>-837961726</t>
  </si>
  <si>
    <t>ruční provedení tl. 2-3mm</t>
  </si>
  <si>
    <t>82</t>
  </si>
  <si>
    <t>915611111</t>
  </si>
  <si>
    <t>Předznačení vodorovného liniového značení</t>
  </si>
  <si>
    <t>1577726274</t>
  </si>
  <si>
    <t>143+55+256</t>
  </si>
  <si>
    <t>83</t>
  </si>
  <si>
    <t>915621111</t>
  </si>
  <si>
    <t>Předznačení vodorovného plošného značení</t>
  </si>
  <si>
    <t>-179895994</t>
  </si>
  <si>
    <t>84</t>
  </si>
  <si>
    <t>916231213</t>
  </si>
  <si>
    <t>Osazení chodníkového obrubníku betonového stojatého s boční opěrou do lože z betonu prostého</t>
  </si>
  <si>
    <t>998392677</t>
  </si>
  <si>
    <t>130+440</t>
  </si>
  <si>
    <t>85</t>
  </si>
  <si>
    <t>59217016</t>
  </si>
  <si>
    <t>obrubník betonový chodníkový 1000x80x250mm</t>
  </si>
  <si>
    <t>651764145</t>
  </si>
  <si>
    <t>431,372549019608*1,02 'Přepočtené koeficientem množství</t>
  </si>
  <si>
    <t>86</t>
  </si>
  <si>
    <t>59217031</t>
  </si>
  <si>
    <t>obrubník betonový silniční 1000x150x250mm</t>
  </si>
  <si>
    <t>-2131625149</t>
  </si>
  <si>
    <t>87</t>
  </si>
  <si>
    <t>59217029</t>
  </si>
  <si>
    <t>obrubník betonový silniční nájezdový 1000x150x150mm</t>
  </si>
  <si>
    <t>1723031209</t>
  </si>
  <si>
    <t>88</t>
  </si>
  <si>
    <t>59217030</t>
  </si>
  <si>
    <t>obrubník betonový silniční přechodový 1000x150x150-250mm</t>
  </si>
  <si>
    <t>-1779855105</t>
  </si>
  <si>
    <t>89</t>
  </si>
  <si>
    <t>916241113</t>
  </si>
  <si>
    <t>Osazení obrubníku kamenného ležatého s boční opěrou do lože z betonu prostého</t>
  </si>
  <si>
    <t>991130</t>
  </si>
  <si>
    <t>58380004</t>
  </si>
  <si>
    <t>obrubník kamenný žulový přímý 250x200mm</t>
  </si>
  <si>
    <t>1242819641</t>
  </si>
  <si>
    <t>305</t>
  </si>
  <si>
    <t>-130"využijí se stávající</t>
  </si>
  <si>
    <t>175*1,02 'Přepočtené koeficientem množství</t>
  </si>
  <si>
    <t>91</t>
  </si>
  <si>
    <t>916991121</t>
  </si>
  <si>
    <t>Lože pod obrubníky, krajníky nebo obruby z dlažebních kostek z betonu prostého</t>
  </si>
  <si>
    <t>-1457631665</t>
  </si>
  <si>
    <t>0,2*0,1*305</t>
  </si>
  <si>
    <t>92</t>
  </si>
  <si>
    <t>919735112</t>
  </si>
  <si>
    <t>Řezání stávajícího živičného krytu hl přes 50 do 100 mm</t>
  </si>
  <si>
    <t>1694594756</t>
  </si>
  <si>
    <t>93</t>
  </si>
  <si>
    <t>966006132</t>
  </si>
  <si>
    <t>Odstranění značek dopravních nebo orientačních se sloupky s betonovými patkami</t>
  </si>
  <si>
    <t>-698223264</t>
  </si>
  <si>
    <t>94</t>
  </si>
  <si>
    <t>SE01-M</t>
  </si>
  <si>
    <t>Doprava mobilní zábrany</t>
  </si>
  <si>
    <t>ks</t>
  </si>
  <si>
    <t>-1799387309</t>
  </si>
  <si>
    <t>95</t>
  </si>
  <si>
    <t>SE02-M</t>
  </si>
  <si>
    <t>Montáž segmentů mobilní zábrany</t>
  </si>
  <si>
    <t>box</t>
  </si>
  <si>
    <t>-1005889388</t>
  </si>
  <si>
    <t>96</t>
  </si>
  <si>
    <t>SE02-D</t>
  </si>
  <si>
    <t xml:space="preserve">ohrazení kontejnerových nádob 2 díly - dodávka </t>
  </si>
  <si>
    <t>-520672955</t>
  </si>
  <si>
    <t xml:space="preserve">dodávka mobilní zábrany s ohrazením </t>
  </si>
  <si>
    <t>dle vzoru v projektové dokumentaci (alternativně Asacont - viz foto 1,2 v PD)</t>
  </si>
  <si>
    <t>jako výplň budou použity recyklované profily</t>
  </si>
  <si>
    <t>2"segment 2dílný (2xbox 1100l)</t>
  </si>
  <si>
    <t>97</t>
  </si>
  <si>
    <t>SE03-D</t>
  </si>
  <si>
    <t>ohrazení kontejnerových nádob 3 díly - dodávka</t>
  </si>
  <si>
    <t>1979973480</t>
  </si>
  <si>
    <t>3"segment 3dílný (3xbox 1100l)</t>
  </si>
  <si>
    <t>98</t>
  </si>
  <si>
    <t>SE04-D</t>
  </si>
  <si>
    <t>ohrazení kontejnerových nádob 4 díly, včetně záchytného systému - dodávka</t>
  </si>
  <si>
    <t>883843616</t>
  </si>
  <si>
    <t>oceň včetně záchytného systému</t>
  </si>
  <si>
    <t>1"segment 4dílný (4xbox 1100l)</t>
  </si>
  <si>
    <t>997</t>
  </si>
  <si>
    <t>Přesun sutě</t>
  </si>
  <si>
    <t>99</t>
  </si>
  <si>
    <t>997013847</t>
  </si>
  <si>
    <t>Poplatek za uložení na skládce (skládkovné) odpadu asfaltového s dehtem kód odpadu 17 03 01</t>
  </si>
  <si>
    <t>-1795795930</t>
  </si>
  <si>
    <t>Poznámka k položce:_x000D_
10%</t>
  </si>
  <si>
    <t>20,139</t>
  </si>
  <si>
    <t>100</t>
  </si>
  <si>
    <t>997221551</t>
  </si>
  <si>
    <t>Vodorovná doprava suti ze sypkých materiálů do 1 km</t>
  </si>
  <si>
    <t>1215236283</t>
  </si>
  <si>
    <t>101</t>
  </si>
  <si>
    <t>997221559</t>
  </si>
  <si>
    <t>Příplatek ZKD 1 km u vodorovné dopravy suti ze sypkých materiálů</t>
  </si>
  <si>
    <t>-1228609991</t>
  </si>
  <si>
    <t>Poznámka k položce:_x000D_
dalších 9km</t>
  </si>
  <si>
    <t>589,62*9 'Přepočtené koeficientem množství</t>
  </si>
  <si>
    <t>102</t>
  </si>
  <si>
    <t>997221561</t>
  </si>
  <si>
    <t>Vodorovná doprava suti z kusových materiálů do 1 km</t>
  </si>
  <si>
    <t>-484621541</t>
  </si>
  <si>
    <t>103</t>
  </si>
  <si>
    <t>997221569</t>
  </si>
  <si>
    <t>Příplatek ZKD 1 km u vodorovné dopravy suti z kusových materiálů</t>
  </si>
  <si>
    <t>-1222069934</t>
  </si>
  <si>
    <t>755,001*9 'Přepočtené koeficientem množství</t>
  </si>
  <si>
    <t>104</t>
  </si>
  <si>
    <t>997221861</t>
  </si>
  <si>
    <t>Poplatek za uložení stavebního odpadu na recyklační skládce (skládkovné) z prostého betonu pod kódem 17 01 01</t>
  </si>
  <si>
    <t>-827918614</t>
  </si>
  <si>
    <t>105</t>
  </si>
  <si>
    <t>997221873</t>
  </si>
  <si>
    <t>Poplatek za uložení stavebního odpadu na recyklační skládce (skládkovné) zeminy a kamení zatříděného do Katalogu odpadů pod kódem 17 05 04</t>
  </si>
  <si>
    <t>-944781519</t>
  </si>
  <si>
    <t>106</t>
  </si>
  <si>
    <t>997221875</t>
  </si>
  <si>
    <t>Poplatek za uložení stavebního odpadu na recyklační skládce (skládkovné) asfaltového bez obsahu dehtu zatříděného do Katalogu odpadů pod kódem 17 03 02</t>
  </si>
  <si>
    <t>-2088446744</t>
  </si>
  <si>
    <t>Poznámka k položce:_x000D_
90%</t>
  </si>
  <si>
    <t>998</t>
  </si>
  <si>
    <t>Přesun hmot</t>
  </si>
  <si>
    <t>107</t>
  </si>
  <si>
    <t>998223011</t>
  </si>
  <si>
    <t>Přesun hmot pro pozemní komunikace s krytem dlážděným</t>
  </si>
  <si>
    <t>-12199136</t>
  </si>
  <si>
    <t>HZS</t>
  </si>
  <si>
    <t>Hodinové zúčtovací sazby</t>
  </si>
  <si>
    <t>108</t>
  </si>
  <si>
    <t>HZS1212</t>
  </si>
  <si>
    <t>Hodinová zúčtovací sazba kopáč</t>
  </si>
  <si>
    <t>hod</t>
  </si>
  <si>
    <t>512</t>
  </si>
  <si>
    <t>1326392943</t>
  </si>
  <si>
    <t>pomocné práce u poklopů šachet, u objektů, sondy</t>
  </si>
  <si>
    <t>109</t>
  </si>
  <si>
    <t>HZS1291</t>
  </si>
  <si>
    <t>Hodinová zúčtovací sazba pomocný stavební dělník</t>
  </si>
  <si>
    <t>-263913981</t>
  </si>
  <si>
    <t>pomocné práce u poklopů šachet, u objektů</t>
  </si>
  <si>
    <t>110</t>
  </si>
  <si>
    <t>HZS1301</t>
  </si>
  <si>
    <t>Hodinová zúčtovací sazba zedník</t>
  </si>
  <si>
    <t>1617980134</t>
  </si>
  <si>
    <t xml:space="preserve">pomocné práce u poklopů šachet, u objektů, opravy </t>
  </si>
  <si>
    <t>A1_CYKY16</t>
  </si>
  <si>
    <t>délka kabelů CYKY 4*16mm2</t>
  </si>
  <si>
    <t>275</t>
  </si>
  <si>
    <t>A2_STOŽÁR</t>
  </si>
  <si>
    <t>počet stožárů</t>
  </si>
  <si>
    <t>A3_HLAVA</t>
  </si>
  <si>
    <t>počet ukončení kabelu</t>
  </si>
  <si>
    <t>A4_SVÍTIDLA</t>
  </si>
  <si>
    <t>počet svítidel</t>
  </si>
  <si>
    <t>A4_VÝLOŽNÍK</t>
  </si>
  <si>
    <t>počet výložníků</t>
  </si>
  <si>
    <t>A5_CYKY15</t>
  </si>
  <si>
    <t>délka kabelů CYKY 5*1,5mm2</t>
  </si>
  <si>
    <t>120</t>
  </si>
  <si>
    <t>A6_RÝHA40</t>
  </si>
  <si>
    <t xml:space="preserve">šířka rýhy 40cm, hloubka rýhy 60cm   </t>
  </si>
  <si>
    <t>200</t>
  </si>
  <si>
    <t>ZRN2 - VEŘEJNÉ OSVĚTLENÍ</t>
  </si>
  <si>
    <t>A7_RÝHA120</t>
  </si>
  <si>
    <t xml:space="preserve">šířka rýhy 40cm, hloubka rýhy 120cm   </t>
  </si>
  <si>
    <t>A8_PATKA</t>
  </si>
  <si>
    <t xml:space="preserve">základ pro stožár   </t>
  </si>
  <si>
    <t>9,72</t>
  </si>
  <si>
    <t>RICHARD HUBENÝ</t>
  </si>
  <si>
    <t>M - Práce a dodávky M</t>
  </si>
  <si>
    <t xml:space="preserve">    21-M - Elektromontáže</t>
  </si>
  <si>
    <t xml:space="preserve">    46-M - Zemní práce při extr.mont.pracích</t>
  </si>
  <si>
    <t xml:space="preserve">    58-M - Revize vyhrazených technických zařízení</t>
  </si>
  <si>
    <t>Práce a dodávky M</t>
  </si>
  <si>
    <t>21-M</t>
  </si>
  <si>
    <t>Elektromontáže</t>
  </si>
  <si>
    <t>210100001</t>
  </si>
  <si>
    <t>Ukončení vodičů v rozváděči nebo na přístroji včetně zapojení průřezu žíly do 2,5 mm2</t>
  </si>
  <si>
    <t>-1893669413</t>
  </si>
  <si>
    <t>Poznámka k položce:_x000D_
počet vodičů</t>
  </si>
  <si>
    <t>10*5 'Přepočtené koeficientem množství</t>
  </si>
  <si>
    <t>210100003</t>
  </si>
  <si>
    <t>Ukončení vodičů v rozváděči nebo na přístroji včetně zapojení průřezu žíly do 16 mm2</t>
  </si>
  <si>
    <t>651494908</t>
  </si>
  <si>
    <t>Poznámka k položce:_x000D_
4xvodič</t>
  </si>
  <si>
    <t>20*4 'Přepočtené koeficientem množství</t>
  </si>
  <si>
    <t>210100152</t>
  </si>
  <si>
    <t>Ukončení kabelů smršťovací záklopkou nebo páskou se zapojením bez letování žíly do 4x35 mm2</t>
  </si>
  <si>
    <t>-1103808237</t>
  </si>
  <si>
    <t>35436315</t>
  </si>
  <si>
    <t>hlava rozdělovací smršťovaná přímá do 1kV SKE 4f/3+4 kabel 27-45mm/průřez 35-150mm</t>
  </si>
  <si>
    <t>128</t>
  </si>
  <si>
    <t>-709858237</t>
  </si>
  <si>
    <t>210202013</t>
  </si>
  <si>
    <t>Montáž svítidel výbojkových průmyslových stropních závěsných na výložník</t>
  </si>
  <si>
    <t>-1800100933</t>
  </si>
  <si>
    <t>SV01</t>
  </si>
  <si>
    <t>svítidlo dle specifikace</t>
  </si>
  <si>
    <t>SPEC</t>
  </si>
  <si>
    <t>1453748242</t>
  </si>
  <si>
    <t>při objednávce uvést název stavby!</t>
  </si>
  <si>
    <t>Svítidlo SITECO Streetlight SL 11 mini/ST1.2P1.0 (5XC2G51E08HE) 58,6W</t>
  </si>
  <si>
    <t>SV02</t>
  </si>
  <si>
    <t>1549687121</t>
  </si>
  <si>
    <t xml:space="preserve">Svítidlo SITECO  Streetlight SL 21 mini | PC-R (5XE6G43A08HB) 66W </t>
  </si>
  <si>
    <t>210204011</t>
  </si>
  <si>
    <t>Montáž stožárů osvětlení ocelových samostatně stojících délky do 12 m</t>
  </si>
  <si>
    <t>874591353</t>
  </si>
  <si>
    <t>ST01</t>
  </si>
  <si>
    <t>stožár dle specifikace</t>
  </si>
  <si>
    <t>761235463</t>
  </si>
  <si>
    <t>3"A5, A6, A7</t>
  </si>
  <si>
    <t>1"A4</t>
  </si>
  <si>
    <t>ST02</t>
  </si>
  <si>
    <t>-2126917538</t>
  </si>
  <si>
    <t xml:space="preserve">stožáru JB9T </t>
  </si>
  <si>
    <t>3" A1, A2, A3</t>
  </si>
  <si>
    <t>ST03</t>
  </si>
  <si>
    <t>835647197</t>
  </si>
  <si>
    <t xml:space="preserve">STP 6-D                                                                 </t>
  </si>
  <si>
    <t>210204103</t>
  </si>
  <si>
    <t>Montáž výložníků osvětlení jednoramenných sloupových hmotnosti do 35 kg</t>
  </si>
  <si>
    <t>1948013209</t>
  </si>
  <si>
    <t>VL01</t>
  </si>
  <si>
    <t>výložník dle specifikace</t>
  </si>
  <si>
    <t>527666102</t>
  </si>
  <si>
    <t xml:space="preserve">výložník  rovný UD1/114-1500 (A1-A3) </t>
  </si>
  <si>
    <t>VL02</t>
  </si>
  <si>
    <t>-1703742901</t>
  </si>
  <si>
    <t xml:space="preserve">výložník  V1/114-2500 (A5-A7) </t>
  </si>
  <si>
    <t>VL03</t>
  </si>
  <si>
    <t>57746705</t>
  </si>
  <si>
    <t>výložník  V2/114-2000/90     (stožár A4)</t>
  </si>
  <si>
    <t>VL04</t>
  </si>
  <si>
    <t>-429487038</t>
  </si>
  <si>
    <t xml:space="preserve">výložník UD 1-3000/D   (stožár B1)  </t>
  </si>
  <si>
    <t>VL05</t>
  </si>
  <si>
    <t>1436795270</t>
  </si>
  <si>
    <t>výložník UD 1-4500/D    (stožár B2)</t>
  </si>
  <si>
    <t>210204201</t>
  </si>
  <si>
    <t>Montáž elektrovýzbroje stožárů osvětlení 1 okruh</t>
  </si>
  <si>
    <t>-1076899903</t>
  </si>
  <si>
    <t>SR01</t>
  </si>
  <si>
    <t>svorkovnice</t>
  </si>
  <si>
    <t>-1886198752</t>
  </si>
  <si>
    <t>Poznámka k položce:_x000D_
SR721-25/N</t>
  </si>
  <si>
    <t>SvorkovniceSV6.16.4   H116110</t>
  </si>
  <si>
    <t>SR02</t>
  </si>
  <si>
    <t xml:space="preserve">svorkovnice </t>
  </si>
  <si>
    <t>365309819</t>
  </si>
  <si>
    <t>SvorkovniceSV6.16.4/2   H116115</t>
  </si>
  <si>
    <t>210204221</t>
  </si>
  <si>
    <t>Montáž manžety stožárové průměru do 150 mm</t>
  </si>
  <si>
    <t>2099835334</t>
  </si>
  <si>
    <t>31674124</t>
  </si>
  <si>
    <t>manžeta plastová ochranná na stožár d=133mm</t>
  </si>
  <si>
    <t>CS ÚRS 2023 01</t>
  </si>
  <si>
    <t>256</t>
  </si>
  <si>
    <t>-78450208</t>
  </si>
  <si>
    <t>210220022</t>
  </si>
  <si>
    <t>Montáž uzemňovacího vedení vodičů FeZn pomocí svorek v zemi drátem do 10 mm ve městské zástavbě</t>
  </si>
  <si>
    <t>-626197236</t>
  </si>
  <si>
    <t>35441073</t>
  </si>
  <si>
    <t>drát D 10mm FeZn</t>
  </si>
  <si>
    <t>-2113330003</t>
  </si>
  <si>
    <t>Poznámka k položce:_x000D_
převod kg/m</t>
  </si>
  <si>
    <t>275*0,62 'Přepočtené koeficientem množství</t>
  </si>
  <si>
    <t>210812035</t>
  </si>
  <si>
    <t>Montáž kabel Cu plný kulatý do 1 kV 4x16 mm2 uložený volně nebo v liště (CYKY)</t>
  </si>
  <si>
    <t>-1871282018</t>
  </si>
  <si>
    <t>34111080</t>
  </si>
  <si>
    <t>kabel silový s Cu jádrem 1 kV 4x16mm2</t>
  </si>
  <si>
    <t>1241361609</t>
  </si>
  <si>
    <t>210812061</t>
  </si>
  <si>
    <t>Montáž kabel Cu plný kulatý do 1 kV 5x1,5 až 2,5 mm2 uložený volně nebo v liště (CYKY)</t>
  </si>
  <si>
    <t>652335543</t>
  </si>
  <si>
    <t>34111090</t>
  </si>
  <si>
    <t>kabel silový s Cu jádrem 1 kV 5x1,5mm2</t>
  </si>
  <si>
    <t>1921770974</t>
  </si>
  <si>
    <t>218202013</t>
  </si>
  <si>
    <t>Demontáž svítidla výbojkového průmyslového nebo venkovního z výložníku</t>
  </si>
  <si>
    <t>-565791258</t>
  </si>
  <si>
    <t>218204011</t>
  </si>
  <si>
    <t>Demontáž stožárů osvětlení ocelových samostatně stojících délky do 12 m</t>
  </si>
  <si>
    <t>874236797</t>
  </si>
  <si>
    <t>218204100</t>
  </si>
  <si>
    <t>Demontáž výložníků osvětlení jednoramenných nástěnných hmotnosti do 35 kg</t>
  </si>
  <si>
    <t>1832564580</t>
  </si>
  <si>
    <t>PM</t>
  </si>
  <si>
    <t>Přidružený materiál</t>
  </si>
  <si>
    <t>%</t>
  </si>
  <si>
    <t>-1888755844</t>
  </si>
  <si>
    <t>PPV</t>
  </si>
  <si>
    <t>Podíl přidružených výkonů</t>
  </si>
  <si>
    <t>-251287936</t>
  </si>
  <si>
    <t>ZV</t>
  </si>
  <si>
    <t>Zednické výpomoci</t>
  </si>
  <si>
    <t>1113196021</t>
  </si>
  <si>
    <t>46-M</t>
  </si>
  <si>
    <t>Zemní práce při extr.mont.pracích</t>
  </si>
  <si>
    <t>460010024</t>
  </si>
  <si>
    <t>Vytyčení trasy vedení kabelového podzemního v zastavěném prostoru</t>
  </si>
  <si>
    <t>km</t>
  </si>
  <si>
    <t>-1268028695</t>
  </si>
  <si>
    <t>Poznámka k položce:_x000D_
převod m/km</t>
  </si>
  <si>
    <t>275*0,001 'Přepočtené koeficientem množství</t>
  </si>
  <si>
    <t>460131114</t>
  </si>
  <si>
    <t>Hloubení nezapažených jam při elektromontážích ručně v hornině tř II skupiny 4</t>
  </si>
  <si>
    <t>-820338371</t>
  </si>
  <si>
    <t>460171253</t>
  </si>
  <si>
    <t>Hloubení kabelových nezapažených rýh strojně š 50 cm hl 60 cm v hornině tř II skupiny 4</t>
  </si>
  <si>
    <t>272621187</t>
  </si>
  <si>
    <t>460171323</t>
  </si>
  <si>
    <t>Hloubení kabelových nezapažených rýh strojně š 50 cm hl 120 cm v hornině tř II skupiny 4</t>
  </si>
  <si>
    <t>1076008270</t>
  </si>
  <si>
    <t>460451253</t>
  </si>
  <si>
    <t>Zásyp kabelových rýh strojně se zhutněním š 50 cm hl 50 cm z horniny tř II skupiny 4</t>
  </si>
  <si>
    <t>2038562185</t>
  </si>
  <si>
    <t>460451323</t>
  </si>
  <si>
    <t>Zásyp kabelových rýh strojně se zhutněním š 50 cm hl 110 cm z horniny tř II skupiny 4</t>
  </si>
  <si>
    <t>1855044647</t>
  </si>
  <si>
    <t>460641111</t>
  </si>
  <si>
    <t>Základové konstrukce při elektromontážích z monolitického betonu tř. C 8/10</t>
  </si>
  <si>
    <t>1839419587</t>
  </si>
  <si>
    <t>0,5*0,2*A7_RÝHA120</t>
  </si>
  <si>
    <t>460641113</t>
  </si>
  <si>
    <t>Základové konstrukce při elektromontážích z monolitického betonu tř. C 16/20</t>
  </si>
  <si>
    <t>-1723659067</t>
  </si>
  <si>
    <t>460661411</t>
  </si>
  <si>
    <t>Kabelové lože z písku pro kabely nn kryté plastovou deskou š lože do 25 cm</t>
  </si>
  <si>
    <t>348070778</t>
  </si>
  <si>
    <t>34575121</t>
  </si>
  <si>
    <t>deska kabelová krycí PE červená, 250x9x4mm</t>
  </si>
  <si>
    <t>-1304210979</t>
  </si>
  <si>
    <t>460791113</t>
  </si>
  <si>
    <t>Montáž trubek ochranných plastových uložených volně do rýhy tuhých D přes 50 do 90 mm</t>
  </si>
  <si>
    <t>1518607905</t>
  </si>
  <si>
    <t>KF 09063</t>
  </si>
  <si>
    <t>34571364</t>
  </si>
  <si>
    <t>trubka elektroinstalační HDPE tuhá dvouplášťová korugovaná D 75/90mm</t>
  </si>
  <si>
    <t>-1606563532</t>
  </si>
  <si>
    <t>275*1,05 'Přepočtené koeficientem množství</t>
  </si>
  <si>
    <t>460881112</t>
  </si>
  <si>
    <t>Kryt vozovky a chodníku z betonu prostého při elektromontážích tl přes 5 do 10 cm</t>
  </si>
  <si>
    <t>1384773581</t>
  </si>
  <si>
    <t>468011113</t>
  </si>
  <si>
    <t>Odstranění podkladu nebo krytu komunikace při elektromontážích z kameniva těženého tl přes 20 do 30 cm</t>
  </si>
  <si>
    <t>554769916</t>
  </si>
  <si>
    <t>468011131</t>
  </si>
  <si>
    <t>Odstranění podkladu nebo krytu komunikace při elektromontážích z betonu prostého tl do 15 cm</t>
  </si>
  <si>
    <t>-1471699160</t>
  </si>
  <si>
    <t>468011142</t>
  </si>
  <si>
    <t>Odstranění podkladu nebo krytu komunikace při elektromontážích ze živice tl přes 5 do 10 cm</t>
  </si>
  <si>
    <t>-541004515</t>
  </si>
  <si>
    <t>468041122</t>
  </si>
  <si>
    <t>Řezání živičného podkladu nebo krytu při elektromontážích hl přes 5 do 10 cm</t>
  </si>
  <si>
    <t>-1109322764</t>
  </si>
  <si>
    <t>58-M</t>
  </si>
  <si>
    <t>Revize vyhrazených technických zařízení</t>
  </si>
  <si>
    <t>580108013</t>
  </si>
  <si>
    <t>Kontrola stavu 5 až 10 stožárových svítidel parkových nebo sadových</t>
  </si>
  <si>
    <t>-1849117523</t>
  </si>
  <si>
    <t>K01</t>
  </si>
  <si>
    <t>Nastavení svítidla podle měření vertikální osvětlenosti včetně protokolu měření</t>
  </si>
  <si>
    <t>347317235</t>
  </si>
  <si>
    <t>ocenit včetně celkové prohlídky elektroinstalace</t>
  </si>
  <si>
    <t>měření intenzity elektrického osvětlení po dokončení  VO a předložení protokolu o měření  intenzity elektrického osvětlení</t>
  </si>
  <si>
    <t>K02</t>
  </si>
  <si>
    <t xml:space="preserve">Provedení označení (očíslování) stožárů </t>
  </si>
  <si>
    <t>-538237839</t>
  </si>
  <si>
    <t>VON - VEDLEJŠÍ A OSTATNÍ NÁKLADY</t>
  </si>
  <si>
    <t>00266621</t>
  </si>
  <si>
    <t>CZ00266621</t>
  </si>
  <si>
    <t>25045393</t>
  </si>
  <si>
    <t>CZ25045393</t>
  </si>
  <si>
    <t>ING. VLADIMÍR PLHÁK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</si>
  <si>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</si>
  <si>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</si>
  <si>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</si>
  <si>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</si>
  <si>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</si>
  <si>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</si>
  <si>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</si>
  <si>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</si>
  <si>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011503000</t>
  </si>
  <si>
    <t>Stavební průzkum bez rozlišení</t>
  </si>
  <si>
    <t>Nh</t>
  </si>
  <si>
    <t>1024</t>
  </si>
  <si>
    <t>877113376</t>
  </si>
  <si>
    <t>20"ruční výkopy sondy pro zjištění sítí  (HZS1212 kopáč)</t>
  </si>
  <si>
    <t>012103000</t>
  </si>
  <si>
    <t>Geodetické práce před výstavbou</t>
  </si>
  <si>
    <t>1429413019</t>
  </si>
  <si>
    <t>10"HZS4221 geodet</t>
  </si>
  <si>
    <t>012203000</t>
  </si>
  <si>
    <t>Geodetické práce při provádění stavby</t>
  </si>
  <si>
    <t>959319093</t>
  </si>
  <si>
    <t>012303000</t>
  </si>
  <si>
    <t>Geodetické práce po výstavbě</t>
  </si>
  <si>
    <t>119842150</t>
  </si>
  <si>
    <t>20"HZS4221 geodet</t>
  </si>
  <si>
    <t>012403000</t>
  </si>
  <si>
    <t>Kartografické práce</t>
  </si>
  <si>
    <t>73020716</t>
  </si>
  <si>
    <t>geometrický plán</t>
  </si>
  <si>
    <t>30"HZS4221 geodet</t>
  </si>
  <si>
    <t>013254000</t>
  </si>
  <si>
    <t>Dokumentace skutečného provedení stavby</t>
  </si>
  <si>
    <t>-778439289</t>
  </si>
  <si>
    <t>20"HZS4232 technik odborný</t>
  </si>
  <si>
    <t>VRN3</t>
  </si>
  <si>
    <t>Zařízení staveniště</t>
  </si>
  <si>
    <t>030001000</t>
  </si>
  <si>
    <t>Kpl</t>
  </si>
  <si>
    <t>1476588557</t>
  </si>
  <si>
    <t>1"zařízení staveniště - ocenit zejména:</t>
  </si>
  <si>
    <t>Náklady na stavební buňky</t>
  </si>
  <si>
    <t>Skládky na staveništi, osvětlení</t>
  </si>
  <si>
    <t>Náklady na provoz a údržbu vybavení staveniště, energie</t>
  </si>
  <si>
    <t>Oplocení, informační tabule</t>
  </si>
  <si>
    <t>Rozebrání, bourání a odvoz zařízení staveniště</t>
  </si>
  <si>
    <t>Úprava terénu po zrušení zařízení staveniště</t>
  </si>
  <si>
    <t>034403000</t>
  </si>
  <si>
    <t>Dopravní značení na staveništi</t>
  </si>
  <si>
    <t>1552599084</t>
  </si>
  <si>
    <t>přechodné DZ - ocenit zejména:</t>
  </si>
  <si>
    <t>přechodné DZ - pronájem, montáž a demontáž značek</t>
  </si>
  <si>
    <t>VRN4</t>
  </si>
  <si>
    <t>Inženýrská činnost</t>
  </si>
  <si>
    <t>043134000</t>
  </si>
  <si>
    <t>Zkoušky zatěžovací</t>
  </si>
  <si>
    <t>-457493789</t>
  </si>
  <si>
    <t>počet zkoušek - 4</t>
  </si>
  <si>
    <t>32"HZS4232 technik odborný</t>
  </si>
  <si>
    <t>SEZNAM FIGUR</t>
  </si>
  <si>
    <t>Výměra</t>
  </si>
  <si>
    <t>BOURÁNÍ ASFALTOVÉ KOMUNIKACE</t>
  </si>
  <si>
    <t>výkres bouracích prací</t>
  </si>
  <si>
    <t>1103</t>
  </si>
  <si>
    <t>BOURÁNÍ ASFALTOVÉHO CHODNÍKU</t>
  </si>
  <si>
    <t>123</t>
  </si>
  <si>
    <t>DEM7</t>
  </si>
  <si>
    <t>BOURÁNÍ DLÁŽDĚNÉHO CHODNÍKU</t>
  </si>
  <si>
    <t>125</t>
  </si>
  <si>
    <t>výkres situace</t>
  </si>
  <si>
    <t>5*2</t>
  </si>
  <si>
    <t>KCE240MMB</t>
  </si>
  <si>
    <t>KCE 240MM KRYT Z DLAŽBY POVRCH HLADKÝ, BARVA ČERNÁ</t>
  </si>
  <si>
    <t>520/4*1</t>
  </si>
  <si>
    <t>KCE240MMD</t>
  </si>
  <si>
    <t>520/4*3</t>
  </si>
  <si>
    <t>KCE240MMR</t>
  </si>
  <si>
    <t>KCE320MMD</t>
  </si>
  <si>
    <t>KCE320MMR</t>
  </si>
  <si>
    <t>KCE 320MM KRYT Z DLAŽBY POVRCH RELIÉFNÍ, BARVA ČERVENÁ</t>
  </si>
  <si>
    <t>1259</t>
  </si>
  <si>
    <t>45*0,3"pro chodníky</t>
  </si>
  <si>
    <t>DEM1*0,15</t>
  </si>
  <si>
    <t>DEM5*0,20</t>
  </si>
  <si>
    <t>DEM8*0,25</t>
  </si>
  <si>
    <t>0,6*1,2*DN150</t>
  </si>
  <si>
    <t xml:space="preserve"> ZRN1</t>
  </si>
  <si>
    <t>Použití figury:</t>
  </si>
  <si>
    <t>BOURÁNÍ ASFALTOVÉHO CHODNÍKU - NOVÁ KCE 200MM</t>
  </si>
  <si>
    <t>UV*1,5</t>
  </si>
  <si>
    <t>450*0,2</t>
  </si>
  <si>
    <t>KCE450MMAB*0,5"aktivní zóna</t>
  </si>
  <si>
    <t>DEM5*0,25</t>
  </si>
  <si>
    <t>DEM8*0,35</t>
  </si>
  <si>
    <t>DEM9*0,15</t>
  </si>
  <si>
    <t xml:space="preserve"> ZRN2</t>
  </si>
  <si>
    <t>215</t>
  </si>
  <si>
    <t>10*6</t>
  </si>
  <si>
    <t>2"do 6m</t>
  </si>
  <si>
    <t>7"do 8m</t>
  </si>
  <si>
    <t>0,8*0,8*1,5*7</t>
  </si>
  <si>
    <t>1,0*1,0*1,5*2</t>
  </si>
  <si>
    <t xml:space="preserve">stožáru JB8T  </t>
  </si>
  <si>
    <t>LITOMĚŘICKÁ - DOPRAVNÍ ÚPRAVY_R2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</si>
</sst>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/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14" fontId="2" fillId="2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CM99"/>
  <sheetViews>
    <sheetView showGridLines="0" tabSelected="1" topLeftCell="A58" workbookViewId="0">
      <selection activeCell="K7" sqref="K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65"/>
      <c r="AS2" s="265"/>
      <c r="AT2" s="265"/>
      <c r="AU2" s="265"/>
      <c r="AV2" s="265"/>
      <c r="AW2" s="265"/>
      <c r="AX2" s="265"/>
      <c r="AY2" s="265"/>
      <c r="AZ2" s="265"/>
      <c r="BA2" s="265"/>
      <c r="BB2" s="265"/>
      <c r="BC2" s="265"/>
      <c r="BD2" s="265"/>
      <c r="BE2" s="265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97" t="s">
        <v>14</v>
      </c>
      <c r="L5" s="298"/>
      <c r="M5" s="298"/>
      <c r="N5" s="298"/>
      <c r="O5" s="298"/>
      <c r="P5" s="298"/>
      <c r="Q5" s="298"/>
      <c r="R5" s="298"/>
      <c r="S5" s="298"/>
      <c r="T5" s="298"/>
      <c r="U5" s="298"/>
      <c r="V5" s="298"/>
      <c r="W5" s="298"/>
      <c r="X5" s="298"/>
      <c r="Y5" s="298"/>
      <c r="Z5" s="298"/>
      <c r="AA5" s="298"/>
      <c r="AB5" s="298"/>
      <c r="AC5" s="298"/>
      <c r="AD5" s="298"/>
      <c r="AE5" s="298"/>
      <c r="AF5" s="298"/>
      <c r="AG5" s="298"/>
      <c r="AH5" s="298"/>
      <c r="AI5" s="298"/>
      <c r="AJ5" s="298"/>
      <c r="AK5" s="298"/>
      <c r="AL5" s="298"/>
      <c r="AM5" s="298"/>
      <c r="AN5" s="298"/>
      <c r="AO5" s="298"/>
      <c r="AP5" s="22"/>
      <c r="AQ5" s="22"/>
      <c r="AR5" s="20"/>
      <c r="BE5" s="294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99" t="s">
        <v>1059</v>
      </c>
      <c r="L6" s="298"/>
      <c r="M6" s="298"/>
      <c r="N6" s="298"/>
      <c r="O6" s="298"/>
      <c r="P6" s="298"/>
      <c r="Q6" s="298"/>
      <c r="R6" s="298"/>
      <c r="S6" s="298"/>
      <c r="T6" s="298"/>
      <c r="U6" s="298"/>
      <c r="V6" s="298"/>
      <c r="W6" s="298"/>
      <c r="X6" s="298"/>
      <c r="Y6" s="298"/>
      <c r="Z6" s="298"/>
      <c r="AA6" s="298"/>
      <c r="AB6" s="298"/>
      <c r="AC6" s="298"/>
      <c r="AD6" s="298"/>
      <c r="AE6" s="298"/>
      <c r="AF6" s="298"/>
      <c r="AG6" s="298"/>
      <c r="AH6" s="298"/>
      <c r="AI6" s="298"/>
      <c r="AJ6" s="298"/>
      <c r="AK6" s="298"/>
      <c r="AL6" s="298"/>
      <c r="AM6" s="298"/>
      <c r="AN6" s="298"/>
      <c r="AO6" s="298"/>
      <c r="AP6" s="22"/>
      <c r="AQ6" s="22"/>
      <c r="AR6" s="20"/>
      <c r="BE6" s="295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95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17">
        <v>45362</v>
      </c>
      <c r="AO8" s="22"/>
      <c r="AP8" s="22"/>
      <c r="AQ8" s="22"/>
      <c r="AR8" s="20"/>
      <c r="BE8" s="295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95"/>
      <c r="BS9" s="17" t="s">
        <v>6</v>
      </c>
    </row>
    <row r="10" spans="1:74" s="1" customFormat="1" ht="12" customHeight="1">
      <c r="B10" s="21"/>
      <c r="C10" s="22"/>
      <c r="D10" s="29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24</v>
      </c>
      <c r="AL10" s="22"/>
      <c r="AM10" s="22"/>
      <c r="AN10" s="27" t="s">
        <v>1</v>
      </c>
      <c r="AO10" s="22"/>
      <c r="AP10" s="22"/>
      <c r="AQ10" s="22"/>
      <c r="AR10" s="20"/>
      <c r="BE10" s="295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25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295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95"/>
      <c r="BS12" s="17" t="s">
        <v>6</v>
      </c>
    </row>
    <row r="13" spans="1:74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24</v>
      </c>
      <c r="AL13" s="22"/>
      <c r="AM13" s="22"/>
      <c r="AN13" s="31" t="s">
        <v>28</v>
      </c>
      <c r="AO13" s="22"/>
      <c r="AP13" s="22"/>
      <c r="AQ13" s="22"/>
      <c r="AR13" s="20"/>
      <c r="BE13" s="295"/>
      <c r="BS13" s="17" t="s">
        <v>6</v>
      </c>
    </row>
    <row r="14" spans="1:74" ht="12.75">
      <c r="B14" s="21"/>
      <c r="C14" s="22"/>
      <c r="D14" s="22"/>
      <c r="E14" s="300" t="s">
        <v>28</v>
      </c>
      <c r="F14" s="301"/>
      <c r="G14" s="301"/>
      <c r="H14" s="301"/>
      <c r="I14" s="301"/>
      <c r="J14" s="301"/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01"/>
      <c r="W14" s="301"/>
      <c r="X14" s="301"/>
      <c r="Y14" s="301"/>
      <c r="Z14" s="301"/>
      <c r="AA14" s="301"/>
      <c r="AB14" s="301"/>
      <c r="AC14" s="301"/>
      <c r="AD14" s="301"/>
      <c r="AE14" s="301"/>
      <c r="AF14" s="301"/>
      <c r="AG14" s="301"/>
      <c r="AH14" s="301"/>
      <c r="AI14" s="301"/>
      <c r="AJ14" s="301"/>
      <c r="AK14" s="29" t="s">
        <v>26</v>
      </c>
      <c r="AL14" s="22"/>
      <c r="AM14" s="22"/>
      <c r="AN14" s="31" t="s">
        <v>28</v>
      </c>
      <c r="AO14" s="22"/>
      <c r="AP14" s="22"/>
      <c r="AQ14" s="22"/>
      <c r="AR14" s="20"/>
      <c r="BE14" s="295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95"/>
      <c r="BS15" s="17" t="s">
        <v>4</v>
      </c>
    </row>
    <row r="16" spans="1:74" s="1" customFormat="1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24</v>
      </c>
      <c r="AL16" s="22"/>
      <c r="AM16" s="22"/>
      <c r="AN16" s="27" t="s">
        <v>1</v>
      </c>
      <c r="AO16" s="22"/>
      <c r="AP16" s="22"/>
      <c r="AQ16" s="22"/>
      <c r="AR16" s="20"/>
      <c r="BE16" s="295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295"/>
      <c r="BS17" s="17" t="s">
        <v>31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95"/>
      <c r="BS18" s="17" t="s">
        <v>6</v>
      </c>
    </row>
    <row r="19" spans="1:71" s="1" customFormat="1" ht="12" customHeight="1">
      <c r="B19" s="21"/>
      <c r="C19" s="22"/>
      <c r="D19" s="29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24</v>
      </c>
      <c r="AL19" s="22"/>
      <c r="AM19" s="22"/>
      <c r="AN19" s="27" t="s">
        <v>1</v>
      </c>
      <c r="AO19" s="22"/>
      <c r="AP19" s="22"/>
      <c r="AQ19" s="22"/>
      <c r="AR19" s="20"/>
      <c r="BE19" s="295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295"/>
      <c r="BS20" s="17" t="s">
        <v>31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95"/>
    </row>
    <row r="22" spans="1:71" s="1" customFormat="1" ht="12" customHeight="1">
      <c r="B22" s="21"/>
      <c r="C22" s="22"/>
      <c r="D22" s="29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95"/>
    </row>
    <row r="23" spans="1:71" s="1" customFormat="1" ht="16.5" customHeight="1">
      <c r="B23" s="21"/>
      <c r="C23" s="22"/>
      <c r="D23" s="22"/>
      <c r="E23" s="302" t="s">
        <v>1</v>
      </c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2"/>
      <c r="Y23" s="302"/>
      <c r="Z23" s="302"/>
      <c r="AA23" s="302"/>
      <c r="AB23" s="302"/>
      <c r="AC23" s="302"/>
      <c r="AD23" s="302"/>
      <c r="AE23" s="302"/>
      <c r="AF23" s="302"/>
      <c r="AG23" s="302"/>
      <c r="AH23" s="302"/>
      <c r="AI23" s="302"/>
      <c r="AJ23" s="302"/>
      <c r="AK23" s="302"/>
      <c r="AL23" s="302"/>
      <c r="AM23" s="302"/>
      <c r="AN23" s="302"/>
      <c r="AO23" s="22"/>
      <c r="AP23" s="22"/>
      <c r="AQ23" s="22"/>
      <c r="AR23" s="20"/>
      <c r="BE23" s="295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95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95"/>
    </row>
    <row r="26" spans="1:71" s="2" customFormat="1" ht="25.9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03">
        <f>ROUND(AG94,2)</f>
        <v>0</v>
      </c>
      <c r="AL26" s="304"/>
      <c r="AM26" s="304"/>
      <c r="AN26" s="304"/>
      <c r="AO26" s="304"/>
      <c r="AP26" s="36"/>
      <c r="AQ26" s="36"/>
      <c r="AR26" s="39"/>
      <c r="BE26" s="295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95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05" t="s">
        <v>36</v>
      </c>
      <c r="M28" s="305"/>
      <c r="N28" s="305"/>
      <c r="O28" s="305"/>
      <c r="P28" s="305"/>
      <c r="Q28" s="36"/>
      <c r="R28" s="36"/>
      <c r="S28" s="36"/>
      <c r="T28" s="36"/>
      <c r="U28" s="36"/>
      <c r="V28" s="36"/>
      <c r="W28" s="305" t="s">
        <v>37</v>
      </c>
      <c r="X28" s="305"/>
      <c r="Y28" s="305"/>
      <c r="Z28" s="305"/>
      <c r="AA28" s="305"/>
      <c r="AB28" s="305"/>
      <c r="AC28" s="305"/>
      <c r="AD28" s="305"/>
      <c r="AE28" s="305"/>
      <c r="AF28" s="36"/>
      <c r="AG28" s="36"/>
      <c r="AH28" s="36"/>
      <c r="AI28" s="36"/>
      <c r="AJ28" s="36"/>
      <c r="AK28" s="305" t="s">
        <v>38</v>
      </c>
      <c r="AL28" s="305"/>
      <c r="AM28" s="305"/>
      <c r="AN28" s="305"/>
      <c r="AO28" s="305"/>
      <c r="AP28" s="36"/>
      <c r="AQ28" s="36"/>
      <c r="AR28" s="39"/>
      <c r="BE28" s="295"/>
    </row>
    <row r="29" spans="1:71" s="3" customFormat="1" ht="14.45" customHeight="1">
      <c r="B29" s="40"/>
      <c r="C29" s="41"/>
      <c r="D29" s="29" t="s">
        <v>39</v>
      </c>
      <c r="E29" s="41"/>
      <c r="F29" s="29" t="s">
        <v>40</v>
      </c>
      <c r="G29" s="41"/>
      <c r="H29" s="41"/>
      <c r="I29" s="41"/>
      <c r="J29" s="41"/>
      <c r="K29" s="41"/>
      <c r="L29" s="289">
        <v>0.21</v>
      </c>
      <c r="M29" s="288"/>
      <c r="N29" s="288"/>
      <c r="O29" s="288"/>
      <c r="P29" s="288"/>
      <c r="Q29" s="41"/>
      <c r="R29" s="41"/>
      <c r="S29" s="41"/>
      <c r="T29" s="41"/>
      <c r="U29" s="41"/>
      <c r="V29" s="41"/>
      <c r="W29" s="287">
        <f>ROUND(AZ94, 2)</f>
        <v>0</v>
      </c>
      <c r="X29" s="288"/>
      <c r="Y29" s="288"/>
      <c r="Z29" s="288"/>
      <c r="AA29" s="288"/>
      <c r="AB29" s="288"/>
      <c r="AC29" s="288"/>
      <c r="AD29" s="288"/>
      <c r="AE29" s="288"/>
      <c r="AF29" s="41"/>
      <c r="AG29" s="41"/>
      <c r="AH29" s="41"/>
      <c r="AI29" s="41"/>
      <c r="AJ29" s="41"/>
      <c r="AK29" s="287">
        <f>ROUND(AV94, 2)</f>
        <v>0</v>
      </c>
      <c r="AL29" s="288"/>
      <c r="AM29" s="288"/>
      <c r="AN29" s="288"/>
      <c r="AO29" s="288"/>
      <c r="AP29" s="41"/>
      <c r="AQ29" s="41"/>
      <c r="AR29" s="42"/>
      <c r="BE29" s="296"/>
    </row>
    <row r="30" spans="1:71" s="3" customFormat="1" ht="14.45" customHeight="1">
      <c r="B30" s="40"/>
      <c r="C30" s="41"/>
      <c r="D30" s="41"/>
      <c r="E30" s="41"/>
      <c r="F30" s="29" t="s">
        <v>41</v>
      </c>
      <c r="G30" s="41"/>
      <c r="H30" s="41"/>
      <c r="I30" s="41"/>
      <c r="J30" s="41"/>
      <c r="K30" s="41"/>
      <c r="L30" s="289">
        <v>0.12</v>
      </c>
      <c r="M30" s="288"/>
      <c r="N30" s="288"/>
      <c r="O30" s="288"/>
      <c r="P30" s="288"/>
      <c r="Q30" s="41"/>
      <c r="R30" s="41"/>
      <c r="S30" s="41"/>
      <c r="T30" s="41"/>
      <c r="U30" s="41"/>
      <c r="V30" s="41"/>
      <c r="W30" s="287">
        <f>ROUND(BA94, 2)</f>
        <v>0</v>
      </c>
      <c r="X30" s="288"/>
      <c r="Y30" s="288"/>
      <c r="Z30" s="288"/>
      <c r="AA30" s="288"/>
      <c r="AB30" s="288"/>
      <c r="AC30" s="288"/>
      <c r="AD30" s="288"/>
      <c r="AE30" s="288"/>
      <c r="AF30" s="41"/>
      <c r="AG30" s="41"/>
      <c r="AH30" s="41"/>
      <c r="AI30" s="41"/>
      <c r="AJ30" s="41"/>
      <c r="AK30" s="287">
        <f>ROUND(AW94, 2)</f>
        <v>0</v>
      </c>
      <c r="AL30" s="288"/>
      <c r="AM30" s="288"/>
      <c r="AN30" s="288"/>
      <c r="AO30" s="288"/>
      <c r="AP30" s="41"/>
      <c r="AQ30" s="41"/>
      <c r="AR30" s="42"/>
      <c r="BE30" s="296"/>
    </row>
    <row r="31" spans="1:71" s="3" customFormat="1" ht="14.45" hidden="1" customHeight="1">
      <c r="B31" s="40"/>
      <c r="C31" s="41"/>
      <c r="D31" s="41"/>
      <c r="E31" s="41"/>
      <c r="F31" s="29" t="s">
        <v>42</v>
      </c>
      <c r="G31" s="41"/>
      <c r="H31" s="41"/>
      <c r="I31" s="41"/>
      <c r="J31" s="41"/>
      <c r="K31" s="41"/>
      <c r="L31" s="289">
        <v>0.21</v>
      </c>
      <c r="M31" s="288"/>
      <c r="N31" s="288"/>
      <c r="O31" s="288"/>
      <c r="P31" s="288"/>
      <c r="Q31" s="41"/>
      <c r="R31" s="41"/>
      <c r="S31" s="41"/>
      <c r="T31" s="41"/>
      <c r="U31" s="41"/>
      <c r="V31" s="41"/>
      <c r="W31" s="287">
        <f>ROUND(BB94, 2)</f>
        <v>0</v>
      </c>
      <c r="X31" s="288"/>
      <c r="Y31" s="288"/>
      <c r="Z31" s="288"/>
      <c r="AA31" s="288"/>
      <c r="AB31" s="288"/>
      <c r="AC31" s="288"/>
      <c r="AD31" s="288"/>
      <c r="AE31" s="288"/>
      <c r="AF31" s="41"/>
      <c r="AG31" s="41"/>
      <c r="AH31" s="41"/>
      <c r="AI31" s="41"/>
      <c r="AJ31" s="41"/>
      <c r="AK31" s="287">
        <v>0</v>
      </c>
      <c r="AL31" s="288"/>
      <c r="AM31" s="288"/>
      <c r="AN31" s="288"/>
      <c r="AO31" s="288"/>
      <c r="AP31" s="41"/>
      <c r="AQ31" s="41"/>
      <c r="AR31" s="42"/>
      <c r="BE31" s="296"/>
    </row>
    <row r="32" spans="1:71" s="3" customFormat="1" ht="14.45" hidden="1" customHeight="1">
      <c r="B32" s="40"/>
      <c r="C32" s="41"/>
      <c r="D32" s="41"/>
      <c r="E32" s="41"/>
      <c r="F32" s="29" t="s">
        <v>43</v>
      </c>
      <c r="G32" s="41"/>
      <c r="H32" s="41"/>
      <c r="I32" s="41"/>
      <c r="J32" s="41"/>
      <c r="K32" s="41"/>
      <c r="L32" s="289">
        <v>0.12</v>
      </c>
      <c r="M32" s="288"/>
      <c r="N32" s="288"/>
      <c r="O32" s="288"/>
      <c r="P32" s="288"/>
      <c r="Q32" s="41"/>
      <c r="R32" s="41"/>
      <c r="S32" s="41"/>
      <c r="T32" s="41"/>
      <c r="U32" s="41"/>
      <c r="V32" s="41"/>
      <c r="W32" s="287">
        <f>ROUND(BC94, 2)</f>
        <v>0</v>
      </c>
      <c r="X32" s="288"/>
      <c r="Y32" s="288"/>
      <c r="Z32" s="288"/>
      <c r="AA32" s="288"/>
      <c r="AB32" s="288"/>
      <c r="AC32" s="288"/>
      <c r="AD32" s="288"/>
      <c r="AE32" s="288"/>
      <c r="AF32" s="41"/>
      <c r="AG32" s="41"/>
      <c r="AH32" s="41"/>
      <c r="AI32" s="41"/>
      <c r="AJ32" s="41"/>
      <c r="AK32" s="287">
        <v>0</v>
      </c>
      <c r="AL32" s="288"/>
      <c r="AM32" s="288"/>
      <c r="AN32" s="288"/>
      <c r="AO32" s="288"/>
      <c r="AP32" s="41"/>
      <c r="AQ32" s="41"/>
      <c r="AR32" s="42"/>
      <c r="BE32" s="296"/>
    </row>
    <row r="33" spans="1:57" s="3" customFormat="1" ht="14.45" hidden="1" customHeight="1">
      <c r="B33" s="40"/>
      <c r="C33" s="41"/>
      <c r="D33" s="41"/>
      <c r="E33" s="41"/>
      <c r="F33" s="29" t="s">
        <v>44</v>
      </c>
      <c r="G33" s="41"/>
      <c r="H33" s="41"/>
      <c r="I33" s="41"/>
      <c r="J33" s="41"/>
      <c r="K33" s="41"/>
      <c r="L33" s="289">
        <v>0</v>
      </c>
      <c r="M33" s="288"/>
      <c r="N33" s="288"/>
      <c r="O33" s="288"/>
      <c r="P33" s="288"/>
      <c r="Q33" s="41"/>
      <c r="R33" s="41"/>
      <c r="S33" s="41"/>
      <c r="T33" s="41"/>
      <c r="U33" s="41"/>
      <c r="V33" s="41"/>
      <c r="W33" s="287">
        <f>ROUND(BD94, 2)</f>
        <v>0</v>
      </c>
      <c r="X33" s="288"/>
      <c r="Y33" s="288"/>
      <c r="Z33" s="288"/>
      <c r="AA33" s="288"/>
      <c r="AB33" s="288"/>
      <c r="AC33" s="288"/>
      <c r="AD33" s="288"/>
      <c r="AE33" s="288"/>
      <c r="AF33" s="41"/>
      <c r="AG33" s="41"/>
      <c r="AH33" s="41"/>
      <c r="AI33" s="41"/>
      <c r="AJ33" s="41"/>
      <c r="AK33" s="287">
        <v>0</v>
      </c>
      <c r="AL33" s="288"/>
      <c r="AM33" s="288"/>
      <c r="AN33" s="288"/>
      <c r="AO33" s="288"/>
      <c r="AP33" s="41"/>
      <c r="AQ33" s="41"/>
      <c r="AR33" s="42"/>
      <c r="BE33" s="296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95"/>
    </row>
    <row r="35" spans="1:57" s="2" customFormat="1" ht="25.9" customHeight="1">
      <c r="A35" s="34"/>
      <c r="B35" s="35"/>
      <c r="C35" s="43"/>
      <c r="D35" s="44" t="s">
        <v>45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46</v>
      </c>
      <c r="U35" s="45"/>
      <c r="V35" s="45"/>
      <c r="W35" s="45"/>
      <c r="X35" s="290" t="s">
        <v>47</v>
      </c>
      <c r="Y35" s="291"/>
      <c r="Z35" s="291"/>
      <c r="AA35" s="291"/>
      <c r="AB35" s="291"/>
      <c r="AC35" s="45"/>
      <c r="AD35" s="45"/>
      <c r="AE35" s="45"/>
      <c r="AF35" s="45"/>
      <c r="AG35" s="45"/>
      <c r="AH35" s="45"/>
      <c r="AI35" s="45"/>
      <c r="AJ35" s="45"/>
      <c r="AK35" s="292">
        <f>SUM(AK26:AK33)</f>
        <v>0</v>
      </c>
      <c r="AL35" s="291"/>
      <c r="AM35" s="291"/>
      <c r="AN35" s="291"/>
      <c r="AO35" s="293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48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49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50</v>
      </c>
      <c r="AI60" s="38"/>
      <c r="AJ60" s="38"/>
      <c r="AK60" s="38"/>
      <c r="AL60" s="38"/>
      <c r="AM60" s="52" t="s">
        <v>51</v>
      </c>
      <c r="AN60" s="38"/>
      <c r="AO60" s="38"/>
      <c r="AP60" s="36"/>
      <c r="AQ60" s="36"/>
      <c r="AR60" s="39"/>
      <c r="BE60" s="34"/>
    </row>
    <row r="61" spans="1:57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52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53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50</v>
      </c>
      <c r="AI75" s="38"/>
      <c r="AJ75" s="38"/>
      <c r="AK75" s="38"/>
      <c r="AL75" s="38"/>
      <c r="AM75" s="52" t="s">
        <v>51</v>
      </c>
      <c r="AN75" s="38"/>
      <c r="AO75" s="38"/>
      <c r="AP75" s="36"/>
      <c r="AQ75" s="36"/>
      <c r="AR75" s="39"/>
      <c r="BE75" s="34"/>
    </row>
    <row r="76" spans="1:57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23-02-11-2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76" t="str">
        <f>K6</f>
        <v>LITOMĚŘICKÁ - DOPRAVNÍ ÚPRAVY_R2</v>
      </c>
      <c r="M85" s="277"/>
      <c r="N85" s="277"/>
      <c r="O85" s="277"/>
      <c r="P85" s="277"/>
      <c r="Q85" s="277"/>
      <c r="R85" s="277"/>
      <c r="S85" s="277"/>
      <c r="T85" s="277"/>
      <c r="U85" s="277"/>
      <c r="V85" s="277"/>
      <c r="W85" s="277"/>
      <c r="X85" s="277"/>
      <c r="Y85" s="277"/>
      <c r="Z85" s="277"/>
      <c r="AA85" s="277"/>
      <c r="AB85" s="277"/>
      <c r="AC85" s="277"/>
      <c r="AD85" s="277"/>
      <c r="AE85" s="277"/>
      <c r="AF85" s="277"/>
      <c r="AG85" s="277"/>
      <c r="AH85" s="277"/>
      <c r="AI85" s="277"/>
      <c r="AJ85" s="277"/>
      <c r="AK85" s="277"/>
      <c r="AL85" s="277"/>
      <c r="AM85" s="277"/>
      <c r="AN85" s="277"/>
      <c r="AO85" s="277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TEPLICE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78">
        <f>IF(AN8= "","",AN8)</f>
        <v>45362</v>
      </c>
      <c r="AN87" s="278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25.7" customHeight="1">
      <c r="A89" s="34"/>
      <c r="B89" s="35"/>
      <c r="C89" s="29" t="s">
        <v>23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STATUTÁRNÍ MĚSTO TEPLICE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29</v>
      </c>
      <c r="AJ89" s="36"/>
      <c r="AK89" s="36"/>
      <c r="AL89" s="36"/>
      <c r="AM89" s="279" t="str">
        <f>IF(E17="","",E17)</f>
        <v>RAPID MOST SPOL. S R.O.</v>
      </c>
      <c r="AN89" s="280"/>
      <c r="AO89" s="280"/>
      <c r="AP89" s="280"/>
      <c r="AQ89" s="36"/>
      <c r="AR89" s="39"/>
      <c r="AS89" s="281" t="s">
        <v>55</v>
      </c>
      <c r="AT89" s="282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27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32</v>
      </c>
      <c r="AJ90" s="36"/>
      <c r="AK90" s="36"/>
      <c r="AL90" s="36"/>
      <c r="AM90" s="279" t="str">
        <f>IF(E20="","",E20)</f>
        <v>ING.VLADIMÍR PLHÁK</v>
      </c>
      <c r="AN90" s="280"/>
      <c r="AO90" s="280"/>
      <c r="AP90" s="280"/>
      <c r="AQ90" s="36"/>
      <c r="AR90" s="39"/>
      <c r="AS90" s="283"/>
      <c r="AT90" s="284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85"/>
      <c r="AT91" s="286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69" t="s">
        <v>56</v>
      </c>
      <c r="D92" s="270"/>
      <c r="E92" s="270"/>
      <c r="F92" s="270"/>
      <c r="G92" s="270"/>
      <c r="H92" s="73"/>
      <c r="I92" s="271" t="s">
        <v>57</v>
      </c>
      <c r="J92" s="270"/>
      <c r="K92" s="270"/>
      <c r="L92" s="270"/>
      <c r="M92" s="270"/>
      <c r="N92" s="270"/>
      <c r="O92" s="270"/>
      <c r="P92" s="270"/>
      <c r="Q92" s="270"/>
      <c r="R92" s="270"/>
      <c r="S92" s="270"/>
      <c r="T92" s="270"/>
      <c r="U92" s="270"/>
      <c r="V92" s="270"/>
      <c r="W92" s="270"/>
      <c r="X92" s="270"/>
      <c r="Y92" s="270"/>
      <c r="Z92" s="270"/>
      <c r="AA92" s="270"/>
      <c r="AB92" s="270"/>
      <c r="AC92" s="270"/>
      <c r="AD92" s="270"/>
      <c r="AE92" s="270"/>
      <c r="AF92" s="270"/>
      <c r="AG92" s="272" t="s">
        <v>58</v>
      </c>
      <c r="AH92" s="270"/>
      <c r="AI92" s="270"/>
      <c r="AJ92" s="270"/>
      <c r="AK92" s="270"/>
      <c r="AL92" s="270"/>
      <c r="AM92" s="270"/>
      <c r="AN92" s="271" t="s">
        <v>59</v>
      </c>
      <c r="AO92" s="270"/>
      <c r="AP92" s="273"/>
      <c r="AQ92" s="74" t="s">
        <v>60</v>
      </c>
      <c r="AR92" s="39"/>
      <c r="AS92" s="75" t="s">
        <v>61</v>
      </c>
      <c r="AT92" s="76" t="s">
        <v>62</v>
      </c>
      <c r="AU92" s="76" t="s">
        <v>63</v>
      </c>
      <c r="AV92" s="76" t="s">
        <v>64</v>
      </c>
      <c r="AW92" s="76" t="s">
        <v>65</v>
      </c>
      <c r="AX92" s="76" t="s">
        <v>66</v>
      </c>
      <c r="AY92" s="76" t="s">
        <v>67</v>
      </c>
      <c r="AZ92" s="76" t="s">
        <v>68</v>
      </c>
      <c r="BA92" s="76" t="s">
        <v>69</v>
      </c>
      <c r="BB92" s="76" t="s">
        <v>70</v>
      </c>
      <c r="BC92" s="76" t="s">
        <v>71</v>
      </c>
      <c r="BD92" s="77" t="s">
        <v>72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73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74">
        <f>ROUND(SUM(AG95:AG97),2)</f>
        <v>0</v>
      </c>
      <c r="AH94" s="274"/>
      <c r="AI94" s="274"/>
      <c r="AJ94" s="274"/>
      <c r="AK94" s="274"/>
      <c r="AL94" s="274"/>
      <c r="AM94" s="274"/>
      <c r="AN94" s="275">
        <f>SUM(AG94,AT94)</f>
        <v>0</v>
      </c>
      <c r="AO94" s="275"/>
      <c r="AP94" s="275"/>
      <c r="AQ94" s="85" t="s">
        <v>1</v>
      </c>
      <c r="AR94" s="86"/>
      <c r="AS94" s="87">
        <f>ROUND(SUM(AS95:AS97),2)</f>
        <v>0</v>
      </c>
      <c r="AT94" s="88">
        <f>ROUND(SUM(AV94:AW94),2)</f>
        <v>0</v>
      </c>
      <c r="AU94" s="89">
        <f>ROUND(SUM(AU95:AU97),5)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ROUND(SUM(AZ95:AZ97),2)</f>
        <v>0</v>
      </c>
      <c r="BA94" s="88">
        <f>ROUND(SUM(BA95:BA97),2)</f>
        <v>0</v>
      </c>
      <c r="BB94" s="88">
        <f>ROUND(SUM(BB95:BB97),2)</f>
        <v>0</v>
      </c>
      <c r="BC94" s="88">
        <f>ROUND(SUM(BC95:BC97),2)</f>
        <v>0</v>
      </c>
      <c r="BD94" s="90">
        <f>ROUND(SUM(BD95:BD97),2)</f>
        <v>0</v>
      </c>
      <c r="BS94" s="91" t="s">
        <v>74</v>
      </c>
      <c r="BT94" s="91" t="s">
        <v>75</v>
      </c>
      <c r="BU94" s="92" t="s">
        <v>76</v>
      </c>
      <c r="BV94" s="91" t="s">
        <v>77</v>
      </c>
      <c r="BW94" s="91" t="s">
        <v>5</v>
      </c>
      <c r="BX94" s="91" t="s">
        <v>78</v>
      </c>
      <c r="CL94" s="91" t="s">
        <v>1</v>
      </c>
    </row>
    <row r="95" spans="1:91" s="7" customFormat="1" ht="16.5" customHeight="1">
      <c r="A95" s="93" t="s">
        <v>79</v>
      </c>
      <c r="B95" s="94"/>
      <c r="C95" s="95"/>
      <c r="D95" s="268" t="s">
        <v>80</v>
      </c>
      <c r="E95" s="268"/>
      <c r="F95" s="268"/>
      <c r="G95" s="268"/>
      <c r="H95" s="268"/>
      <c r="I95" s="96"/>
      <c r="J95" s="268" t="s">
        <v>81</v>
      </c>
      <c r="K95" s="268"/>
      <c r="L95" s="268"/>
      <c r="M95" s="268"/>
      <c r="N95" s="268"/>
      <c r="O95" s="268"/>
      <c r="P95" s="268"/>
      <c r="Q95" s="268"/>
      <c r="R95" s="268"/>
      <c r="S95" s="268"/>
      <c r="T95" s="268"/>
      <c r="U95" s="268"/>
      <c r="V95" s="268"/>
      <c r="W95" s="268"/>
      <c r="X95" s="268"/>
      <c r="Y95" s="268"/>
      <c r="Z95" s="268"/>
      <c r="AA95" s="268"/>
      <c r="AB95" s="268"/>
      <c r="AC95" s="268"/>
      <c r="AD95" s="268"/>
      <c r="AE95" s="268"/>
      <c r="AF95" s="268"/>
      <c r="AG95" s="266">
        <f>'ZRN1 - KOMUNIKACE'!J30</f>
        <v>0</v>
      </c>
      <c r="AH95" s="267"/>
      <c r="AI95" s="267"/>
      <c r="AJ95" s="267"/>
      <c r="AK95" s="267"/>
      <c r="AL95" s="267"/>
      <c r="AM95" s="267"/>
      <c r="AN95" s="266">
        <f>SUM(AG95,AT95)</f>
        <v>0</v>
      </c>
      <c r="AO95" s="267"/>
      <c r="AP95" s="267"/>
      <c r="AQ95" s="97" t="s">
        <v>82</v>
      </c>
      <c r="AR95" s="98"/>
      <c r="AS95" s="99">
        <v>0</v>
      </c>
      <c r="AT95" s="100">
        <f>ROUND(SUM(AV95:AW95),2)</f>
        <v>0</v>
      </c>
      <c r="AU95" s="101">
        <f>'ZRN1 - KOMUNIKACE'!P126</f>
        <v>0</v>
      </c>
      <c r="AV95" s="100">
        <f>'ZRN1 - KOMUNIKACE'!J33</f>
        <v>0</v>
      </c>
      <c r="AW95" s="100">
        <f>'ZRN1 - KOMUNIKACE'!J34</f>
        <v>0</v>
      </c>
      <c r="AX95" s="100">
        <f>'ZRN1 - KOMUNIKACE'!J35</f>
        <v>0</v>
      </c>
      <c r="AY95" s="100">
        <f>'ZRN1 - KOMUNIKACE'!J36</f>
        <v>0</v>
      </c>
      <c r="AZ95" s="100">
        <f>'ZRN1 - KOMUNIKACE'!F33</f>
        <v>0</v>
      </c>
      <c r="BA95" s="100">
        <f>'ZRN1 - KOMUNIKACE'!F34</f>
        <v>0</v>
      </c>
      <c r="BB95" s="100">
        <f>'ZRN1 - KOMUNIKACE'!F35</f>
        <v>0</v>
      </c>
      <c r="BC95" s="100">
        <f>'ZRN1 - KOMUNIKACE'!F36</f>
        <v>0</v>
      </c>
      <c r="BD95" s="102">
        <f>'ZRN1 - KOMUNIKACE'!F37</f>
        <v>0</v>
      </c>
      <c r="BT95" s="103" t="s">
        <v>83</v>
      </c>
      <c r="BV95" s="103" t="s">
        <v>77</v>
      </c>
      <c r="BW95" s="103" t="s">
        <v>84</v>
      </c>
      <c r="BX95" s="103" t="s">
        <v>5</v>
      </c>
      <c r="CL95" s="103" t="s">
        <v>1</v>
      </c>
      <c r="CM95" s="103" t="s">
        <v>85</v>
      </c>
    </row>
    <row r="96" spans="1:91" s="7" customFormat="1" ht="16.5" customHeight="1">
      <c r="A96" s="93" t="s">
        <v>79</v>
      </c>
      <c r="B96" s="94"/>
      <c r="C96" s="95"/>
      <c r="D96" s="268" t="s">
        <v>86</v>
      </c>
      <c r="E96" s="268"/>
      <c r="F96" s="268"/>
      <c r="G96" s="268"/>
      <c r="H96" s="268"/>
      <c r="I96" s="96"/>
      <c r="J96" s="268" t="s">
        <v>87</v>
      </c>
      <c r="K96" s="268"/>
      <c r="L96" s="268"/>
      <c r="M96" s="268"/>
      <c r="N96" s="268"/>
      <c r="O96" s="268"/>
      <c r="P96" s="268"/>
      <c r="Q96" s="268"/>
      <c r="R96" s="268"/>
      <c r="S96" s="268"/>
      <c r="T96" s="268"/>
      <c r="U96" s="268"/>
      <c r="V96" s="268"/>
      <c r="W96" s="268"/>
      <c r="X96" s="268"/>
      <c r="Y96" s="268"/>
      <c r="Z96" s="268"/>
      <c r="AA96" s="268"/>
      <c r="AB96" s="268"/>
      <c r="AC96" s="268"/>
      <c r="AD96" s="268"/>
      <c r="AE96" s="268"/>
      <c r="AF96" s="268"/>
      <c r="AG96" s="266">
        <f>'ZRN2 - VEŘEJNÉ OSVĚTLENÍ'!J30</f>
        <v>0</v>
      </c>
      <c r="AH96" s="267"/>
      <c r="AI96" s="267"/>
      <c r="AJ96" s="267"/>
      <c r="AK96" s="267"/>
      <c r="AL96" s="267"/>
      <c r="AM96" s="267"/>
      <c r="AN96" s="266">
        <f>SUM(AG96,AT96)</f>
        <v>0</v>
      </c>
      <c r="AO96" s="267"/>
      <c r="AP96" s="267"/>
      <c r="AQ96" s="97" t="s">
        <v>82</v>
      </c>
      <c r="AR96" s="98"/>
      <c r="AS96" s="99">
        <v>0</v>
      </c>
      <c r="AT96" s="100">
        <f>ROUND(SUM(AV96:AW96),2)</f>
        <v>0</v>
      </c>
      <c r="AU96" s="101">
        <f>'ZRN2 - VEŘEJNÉ OSVĚTLENÍ'!P120</f>
        <v>0</v>
      </c>
      <c r="AV96" s="100">
        <f>'ZRN2 - VEŘEJNÉ OSVĚTLENÍ'!J33</f>
        <v>0</v>
      </c>
      <c r="AW96" s="100">
        <f>'ZRN2 - VEŘEJNÉ OSVĚTLENÍ'!J34</f>
        <v>0</v>
      </c>
      <c r="AX96" s="100">
        <f>'ZRN2 - VEŘEJNÉ OSVĚTLENÍ'!J35</f>
        <v>0</v>
      </c>
      <c r="AY96" s="100">
        <f>'ZRN2 - VEŘEJNÉ OSVĚTLENÍ'!J36</f>
        <v>0</v>
      </c>
      <c r="AZ96" s="100">
        <f>'ZRN2 - VEŘEJNÉ OSVĚTLENÍ'!F33</f>
        <v>0</v>
      </c>
      <c r="BA96" s="100">
        <f>'ZRN2 - VEŘEJNÉ OSVĚTLENÍ'!F34</f>
        <v>0</v>
      </c>
      <c r="BB96" s="100">
        <f>'ZRN2 - VEŘEJNÉ OSVĚTLENÍ'!F35</f>
        <v>0</v>
      </c>
      <c r="BC96" s="100">
        <f>'ZRN2 - VEŘEJNÉ OSVĚTLENÍ'!F36</f>
        <v>0</v>
      </c>
      <c r="BD96" s="102">
        <f>'ZRN2 - VEŘEJNÉ OSVĚTLENÍ'!F37</f>
        <v>0</v>
      </c>
      <c r="BT96" s="103" t="s">
        <v>83</v>
      </c>
      <c r="BV96" s="103" t="s">
        <v>77</v>
      </c>
      <c r="BW96" s="103" t="s">
        <v>88</v>
      </c>
      <c r="BX96" s="103" t="s">
        <v>5</v>
      </c>
      <c r="CL96" s="103" t="s">
        <v>1</v>
      </c>
      <c r="CM96" s="103" t="s">
        <v>85</v>
      </c>
    </row>
    <row r="97" spans="1:91" s="7" customFormat="1" ht="16.5" customHeight="1">
      <c r="A97" s="93" t="s">
        <v>79</v>
      </c>
      <c r="B97" s="94"/>
      <c r="C97" s="95"/>
      <c r="D97" s="268" t="s">
        <v>89</v>
      </c>
      <c r="E97" s="268"/>
      <c r="F97" s="268"/>
      <c r="G97" s="268"/>
      <c r="H97" s="268"/>
      <c r="I97" s="96"/>
      <c r="J97" s="268" t="s">
        <v>90</v>
      </c>
      <c r="K97" s="268"/>
      <c r="L97" s="268"/>
      <c r="M97" s="268"/>
      <c r="N97" s="268"/>
      <c r="O97" s="268"/>
      <c r="P97" s="268"/>
      <c r="Q97" s="268"/>
      <c r="R97" s="268"/>
      <c r="S97" s="268"/>
      <c r="T97" s="268"/>
      <c r="U97" s="268"/>
      <c r="V97" s="268"/>
      <c r="W97" s="268"/>
      <c r="X97" s="268"/>
      <c r="Y97" s="268"/>
      <c r="Z97" s="268"/>
      <c r="AA97" s="268"/>
      <c r="AB97" s="268"/>
      <c r="AC97" s="268"/>
      <c r="AD97" s="268"/>
      <c r="AE97" s="268"/>
      <c r="AF97" s="268"/>
      <c r="AG97" s="266">
        <f>'VON - VEDLEJŠÍ A OSTATNÍ ...'!J30</f>
        <v>0</v>
      </c>
      <c r="AH97" s="267"/>
      <c r="AI97" s="267"/>
      <c r="AJ97" s="267"/>
      <c r="AK97" s="267"/>
      <c r="AL97" s="267"/>
      <c r="AM97" s="267"/>
      <c r="AN97" s="266">
        <f>SUM(AG97,AT97)</f>
        <v>0</v>
      </c>
      <c r="AO97" s="267"/>
      <c r="AP97" s="267"/>
      <c r="AQ97" s="97" t="s">
        <v>89</v>
      </c>
      <c r="AR97" s="98"/>
      <c r="AS97" s="104">
        <v>0</v>
      </c>
      <c r="AT97" s="105">
        <f>ROUND(SUM(AV97:AW97),2)</f>
        <v>0</v>
      </c>
      <c r="AU97" s="106">
        <f>'VON - VEDLEJŠÍ A OSTATNÍ ...'!P120</f>
        <v>0</v>
      </c>
      <c r="AV97" s="105">
        <f>'VON - VEDLEJŠÍ A OSTATNÍ ...'!J33</f>
        <v>0</v>
      </c>
      <c r="AW97" s="105">
        <f>'VON - VEDLEJŠÍ A OSTATNÍ ...'!J34</f>
        <v>0</v>
      </c>
      <c r="AX97" s="105">
        <f>'VON - VEDLEJŠÍ A OSTATNÍ ...'!J35</f>
        <v>0</v>
      </c>
      <c r="AY97" s="105">
        <f>'VON - VEDLEJŠÍ A OSTATNÍ ...'!J36</f>
        <v>0</v>
      </c>
      <c r="AZ97" s="105">
        <f>'VON - VEDLEJŠÍ A OSTATNÍ ...'!F33</f>
        <v>0</v>
      </c>
      <c r="BA97" s="105">
        <f>'VON - VEDLEJŠÍ A OSTATNÍ ...'!F34</f>
        <v>0</v>
      </c>
      <c r="BB97" s="105">
        <f>'VON - VEDLEJŠÍ A OSTATNÍ ...'!F35</f>
        <v>0</v>
      </c>
      <c r="BC97" s="105">
        <f>'VON - VEDLEJŠÍ A OSTATNÍ ...'!F36</f>
        <v>0</v>
      </c>
      <c r="BD97" s="107">
        <f>'VON - VEDLEJŠÍ A OSTATNÍ ...'!F37</f>
        <v>0</v>
      </c>
      <c r="BT97" s="103" t="s">
        <v>83</v>
      </c>
      <c r="BV97" s="103" t="s">
        <v>77</v>
      </c>
      <c r="BW97" s="103" t="s">
        <v>91</v>
      </c>
      <c r="BX97" s="103" t="s">
        <v>5</v>
      </c>
      <c r="CL97" s="103" t="s">
        <v>1</v>
      </c>
      <c r="CM97" s="103" t="s">
        <v>85</v>
      </c>
    </row>
    <row r="98" spans="1:91" s="2" customFormat="1" ht="30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  <row r="99" spans="1:91" s="2" customFormat="1" ht="6.95" customHeight="1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55"/>
      <c r="AL99" s="55"/>
      <c r="AM99" s="55"/>
      <c r="AN99" s="55"/>
      <c r="AO99" s="55"/>
      <c r="AP99" s="55"/>
      <c r="AQ99" s="55"/>
      <c r="AR99" s="39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</sheetData>
  <sheetProtection algorithmName="SHA-512" hashValue="v0kOzmHGK+662/uXA8ithNbof22wxwruTHwFUCSRywRnVg1WQZCtRKYod3GYubjLAonLrO+NiqIaZLGdFBHO3A==" saltValue="va/cIhHfJUSNvun/uXFfJQ==" spinCount="100000" sheet="1" objects="1" scenarios="1"/>
  <mergeCells count="50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ZRN1 - KOMUNIKACE'!C2" display="/"/>
    <hyperlink ref="A96" location="'ZRN2 - VEŘEJNÉ OSVĚTLENÍ'!C2" display="/"/>
    <hyperlink ref="A97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2:BM423"/>
  <sheetViews>
    <sheetView showGridLines="0" workbookViewId="0">
      <selection activeCell="H395" sqref="H39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7" t="s">
        <v>84</v>
      </c>
      <c r="AZ2" s="108" t="s">
        <v>92</v>
      </c>
      <c r="BA2" s="108" t="s">
        <v>93</v>
      </c>
      <c r="BB2" s="108" t="s">
        <v>94</v>
      </c>
      <c r="BC2" s="108" t="s">
        <v>95</v>
      </c>
      <c r="BD2" s="108" t="s">
        <v>96</v>
      </c>
    </row>
    <row r="3" spans="1:5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85</v>
      </c>
      <c r="AZ3" s="108" t="s">
        <v>97</v>
      </c>
      <c r="BA3" s="108" t="s">
        <v>98</v>
      </c>
      <c r="BB3" s="108" t="s">
        <v>94</v>
      </c>
      <c r="BC3" s="108" t="s">
        <v>99</v>
      </c>
      <c r="BD3" s="108" t="s">
        <v>96</v>
      </c>
    </row>
    <row r="4" spans="1:56" s="1" customFormat="1" ht="24.95" customHeight="1">
      <c r="B4" s="20"/>
      <c r="D4" s="111" t="s">
        <v>100</v>
      </c>
      <c r="L4" s="20"/>
      <c r="M4" s="112" t="s">
        <v>10</v>
      </c>
      <c r="AT4" s="17" t="s">
        <v>4</v>
      </c>
      <c r="AZ4" s="108" t="s">
        <v>101</v>
      </c>
      <c r="BA4" s="108" t="s">
        <v>102</v>
      </c>
      <c r="BB4" s="108" t="s">
        <v>94</v>
      </c>
      <c r="BC4" s="108" t="s">
        <v>103</v>
      </c>
      <c r="BD4" s="108" t="s">
        <v>96</v>
      </c>
    </row>
    <row r="5" spans="1:56" s="1" customFormat="1" ht="6.95" customHeight="1">
      <c r="B5" s="20"/>
      <c r="L5" s="20"/>
      <c r="AZ5" s="108" t="s">
        <v>104</v>
      </c>
      <c r="BA5" s="108" t="s">
        <v>105</v>
      </c>
      <c r="BB5" s="108" t="s">
        <v>94</v>
      </c>
      <c r="BC5" s="108" t="s">
        <v>106</v>
      </c>
      <c r="BD5" s="108" t="s">
        <v>96</v>
      </c>
    </row>
    <row r="6" spans="1:56" s="1" customFormat="1" ht="12" customHeight="1">
      <c r="B6" s="20"/>
      <c r="D6" s="113" t="s">
        <v>16</v>
      </c>
      <c r="L6" s="20"/>
      <c r="AZ6" s="108" t="s">
        <v>107</v>
      </c>
      <c r="BA6" s="108" t="s">
        <v>108</v>
      </c>
      <c r="BB6" s="108" t="s">
        <v>94</v>
      </c>
      <c r="BC6" s="108" t="s">
        <v>7</v>
      </c>
      <c r="BD6" s="108" t="s">
        <v>96</v>
      </c>
    </row>
    <row r="7" spans="1:56" s="1" customFormat="1" ht="16.5" customHeight="1">
      <c r="B7" s="20"/>
      <c r="E7" s="309" t="str">
        <f>'Rekapitulace stavby'!K6</f>
        <v>LITOMĚŘICKÁ - DOPRAVNÍ ÚPRAVY_R2</v>
      </c>
      <c r="F7" s="310"/>
      <c r="G7" s="310"/>
      <c r="H7" s="310"/>
      <c r="L7" s="20"/>
      <c r="AZ7" s="108" t="s">
        <v>109</v>
      </c>
      <c r="BA7" s="108" t="s">
        <v>110</v>
      </c>
      <c r="BB7" s="108" t="s">
        <v>94</v>
      </c>
      <c r="BC7" s="108" t="s">
        <v>111</v>
      </c>
      <c r="BD7" s="108" t="s">
        <v>96</v>
      </c>
    </row>
    <row r="8" spans="1:56" s="2" customFormat="1" ht="12" customHeight="1">
      <c r="A8" s="34"/>
      <c r="B8" s="39"/>
      <c r="C8" s="34"/>
      <c r="D8" s="113" t="s">
        <v>112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108" t="s">
        <v>113</v>
      </c>
      <c r="BA8" s="108" t="s">
        <v>114</v>
      </c>
      <c r="BB8" s="108" t="s">
        <v>94</v>
      </c>
      <c r="BC8" s="108" t="s">
        <v>8</v>
      </c>
      <c r="BD8" s="108" t="s">
        <v>96</v>
      </c>
    </row>
    <row r="9" spans="1:56" s="2" customFormat="1" ht="16.5" customHeight="1">
      <c r="A9" s="34"/>
      <c r="B9" s="39"/>
      <c r="C9" s="34"/>
      <c r="D9" s="34"/>
      <c r="E9" s="311" t="s">
        <v>115</v>
      </c>
      <c r="F9" s="312"/>
      <c r="G9" s="312"/>
      <c r="H9" s="31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108" t="s">
        <v>116</v>
      </c>
      <c r="BA9" s="108" t="s">
        <v>117</v>
      </c>
      <c r="BB9" s="108" t="s">
        <v>94</v>
      </c>
      <c r="BC9" s="108" t="s">
        <v>118</v>
      </c>
      <c r="BD9" s="108" t="s">
        <v>96</v>
      </c>
    </row>
    <row r="10" spans="1:5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108" t="s">
        <v>119</v>
      </c>
      <c r="BA10" s="108" t="s">
        <v>120</v>
      </c>
      <c r="BB10" s="108" t="s">
        <v>121</v>
      </c>
      <c r="BC10" s="108" t="s">
        <v>122</v>
      </c>
      <c r="BD10" s="108" t="s">
        <v>96</v>
      </c>
    </row>
    <row r="11" spans="1:56" s="2" customFormat="1" ht="12" customHeight="1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Z11" s="108" t="s">
        <v>123</v>
      </c>
      <c r="BA11" s="108" t="s">
        <v>124</v>
      </c>
      <c r="BB11" s="108" t="s">
        <v>94</v>
      </c>
      <c r="BC11" s="108" t="s">
        <v>125</v>
      </c>
      <c r="BD11" s="108" t="s">
        <v>96</v>
      </c>
    </row>
    <row r="12" spans="1:56" s="2" customFormat="1" ht="12" customHeight="1">
      <c r="A12" s="34"/>
      <c r="B12" s="39"/>
      <c r="C12" s="34"/>
      <c r="D12" s="113" t="s">
        <v>20</v>
      </c>
      <c r="E12" s="34"/>
      <c r="F12" s="114" t="s">
        <v>21</v>
      </c>
      <c r="G12" s="34"/>
      <c r="H12" s="34"/>
      <c r="I12" s="113" t="s">
        <v>22</v>
      </c>
      <c r="J12" s="115">
        <f>'Rekapitulace stavby'!AN8</f>
        <v>45362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Z12" s="108" t="s">
        <v>126</v>
      </c>
      <c r="BA12" s="108" t="s">
        <v>127</v>
      </c>
      <c r="BB12" s="108" t="s">
        <v>94</v>
      </c>
      <c r="BC12" s="108" t="s">
        <v>128</v>
      </c>
      <c r="BD12" s="108" t="s">
        <v>96</v>
      </c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Z13" s="108" t="s">
        <v>129</v>
      </c>
      <c r="BA13" s="108" t="s">
        <v>130</v>
      </c>
      <c r="BB13" s="108" t="s">
        <v>94</v>
      </c>
      <c r="BC13" s="108" t="s">
        <v>131</v>
      </c>
      <c r="BD13" s="108" t="s">
        <v>96</v>
      </c>
    </row>
    <row r="14" spans="1:56" s="2" customFormat="1" ht="12" customHeight="1">
      <c r="A14" s="34"/>
      <c r="B14" s="39"/>
      <c r="C14" s="34"/>
      <c r="D14" s="113" t="s">
        <v>23</v>
      </c>
      <c r="E14" s="34"/>
      <c r="F14" s="34"/>
      <c r="G14" s="34"/>
      <c r="H14" s="34"/>
      <c r="I14" s="113" t="s">
        <v>24</v>
      </c>
      <c r="J14" s="114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Z14" s="108" t="s">
        <v>132</v>
      </c>
      <c r="BA14" s="108" t="s">
        <v>133</v>
      </c>
      <c r="BB14" s="108" t="s">
        <v>94</v>
      </c>
      <c r="BC14" s="108" t="s">
        <v>134</v>
      </c>
      <c r="BD14" s="108" t="s">
        <v>96</v>
      </c>
    </row>
    <row r="15" spans="1:56" s="2" customFormat="1" ht="18" customHeight="1">
      <c r="A15" s="34"/>
      <c r="B15" s="39"/>
      <c r="C15" s="34"/>
      <c r="D15" s="34"/>
      <c r="E15" s="114" t="s">
        <v>25</v>
      </c>
      <c r="F15" s="34"/>
      <c r="G15" s="34"/>
      <c r="H15" s="34"/>
      <c r="I15" s="113" t="s">
        <v>26</v>
      </c>
      <c r="J15" s="114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Z15" s="108" t="s">
        <v>135</v>
      </c>
      <c r="BA15" s="108" t="s">
        <v>136</v>
      </c>
      <c r="BB15" s="108" t="s">
        <v>94</v>
      </c>
      <c r="BC15" s="108" t="s">
        <v>137</v>
      </c>
      <c r="BD15" s="108" t="s">
        <v>96</v>
      </c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Z16" s="108" t="s">
        <v>138</v>
      </c>
      <c r="BA16" s="108" t="s">
        <v>139</v>
      </c>
      <c r="BB16" s="108" t="s">
        <v>94</v>
      </c>
      <c r="BC16" s="108" t="s">
        <v>140</v>
      </c>
      <c r="BD16" s="108" t="s">
        <v>96</v>
      </c>
    </row>
    <row r="17" spans="1:56" s="2" customFormat="1" ht="12" customHeight="1">
      <c r="A17" s="34"/>
      <c r="B17" s="39"/>
      <c r="C17" s="34"/>
      <c r="D17" s="113" t="s">
        <v>27</v>
      </c>
      <c r="E17" s="34"/>
      <c r="F17" s="34"/>
      <c r="G17" s="34"/>
      <c r="H17" s="34"/>
      <c r="I17" s="113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Z17" s="108" t="s">
        <v>141</v>
      </c>
      <c r="BA17" s="108" t="s">
        <v>142</v>
      </c>
      <c r="BB17" s="108" t="s">
        <v>143</v>
      </c>
      <c r="BC17" s="108" t="s">
        <v>144</v>
      </c>
      <c r="BD17" s="108" t="s">
        <v>85</v>
      </c>
    </row>
    <row r="18" spans="1:56" s="2" customFormat="1" ht="18" customHeight="1">
      <c r="A18" s="34"/>
      <c r="B18" s="39"/>
      <c r="C18" s="34"/>
      <c r="D18" s="34"/>
      <c r="E18" s="313" t="str">
        <f>'Rekapitulace stavby'!E14</f>
        <v>Vyplň údaj</v>
      </c>
      <c r="F18" s="314"/>
      <c r="G18" s="314"/>
      <c r="H18" s="314"/>
      <c r="I18" s="113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Z18" s="108" t="s">
        <v>145</v>
      </c>
      <c r="BA18" s="108" t="s">
        <v>146</v>
      </c>
      <c r="BB18" s="108" t="s">
        <v>143</v>
      </c>
      <c r="BC18" s="108" t="s">
        <v>147</v>
      </c>
      <c r="BD18" s="108" t="s">
        <v>96</v>
      </c>
    </row>
    <row r="19" spans="1:56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Z19" s="108" t="s">
        <v>148</v>
      </c>
      <c r="BA19" s="108" t="s">
        <v>149</v>
      </c>
      <c r="BB19" s="108" t="s">
        <v>143</v>
      </c>
      <c r="BC19" s="108" t="s">
        <v>150</v>
      </c>
      <c r="BD19" s="108" t="s">
        <v>96</v>
      </c>
    </row>
    <row r="20" spans="1:56" s="2" customFormat="1" ht="12" customHeight="1">
      <c r="A20" s="34"/>
      <c r="B20" s="39"/>
      <c r="C20" s="34"/>
      <c r="D20" s="113" t="s">
        <v>29</v>
      </c>
      <c r="E20" s="34"/>
      <c r="F20" s="34"/>
      <c r="G20" s="34"/>
      <c r="H20" s="34"/>
      <c r="I20" s="113" t="s">
        <v>24</v>
      </c>
      <c r="J20" s="114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Z20" s="108" t="s">
        <v>151</v>
      </c>
      <c r="BA20" s="108" t="s">
        <v>152</v>
      </c>
      <c r="BB20" s="108" t="s">
        <v>143</v>
      </c>
      <c r="BC20" s="108" t="s">
        <v>147</v>
      </c>
      <c r="BD20" s="108" t="s">
        <v>85</v>
      </c>
    </row>
    <row r="21" spans="1:56" s="2" customFormat="1" ht="18" customHeight="1">
      <c r="A21" s="34"/>
      <c r="B21" s="39"/>
      <c r="C21" s="34"/>
      <c r="D21" s="34"/>
      <c r="E21" s="114" t="s">
        <v>30</v>
      </c>
      <c r="F21" s="34"/>
      <c r="G21" s="34"/>
      <c r="H21" s="34"/>
      <c r="I21" s="113" t="s">
        <v>26</v>
      </c>
      <c r="J21" s="114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Z21" s="108" t="s">
        <v>153</v>
      </c>
      <c r="BA21" s="108" t="s">
        <v>152</v>
      </c>
      <c r="BB21" s="108" t="s">
        <v>143</v>
      </c>
      <c r="BC21" s="108" t="s">
        <v>154</v>
      </c>
      <c r="BD21" s="108" t="s">
        <v>85</v>
      </c>
    </row>
    <row r="22" spans="1:56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Z22" s="108" t="s">
        <v>155</v>
      </c>
      <c r="BA22" s="108" t="s">
        <v>156</v>
      </c>
      <c r="BB22" s="108" t="s">
        <v>143</v>
      </c>
      <c r="BC22" s="108" t="s">
        <v>157</v>
      </c>
      <c r="BD22" s="108" t="s">
        <v>96</v>
      </c>
    </row>
    <row r="23" spans="1:56" s="2" customFormat="1" ht="12" customHeight="1">
      <c r="A23" s="34"/>
      <c r="B23" s="39"/>
      <c r="C23" s="34"/>
      <c r="D23" s="113" t="s">
        <v>32</v>
      </c>
      <c r="E23" s="34"/>
      <c r="F23" s="34"/>
      <c r="G23" s="34"/>
      <c r="H23" s="34"/>
      <c r="I23" s="113" t="s">
        <v>24</v>
      </c>
      <c r="J23" s="114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Z23" s="108" t="s">
        <v>158</v>
      </c>
      <c r="BA23" s="108" t="s">
        <v>159</v>
      </c>
      <c r="BB23" s="108" t="s">
        <v>160</v>
      </c>
      <c r="BC23" s="108" t="s">
        <v>161</v>
      </c>
      <c r="BD23" s="108" t="s">
        <v>96</v>
      </c>
    </row>
    <row r="24" spans="1:56" s="2" customFormat="1" ht="18" customHeight="1">
      <c r="A24" s="34"/>
      <c r="B24" s="39"/>
      <c r="C24" s="34"/>
      <c r="D24" s="34"/>
      <c r="E24" s="114" t="s">
        <v>33</v>
      </c>
      <c r="F24" s="34"/>
      <c r="G24" s="34"/>
      <c r="H24" s="34"/>
      <c r="I24" s="113" t="s">
        <v>26</v>
      </c>
      <c r="J24" s="114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Z24" s="108" t="s">
        <v>162</v>
      </c>
      <c r="BA24" s="108" t="s">
        <v>163</v>
      </c>
      <c r="BB24" s="108" t="s">
        <v>160</v>
      </c>
      <c r="BC24" s="108" t="s">
        <v>96</v>
      </c>
      <c r="BD24" s="108" t="s">
        <v>96</v>
      </c>
    </row>
    <row r="25" spans="1:56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Z25" s="108" t="s">
        <v>164</v>
      </c>
      <c r="BA25" s="108" t="s">
        <v>142</v>
      </c>
      <c r="BB25" s="108" t="s">
        <v>143</v>
      </c>
      <c r="BC25" s="108" t="s">
        <v>165</v>
      </c>
      <c r="BD25" s="108" t="s">
        <v>85</v>
      </c>
    </row>
    <row r="26" spans="1:56" s="2" customFormat="1" ht="12" customHeight="1">
      <c r="A26" s="34"/>
      <c r="B26" s="39"/>
      <c r="C26" s="34"/>
      <c r="D26" s="113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Z26" s="108" t="s">
        <v>166</v>
      </c>
      <c r="BA26" s="108" t="s">
        <v>167</v>
      </c>
      <c r="BB26" s="108" t="s">
        <v>94</v>
      </c>
      <c r="BC26" s="108" t="s">
        <v>168</v>
      </c>
      <c r="BD26" s="108" t="s">
        <v>96</v>
      </c>
    </row>
    <row r="27" spans="1:56" s="8" customFormat="1" ht="16.5" customHeight="1">
      <c r="A27" s="116"/>
      <c r="B27" s="117"/>
      <c r="C27" s="116"/>
      <c r="D27" s="116"/>
      <c r="E27" s="315" t="s">
        <v>1</v>
      </c>
      <c r="F27" s="315"/>
      <c r="G27" s="315"/>
      <c r="H27" s="31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56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56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56" s="2" customFormat="1" ht="25.35" customHeight="1">
      <c r="A30" s="34"/>
      <c r="B30" s="39"/>
      <c r="C30" s="34"/>
      <c r="D30" s="120" t="s">
        <v>35</v>
      </c>
      <c r="E30" s="34"/>
      <c r="F30" s="34"/>
      <c r="G30" s="34"/>
      <c r="H30" s="34"/>
      <c r="I30" s="34"/>
      <c r="J30" s="121">
        <f>ROUND(J126,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56" s="2" customFormat="1" ht="6.95" customHeight="1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56" s="2" customFormat="1" ht="14.45" customHeight="1">
      <c r="A32" s="34"/>
      <c r="B32" s="39"/>
      <c r="C32" s="34"/>
      <c r="D32" s="34"/>
      <c r="E32" s="34"/>
      <c r="F32" s="122" t="s">
        <v>37</v>
      </c>
      <c r="G32" s="34"/>
      <c r="H32" s="34"/>
      <c r="I32" s="122" t="s">
        <v>36</v>
      </c>
      <c r="J32" s="122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39</v>
      </c>
      <c r="E33" s="113" t="s">
        <v>40</v>
      </c>
      <c r="F33" s="124">
        <f>ROUND((SUM(BE126:BE422)),  2)</f>
        <v>0</v>
      </c>
      <c r="G33" s="34"/>
      <c r="H33" s="34"/>
      <c r="I33" s="125">
        <v>0.21</v>
      </c>
      <c r="J33" s="124">
        <f>ROUND(((SUM(BE126:BE422))*I33),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3" t="s">
        <v>41</v>
      </c>
      <c r="F34" s="124">
        <f>ROUND((SUM(BF126:BF422)),  2)</f>
        <v>0</v>
      </c>
      <c r="G34" s="34"/>
      <c r="H34" s="34"/>
      <c r="I34" s="125">
        <v>0.12</v>
      </c>
      <c r="J34" s="124">
        <f>ROUND(((SUM(BF126:BF422))*I34),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42</v>
      </c>
      <c r="F35" s="124">
        <f>ROUND((SUM(BG126:BG422)),  2)</f>
        <v>0</v>
      </c>
      <c r="G35" s="34"/>
      <c r="H35" s="34"/>
      <c r="I35" s="125">
        <v>0.21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43</v>
      </c>
      <c r="F36" s="124">
        <f>ROUND((SUM(BH126:BH422)),  2)</f>
        <v>0</v>
      </c>
      <c r="G36" s="34"/>
      <c r="H36" s="34"/>
      <c r="I36" s="125">
        <v>0.12</v>
      </c>
      <c r="J36" s="124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44</v>
      </c>
      <c r="F37" s="124">
        <f>ROUND((SUM(BI126:BI422)),  2)</f>
        <v>0</v>
      </c>
      <c r="G37" s="34"/>
      <c r="H37" s="34"/>
      <c r="I37" s="125">
        <v>0</v>
      </c>
      <c r="J37" s="124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45</v>
      </c>
      <c r="E39" s="128"/>
      <c r="F39" s="128"/>
      <c r="G39" s="129" t="s">
        <v>46</v>
      </c>
      <c r="H39" s="130" t="s">
        <v>47</v>
      </c>
      <c r="I39" s="128"/>
      <c r="J39" s="131">
        <f>SUM(J30:J37)</f>
        <v>0</v>
      </c>
      <c r="K39" s="132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3" t="s">
        <v>48</v>
      </c>
      <c r="E50" s="134"/>
      <c r="F50" s="134"/>
      <c r="G50" s="133" t="s">
        <v>49</v>
      </c>
      <c r="H50" s="134"/>
      <c r="I50" s="134"/>
      <c r="J50" s="134"/>
      <c r="K50" s="134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5" t="s">
        <v>50</v>
      </c>
      <c r="E61" s="136"/>
      <c r="F61" s="137" t="s">
        <v>51</v>
      </c>
      <c r="G61" s="135" t="s">
        <v>50</v>
      </c>
      <c r="H61" s="136"/>
      <c r="I61" s="136"/>
      <c r="J61" s="138" t="s">
        <v>51</v>
      </c>
      <c r="K61" s="136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3" t="s">
        <v>52</v>
      </c>
      <c r="E65" s="139"/>
      <c r="F65" s="139"/>
      <c r="G65" s="133" t="s">
        <v>53</v>
      </c>
      <c r="H65" s="139"/>
      <c r="I65" s="139"/>
      <c r="J65" s="139"/>
      <c r="K65" s="13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5" t="s">
        <v>50</v>
      </c>
      <c r="E76" s="136"/>
      <c r="F76" s="137" t="s">
        <v>51</v>
      </c>
      <c r="G76" s="135" t="s">
        <v>50</v>
      </c>
      <c r="H76" s="136"/>
      <c r="I76" s="136"/>
      <c r="J76" s="138" t="s">
        <v>51</v>
      </c>
      <c r="K76" s="136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hidden="1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hidden="1" customHeight="1">
      <c r="A82" s="34"/>
      <c r="B82" s="35"/>
      <c r="C82" s="23" t="s">
        <v>169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hidden="1" customHeight="1">
      <c r="A85" s="34"/>
      <c r="B85" s="35"/>
      <c r="C85" s="36"/>
      <c r="D85" s="36"/>
      <c r="E85" s="307" t="str">
        <f>E7</f>
        <v>LITOMĚŘICKÁ - DOPRAVNÍ ÚPRAVY_R2</v>
      </c>
      <c r="F85" s="308"/>
      <c r="G85" s="308"/>
      <c r="H85" s="30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hidden="1" customHeight="1">
      <c r="A86" s="34"/>
      <c r="B86" s="35"/>
      <c r="C86" s="29" t="s">
        <v>112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hidden="1" customHeight="1">
      <c r="A87" s="34"/>
      <c r="B87" s="35"/>
      <c r="C87" s="36"/>
      <c r="D87" s="36"/>
      <c r="E87" s="276" t="str">
        <f>E9</f>
        <v>ZRN1 - KOMUNIKACE</v>
      </c>
      <c r="F87" s="306"/>
      <c r="G87" s="306"/>
      <c r="H87" s="30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hidden="1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hidden="1" customHeight="1">
      <c r="A89" s="34"/>
      <c r="B89" s="35"/>
      <c r="C89" s="29" t="s">
        <v>20</v>
      </c>
      <c r="D89" s="36"/>
      <c r="E89" s="36"/>
      <c r="F89" s="27" t="str">
        <f>F12</f>
        <v>TEPLICE</v>
      </c>
      <c r="G89" s="36"/>
      <c r="H89" s="36"/>
      <c r="I89" s="29" t="s">
        <v>22</v>
      </c>
      <c r="J89" s="66">
        <f>IF(J12="","",J12)</f>
        <v>45362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hidden="1" customHeight="1">
      <c r="A91" s="34"/>
      <c r="B91" s="35"/>
      <c r="C91" s="29" t="s">
        <v>23</v>
      </c>
      <c r="D91" s="36"/>
      <c r="E91" s="36"/>
      <c r="F91" s="27" t="str">
        <f>E15</f>
        <v>STATUTÁRNÍ MĚSTO TEPLICE</v>
      </c>
      <c r="G91" s="36"/>
      <c r="H91" s="36"/>
      <c r="I91" s="29" t="s">
        <v>29</v>
      </c>
      <c r="J91" s="32" t="str">
        <f>E21</f>
        <v>RAPID MOST SPOL. S 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hidden="1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32</v>
      </c>
      <c r="J92" s="32" t="str">
        <f>E24</f>
        <v>ING.VLADIMÍR PLHÁK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hidden="1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hidden="1" customHeight="1">
      <c r="A94" s="34"/>
      <c r="B94" s="35"/>
      <c r="C94" s="144" t="s">
        <v>170</v>
      </c>
      <c r="D94" s="145"/>
      <c r="E94" s="145"/>
      <c r="F94" s="145"/>
      <c r="G94" s="145"/>
      <c r="H94" s="145"/>
      <c r="I94" s="145"/>
      <c r="J94" s="146" t="s">
        <v>171</v>
      </c>
      <c r="K94" s="14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hidden="1" customHeight="1">
      <c r="A96" s="34"/>
      <c r="B96" s="35"/>
      <c r="C96" s="147" t="s">
        <v>172</v>
      </c>
      <c r="D96" s="36"/>
      <c r="E96" s="36"/>
      <c r="F96" s="36"/>
      <c r="G96" s="36"/>
      <c r="H96" s="36"/>
      <c r="I96" s="36"/>
      <c r="J96" s="84">
        <f>J126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173</v>
      </c>
    </row>
    <row r="97" spans="1:31" s="9" customFormat="1" ht="24.95" hidden="1" customHeight="1">
      <c r="B97" s="148"/>
      <c r="C97" s="149"/>
      <c r="D97" s="150" t="s">
        <v>174</v>
      </c>
      <c r="E97" s="151"/>
      <c r="F97" s="151"/>
      <c r="G97" s="151"/>
      <c r="H97" s="151"/>
      <c r="I97" s="151"/>
      <c r="J97" s="152">
        <f>J127</f>
        <v>0</v>
      </c>
      <c r="K97" s="149"/>
      <c r="L97" s="153"/>
    </row>
    <row r="98" spans="1:31" s="10" customFormat="1" ht="19.899999999999999" hidden="1" customHeight="1">
      <c r="B98" s="154"/>
      <c r="C98" s="155"/>
      <c r="D98" s="156" t="s">
        <v>175</v>
      </c>
      <c r="E98" s="157"/>
      <c r="F98" s="157"/>
      <c r="G98" s="157"/>
      <c r="H98" s="157"/>
      <c r="I98" s="157"/>
      <c r="J98" s="158">
        <f>J128</f>
        <v>0</v>
      </c>
      <c r="K98" s="155"/>
      <c r="L98" s="159"/>
    </row>
    <row r="99" spans="1:31" s="10" customFormat="1" ht="19.899999999999999" hidden="1" customHeight="1">
      <c r="B99" s="154"/>
      <c r="C99" s="155"/>
      <c r="D99" s="156" t="s">
        <v>176</v>
      </c>
      <c r="E99" s="157"/>
      <c r="F99" s="157"/>
      <c r="G99" s="157"/>
      <c r="H99" s="157"/>
      <c r="I99" s="157"/>
      <c r="J99" s="158">
        <f>J223</f>
        <v>0</v>
      </c>
      <c r="K99" s="155"/>
      <c r="L99" s="159"/>
    </row>
    <row r="100" spans="1:31" s="10" customFormat="1" ht="19.899999999999999" hidden="1" customHeight="1">
      <c r="B100" s="154"/>
      <c r="C100" s="155"/>
      <c r="D100" s="156" t="s">
        <v>177</v>
      </c>
      <c r="E100" s="157"/>
      <c r="F100" s="157"/>
      <c r="G100" s="157"/>
      <c r="H100" s="157"/>
      <c r="I100" s="157"/>
      <c r="J100" s="158">
        <f>J228</f>
        <v>0</v>
      </c>
      <c r="K100" s="155"/>
      <c r="L100" s="159"/>
    </row>
    <row r="101" spans="1:31" s="10" customFormat="1" ht="19.899999999999999" hidden="1" customHeight="1">
      <c r="B101" s="154"/>
      <c r="C101" s="155"/>
      <c r="D101" s="156" t="s">
        <v>178</v>
      </c>
      <c r="E101" s="157"/>
      <c r="F101" s="157"/>
      <c r="G101" s="157"/>
      <c r="H101" s="157"/>
      <c r="I101" s="157"/>
      <c r="J101" s="158">
        <f>J231</f>
        <v>0</v>
      </c>
      <c r="K101" s="155"/>
      <c r="L101" s="159"/>
    </row>
    <row r="102" spans="1:31" s="10" customFormat="1" ht="19.899999999999999" hidden="1" customHeight="1">
      <c r="B102" s="154"/>
      <c r="C102" s="155"/>
      <c r="D102" s="156" t="s">
        <v>179</v>
      </c>
      <c r="E102" s="157"/>
      <c r="F102" s="157"/>
      <c r="G102" s="157"/>
      <c r="H102" s="157"/>
      <c r="I102" s="157"/>
      <c r="J102" s="158">
        <f>J299</f>
        <v>0</v>
      </c>
      <c r="K102" s="155"/>
      <c r="L102" s="159"/>
    </row>
    <row r="103" spans="1:31" s="10" customFormat="1" ht="19.899999999999999" hidden="1" customHeight="1">
      <c r="B103" s="154"/>
      <c r="C103" s="155"/>
      <c r="D103" s="156" t="s">
        <v>180</v>
      </c>
      <c r="E103" s="157"/>
      <c r="F103" s="157"/>
      <c r="G103" s="157"/>
      <c r="H103" s="157"/>
      <c r="I103" s="157"/>
      <c r="J103" s="158">
        <f>J341</f>
        <v>0</v>
      </c>
      <c r="K103" s="155"/>
      <c r="L103" s="159"/>
    </row>
    <row r="104" spans="1:31" s="10" customFormat="1" ht="19.899999999999999" hidden="1" customHeight="1">
      <c r="B104" s="154"/>
      <c r="C104" s="155"/>
      <c r="D104" s="156" t="s">
        <v>181</v>
      </c>
      <c r="E104" s="157"/>
      <c r="F104" s="157"/>
      <c r="G104" s="157"/>
      <c r="H104" s="157"/>
      <c r="I104" s="157"/>
      <c r="J104" s="158">
        <f>J394</f>
        <v>0</v>
      </c>
      <c r="K104" s="155"/>
      <c r="L104" s="159"/>
    </row>
    <row r="105" spans="1:31" s="10" customFormat="1" ht="19.899999999999999" hidden="1" customHeight="1">
      <c r="B105" s="154"/>
      <c r="C105" s="155"/>
      <c r="D105" s="156" t="s">
        <v>182</v>
      </c>
      <c r="E105" s="157"/>
      <c r="F105" s="157"/>
      <c r="G105" s="157"/>
      <c r="H105" s="157"/>
      <c r="I105" s="157"/>
      <c r="J105" s="158">
        <f>J411</f>
        <v>0</v>
      </c>
      <c r="K105" s="155"/>
      <c r="L105" s="159"/>
    </row>
    <row r="106" spans="1:31" s="9" customFormat="1" ht="24.95" hidden="1" customHeight="1">
      <c r="B106" s="148"/>
      <c r="C106" s="149"/>
      <c r="D106" s="150" t="s">
        <v>183</v>
      </c>
      <c r="E106" s="151"/>
      <c r="F106" s="151"/>
      <c r="G106" s="151"/>
      <c r="H106" s="151"/>
      <c r="I106" s="151"/>
      <c r="J106" s="152">
        <f>J413</f>
        <v>0</v>
      </c>
      <c r="K106" s="149"/>
      <c r="L106" s="153"/>
    </row>
    <row r="107" spans="1:31" s="2" customFormat="1" ht="21.75" hidden="1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hidden="1" customHeight="1">
      <c r="A108" s="34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hidden="1"/>
    <row r="110" spans="1:31" hidden="1"/>
    <row r="111" spans="1:31" hidden="1"/>
    <row r="112" spans="1:31" s="2" customFormat="1" ht="6.95" customHeight="1">
      <c r="A112" s="34"/>
      <c r="B112" s="56"/>
      <c r="C112" s="57"/>
      <c r="D112" s="57"/>
      <c r="E112" s="57"/>
      <c r="F112" s="57"/>
      <c r="G112" s="57"/>
      <c r="H112" s="57"/>
      <c r="I112" s="57"/>
      <c r="J112" s="57"/>
      <c r="K112" s="57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24.95" customHeight="1">
      <c r="A113" s="34"/>
      <c r="B113" s="35"/>
      <c r="C113" s="23" t="s">
        <v>184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12" customHeight="1">
      <c r="A115" s="34"/>
      <c r="B115" s="35"/>
      <c r="C115" s="29" t="s">
        <v>16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16.5" customHeight="1">
      <c r="A116" s="34"/>
      <c r="B116" s="35"/>
      <c r="C116" s="36"/>
      <c r="D116" s="36"/>
      <c r="E116" s="307" t="str">
        <f>E7</f>
        <v>LITOMĚŘICKÁ - DOPRAVNÍ ÚPRAVY_R2</v>
      </c>
      <c r="F116" s="308"/>
      <c r="G116" s="308"/>
      <c r="H116" s="308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112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276" t="str">
        <f>E9</f>
        <v>ZRN1 - KOMUNIKACE</v>
      </c>
      <c r="F118" s="306"/>
      <c r="G118" s="306"/>
      <c r="H118" s="30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9" t="s">
        <v>20</v>
      </c>
      <c r="D120" s="36"/>
      <c r="E120" s="36"/>
      <c r="F120" s="27" t="str">
        <f>F12</f>
        <v>TEPLICE</v>
      </c>
      <c r="G120" s="36"/>
      <c r="H120" s="36"/>
      <c r="I120" s="29" t="s">
        <v>22</v>
      </c>
      <c r="J120" s="66">
        <f>IF(J12="","",J12)</f>
        <v>45362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25.7" customHeight="1">
      <c r="A122" s="34"/>
      <c r="B122" s="35"/>
      <c r="C122" s="29" t="s">
        <v>23</v>
      </c>
      <c r="D122" s="36"/>
      <c r="E122" s="36"/>
      <c r="F122" s="27" t="str">
        <f>E15</f>
        <v>STATUTÁRNÍ MĚSTO TEPLICE</v>
      </c>
      <c r="G122" s="36"/>
      <c r="H122" s="36"/>
      <c r="I122" s="29" t="s">
        <v>29</v>
      </c>
      <c r="J122" s="32" t="str">
        <f>E21</f>
        <v>RAPID MOST SPOL. S R.O.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25.7" customHeight="1">
      <c r="A123" s="34"/>
      <c r="B123" s="35"/>
      <c r="C123" s="29" t="s">
        <v>27</v>
      </c>
      <c r="D123" s="36"/>
      <c r="E123" s="36"/>
      <c r="F123" s="27" t="str">
        <f>IF(E18="","",E18)</f>
        <v>Vyplň údaj</v>
      </c>
      <c r="G123" s="36"/>
      <c r="H123" s="36"/>
      <c r="I123" s="29" t="s">
        <v>32</v>
      </c>
      <c r="J123" s="32" t="str">
        <f>E24</f>
        <v>ING.VLADIMÍR PLHÁK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60"/>
      <c r="B125" s="161"/>
      <c r="C125" s="162" t="s">
        <v>185</v>
      </c>
      <c r="D125" s="163" t="s">
        <v>60</v>
      </c>
      <c r="E125" s="163" t="s">
        <v>56</v>
      </c>
      <c r="F125" s="163" t="s">
        <v>57</v>
      </c>
      <c r="G125" s="163" t="s">
        <v>186</v>
      </c>
      <c r="H125" s="163" t="s">
        <v>187</v>
      </c>
      <c r="I125" s="163" t="s">
        <v>188</v>
      </c>
      <c r="J125" s="163" t="s">
        <v>171</v>
      </c>
      <c r="K125" s="164" t="s">
        <v>189</v>
      </c>
      <c r="L125" s="165"/>
      <c r="M125" s="75" t="s">
        <v>1</v>
      </c>
      <c r="N125" s="76" t="s">
        <v>39</v>
      </c>
      <c r="O125" s="76" t="s">
        <v>190</v>
      </c>
      <c r="P125" s="76" t="s">
        <v>191</v>
      </c>
      <c r="Q125" s="76" t="s">
        <v>192</v>
      </c>
      <c r="R125" s="76" t="s">
        <v>193</v>
      </c>
      <c r="S125" s="76" t="s">
        <v>194</v>
      </c>
      <c r="T125" s="77" t="s">
        <v>195</v>
      </c>
      <c r="U125" s="160"/>
      <c r="V125" s="160"/>
      <c r="W125" s="160"/>
      <c r="X125" s="160"/>
      <c r="Y125" s="160"/>
      <c r="Z125" s="160"/>
      <c r="AA125" s="160"/>
      <c r="AB125" s="160"/>
      <c r="AC125" s="160"/>
      <c r="AD125" s="160"/>
      <c r="AE125" s="160"/>
    </row>
    <row r="126" spans="1:63" s="2" customFormat="1" ht="22.9" customHeight="1">
      <c r="A126" s="34"/>
      <c r="B126" s="35"/>
      <c r="C126" s="82" t="s">
        <v>196</v>
      </c>
      <c r="D126" s="36"/>
      <c r="E126" s="36"/>
      <c r="F126" s="36"/>
      <c r="G126" s="36"/>
      <c r="H126" s="36"/>
      <c r="I126" s="36"/>
      <c r="J126" s="166">
        <f>BK126</f>
        <v>0</v>
      </c>
      <c r="K126" s="36"/>
      <c r="L126" s="39"/>
      <c r="M126" s="78"/>
      <c r="N126" s="167"/>
      <c r="O126" s="79"/>
      <c r="P126" s="168">
        <f>P127+P413</f>
        <v>0</v>
      </c>
      <c r="Q126" s="79"/>
      <c r="R126" s="168">
        <f>R127+R413</f>
        <v>699.32606620000001</v>
      </c>
      <c r="S126" s="79"/>
      <c r="T126" s="169">
        <f>T127+T413</f>
        <v>1328.1010000000001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74</v>
      </c>
      <c r="AU126" s="17" t="s">
        <v>173</v>
      </c>
      <c r="BK126" s="170">
        <f>BK127+BK413</f>
        <v>0</v>
      </c>
    </row>
    <row r="127" spans="1:63" s="12" customFormat="1" ht="25.9" customHeight="1">
      <c r="B127" s="171"/>
      <c r="C127" s="172"/>
      <c r="D127" s="173" t="s">
        <v>74</v>
      </c>
      <c r="E127" s="174" t="s">
        <v>197</v>
      </c>
      <c r="F127" s="174" t="s">
        <v>197</v>
      </c>
      <c r="G127" s="172"/>
      <c r="H127" s="172"/>
      <c r="I127" s="175"/>
      <c r="J127" s="176">
        <f>BK127</f>
        <v>0</v>
      </c>
      <c r="K127" s="172"/>
      <c r="L127" s="177"/>
      <c r="M127" s="178"/>
      <c r="N127" s="179"/>
      <c r="O127" s="179"/>
      <c r="P127" s="180">
        <f>P128+P223+P228+P231+P299+P341+P394+P411</f>
        <v>0</v>
      </c>
      <c r="Q127" s="179"/>
      <c r="R127" s="180">
        <f>R128+R223+R228+R231+R299+R341+R394+R411</f>
        <v>699.32606620000001</v>
      </c>
      <c r="S127" s="179"/>
      <c r="T127" s="181">
        <f>T128+T223+T228+T231+T299+T341+T394+T411</f>
        <v>1328.1010000000001</v>
      </c>
      <c r="AR127" s="182" t="s">
        <v>83</v>
      </c>
      <c r="AT127" s="183" t="s">
        <v>74</v>
      </c>
      <c r="AU127" s="183" t="s">
        <v>75</v>
      </c>
      <c r="AY127" s="182" t="s">
        <v>198</v>
      </c>
      <c r="BK127" s="184">
        <f>BK128+BK223+BK228+BK231+BK299+BK341+BK394+BK411</f>
        <v>0</v>
      </c>
    </row>
    <row r="128" spans="1:63" s="12" customFormat="1" ht="22.9" customHeight="1">
      <c r="B128" s="171"/>
      <c r="C128" s="172"/>
      <c r="D128" s="173" t="s">
        <v>74</v>
      </c>
      <c r="E128" s="185" t="s">
        <v>83</v>
      </c>
      <c r="F128" s="185" t="s">
        <v>199</v>
      </c>
      <c r="G128" s="172"/>
      <c r="H128" s="172"/>
      <c r="I128" s="175"/>
      <c r="J128" s="186">
        <f>BK128</f>
        <v>0</v>
      </c>
      <c r="K128" s="172"/>
      <c r="L128" s="177"/>
      <c r="M128" s="178"/>
      <c r="N128" s="179"/>
      <c r="O128" s="179"/>
      <c r="P128" s="180">
        <f>SUM(P129:P222)</f>
        <v>0</v>
      </c>
      <c r="Q128" s="179"/>
      <c r="R128" s="180">
        <f>SUM(R129:R222)</f>
        <v>185.7843</v>
      </c>
      <c r="S128" s="179"/>
      <c r="T128" s="181">
        <f>SUM(T129:T222)</f>
        <v>1315.7750000000001</v>
      </c>
      <c r="AR128" s="182" t="s">
        <v>83</v>
      </c>
      <c r="AT128" s="183" t="s">
        <v>74</v>
      </c>
      <c r="AU128" s="183" t="s">
        <v>83</v>
      </c>
      <c r="AY128" s="182" t="s">
        <v>198</v>
      </c>
      <c r="BK128" s="184">
        <f>SUM(BK129:BK222)</f>
        <v>0</v>
      </c>
    </row>
    <row r="129" spans="1:65" s="2" customFormat="1" ht="33" customHeight="1">
      <c r="A129" s="34"/>
      <c r="B129" s="35"/>
      <c r="C129" s="187" t="s">
        <v>83</v>
      </c>
      <c r="D129" s="187" t="s">
        <v>200</v>
      </c>
      <c r="E129" s="188" t="s">
        <v>201</v>
      </c>
      <c r="F129" s="189" t="s">
        <v>202</v>
      </c>
      <c r="G129" s="190" t="s">
        <v>160</v>
      </c>
      <c r="H129" s="191">
        <v>6</v>
      </c>
      <c r="I129" s="192"/>
      <c r="J129" s="193">
        <f>ROUND(I129*H129,2)</f>
        <v>0</v>
      </c>
      <c r="K129" s="189" t="s">
        <v>203</v>
      </c>
      <c r="L129" s="39"/>
      <c r="M129" s="194" t="s">
        <v>1</v>
      </c>
      <c r="N129" s="195" t="s">
        <v>40</v>
      </c>
      <c r="O129" s="71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8" t="s">
        <v>204</v>
      </c>
      <c r="AT129" s="198" t="s">
        <v>200</v>
      </c>
      <c r="AU129" s="198" t="s">
        <v>85</v>
      </c>
      <c r="AY129" s="17" t="s">
        <v>198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7" t="s">
        <v>83</v>
      </c>
      <c r="BK129" s="199">
        <f>ROUND(I129*H129,2)</f>
        <v>0</v>
      </c>
      <c r="BL129" s="17" t="s">
        <v>204</v>
      </c>
      <c r="BM129" s="198" t="s">
        <v>205</v>
      </c>
    </row>
    <row r="130" spans="1:65" s="2" customFormat="1" ht="33" customHeight="1">
      <c r="A130" s="34"/>
      <c r="B130" s="35"/>
      <c r="C130" s="187" t="s">
        <v>85</v>
      </c>
      <c r="D130" s="187" t="s">
        <v>200</v>
      </c>
      <c r="E130" s="188" t="s">
        <v>206</v>
      </c>
      <c r="F130" s="189" t="s">
        <v>207</v>
      </c>
      <c r="G130" s="190" t="s">
        <v>160</v>
      </c>
      <c r="H130" s="191">
        <v>6</v>
      </c>
      <c r="I130" s="192"/>
      <c r="J130" s="193">
        <f>ROUND(I130*H130,2)</f>
        <v>0</v>
      </c>
      <c r="K130" s="189" t="s">
        <v>203</v>
      </c>
      <c r="L130" s="39"/>
      <c r="M130" s="194" t="s">
        <v>1</v>
      </c>
      <c r="N130" s="195" t="s">
        <v>40</v>
      </c>
      <c r="O130" s="71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8" t="s">
        <v>204</v>
      </c>
      <c r="AT130" s="198" t="s">
        <v>200</v>
      </c>
      <c r="AU130" s="198" t="s">
        <v>85</v>
      </c>
      <c r="AY130" s="17" t="s">
        <v>198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7" t="s">
        <v>83</v>
      </c>
      <c r="BK130" s="199">
        <f>ROUND(I130*H130,2)</f>
        <v>0</v>
      </c>
      <c r="BL130" s="17" t="s">
        <v>204</v>
      </c>
      <c r="BM130" s="198" t="s">
        <v>208</v>
      </c>
    </row>
    <row r="131" spans="1:65" s="2" customFormat="1" ht="24.2" customHeight="1">
      <c r="A131" s="34"/>
      <c r="B131" s="35"/>
      <c r="C131" s="187" t="s">
        <v>96</v>
      </c>
      <c r="D131" s="187" t="s">
        <v>200</v>
      </c>
      <c r="E131" s="188" t="s">
        <v>209</v>
      </c>
      <c r="F131" s="189" t="s">
        <v>210</v>
      </c>
      <c r="G131" s="190" t="s">
        <v>94</v>
      </c>
      <c r="H131" s="191">
        <v>50</v>
      </c>
      <c r="I131" s="192"/>
      <c r="J131" s="193">
        <f>ROUND(I131*H131,2)</f>
        <v>0</v>
      </c>
      <c r="K131" s="189" t="s">
        <v>203</v>
      </c>
      <c r="L131" s="39"/>
      <c r="M131" s="194" t="s">
        <v>1</v>
      </c>
      <c r="N131" s="195" t="s">
        <v>40</v>
      </c>
      <c r="O131" s="71"/>
      <c r="P131" s="196">
        <f>O131*H131</f>
        <v>0</v>
      </c>
      <c r="Q131" s="196">
        <v>0</v>
      </c>
      <c r="R131" s="196">
        <f>Q131*H131</f>
        <v>0</v>
      </c>
      <c r="S131" s="196">
        <v>0.26</v>
      </c>
      <c r="T131" s="197">
        <f>S131*H131</f>
        <v>13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8" t="s">
        <v>204</v>
      </c>
      <c r="AT131" s="198" t="s">
        <v>200</v>
      </c>
      <c r="AU131" s="198" t="s">
        <v>85</v>
      </c>
      <c r="AY131" s="17" t="s">
        <v>198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7" t="s">
        <v>83</v>
      </c>
      <c r="BK131" s="199">
        <f>ROUND(I131*H131,2)</f>
        <v>0</v>
      </c>
      <c r="BL131" s="17" t="s">
        <v>204</v>
      </c>
      <c r="BM131" s="198" t="s">
        <v>211</v>
      </c>
    </row>
    <row r="132" spans="1:65" s="13" customFormat="1">
      <c r="B132" s="200"/>
      <c r="C132" s="201"/>
      <c r="D132" s="202" t="s">
        <v>212</v>
      </c>
      <c r="E132" s="203" t="s">
        <v>1</v>
      </c>
      <c r="F132" s="204" t="s">
        <v>113</v>
      </c>
      <c r="G132" s="201"/>
      <c r="H132" s="205">
        <v>12</v>
      </c>
      <c r="I132" s="206"/>
      <c r="J132" s="201"/>
      <c r="K132" s="201"/>
      <c r="L132" s="207"/>
      <c r="M132" s="208"/>
      <c r="N132" s="209"/>
      <c r="O132" s="209"/>
      <c r="P132" s="209"/>
      <c r="Q132" s="209"/>
      <c r="R132" s="209"/>
      <c r="S132" s="209"/>
      <c r="T132" s="210"/>
      <c r="AT132" s="211" t="s">
        <v>212</v>
      </c>
      <c r="AU132" s="211" t="s">
        <v>85</v>
      </c>
      <c r="AV132" s="13" t="s">
        <v>85</v>
      </c>
      <c r="AW132" s="13" t="s">
        <v>31</v>
      </c>
      <c r="AX132" s="13" t="s">
        <v>75</v>
      </c>
      <c r="AY132" s="211" t="s">
        <v>198</v>
      </c>
    </row>
    <row r="133" spans="1:65" s="13" customFormat="1">
      <c r="B133" s="200"/>
      <c r="C133" s="201"/>
      <c r="D133" s="202" t="s">
        <v>212</v>
      </c>
      <c r="E133" s="203" t="s">
        <v>1</v>
      </c>
      <c r="F133" s="204" t="s">
        <v>116</v>
      </c>
      <c r="G133" s="201"/>
      <c r="H133" s="205">
        <v>38</v>
      </c>
      <c r="I133" s="206"/>
      <c r="J133" s="201"/>
      <c r="K133" s="201"/>
      <c r="L133" s="207"/>
      <c r="M133" s="208"/>
      <c r="N133" s="209"/>
      <c r="O133" s="209"/>
      <c r="P133" s="209"/>
      <c r="Q133" s="209"/>
      <c r="R133" s="209"/>
      <c r="S133" s="209"/>
      <c r="T133" s="210"/>
      <c r="AT133" s="211" t="s">
        <v>212</v>
      </c>
      <c r="AU133" s="211" t="s">
        <v>85</v>
      </c>
      <c r="AV133" s="13" t="s">
        <v>85</v>
      </c>
      <c r="AW133" s="13" t="s">
        <v>31</v>
      </c>
      <c r="AX133" s="13" t="s">
        <v>75</v>
      </c>
      <c r="AY133" s="211" t="s">
        <v>198</v>
      </c>
    </row>
    <row r="134" spans="1:65" s="14" customFormat="1">
      <c r="B134" s="212"/>
      <c r="C134" s="213"/>
      <c r="D134" s="202" t="s">
        <v>212</v>
      </c>
      <c r="E134" s="214" t="s">
        <v>1</v>
      </c>
      <c r="F134" s="215" t="s">
        <v>213</v>
      </c>
      <c r="G134" s="213"/>
      <c r="H134" s="216">
        <v>50</v>
      </c>
      <c r="I134" s="217"/>
      <c r="J134" s="213"/>
      <c r="K134" s="213"/>
      <c r="L134" s="218"/>
      <c r="M134" s="219"/>
      <c r="N134" s="220"/>
      <c r="O134" s="220"/>
      <c r="P134" s="220"/>
      <c r="Q134" s="220"/>
      <c r="R134" s="220"/>
      <c r="S134" s="220"/>
      <c r="T134" s="221"/>
      <c r="AT134" s="222" t="s">
        <v>212</v>
      </c>
      <c r="AU134" s="222" t="s">
        <v>85</v>
      </c>
      <c r="AV134" s="14" t="s">
        <v>204</v>
      </c>
      <c r="AW134" s="14" t="s">
        <v>31</v>
      </c>
      <c r="AX134" s="14" t="s">
        <v>83</v>
      </c>
      <c r="AY134" s="222" t="s">
        <v>198</v>
      </c>
    </row>
    <row r="135" spans="1:65" s="2" customFormat="1" ht="24.2" customHeight="1">
      <c r="A135" s="34"/>
      <c r="B135" s="35"/>
      <c r="C135" s="187" t="s">
        <v>204</v>
      </c>
      <c r="D135" s="187" t="s">
        <v>200</v>
      </c>
      <c r="E135" s="188" t="s">
        <v>214</v>
      </c>
      <c r="F135" s="189" t="s">
        <v>215</v>
      </c>
      <c r="G135" s="190" t="s">
        <v>94</v>
      </c>
      <c r="H135" s="191">
        <v>246</v>
      </c>
      <c r="I135" s="192"/>
      <c r="J135" s="193">
        <f>ROUND(I135*H135,2)</f>
        <v>0</v>
      </c>
      <c r="K135" s="189" t="s">
        <v>203</v>
      </c>
      <c r="L135" s="39"/>
      <c r="M135" s="194" t="s">
        <v>1</v>
      </c>
      <c r="N135" s="195" t="s">
        <v>40</v>
      </c>
      <c r="O135" s="71"/>
      <c r="P135" s="196">
        <f>O135*H135</f>
        <v>0</v>
      </c>
      <c r="Q135" s="196">
        <v>0</v>
      </c>
      <c r="R135" s="196">
        <f>Q135*H135</f>
        <v>0</v>
      </c>
      <c r="S135" s="196">
        <v>0.17</v>
      </c>
      <c r="T135" s="197">
        <f>S135*H135</f>
        <v>41.82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8" t="s">
        <v>204</v>
      </c>
      <c r="AT135" s="198" t="s">
        <v>200</v>
      </c>
      <c r="AU135" s="198" t="s">
        <v>85</v>
      </c>
      <c r="AY135" s="17" t="s">
        <v>198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7" t="s">
        <v>83</v>
      </c>
      <c r="BK135" s="199">
        <f>ROUND(I135*H135,2)</f>
        <v>0</v>
      </c>
      <c r="BL135" s="17" t="s">
        <v>204</v>
      </c>
      <c r="BM135" s="198" t="s">
        <v>216</v>
      </c>
    </row>
    <row r="136" spans="1:65" s="13" customFormat="1">
      <c r="B136" s="200"/>
      <c r="C136" s="201"/>
      <c r="D136" s="202" t="s">
        <v>212</v>
      </c>
      <c r="E136" s="203" t="s">
        <v>1</v>
      </c>
      <c r="F136" s="204" t="s">
        <v>97</v>
      </c>
      <c r="G136" s="201"/>
      <c r="H136" s="205">
        <v>174</v>
      </c>
      <c r="I136" s="206"/>
      <c r="J136" s="201"/>
      <c r="K136" s="201"/>
      <c r="L136" s="207"/>
      <c r="M136" s="208"/>
      <c r="N136" s="209"/>
      <c r="O136" s="209"/>
      <c r="P136" s="209"/>
      <c r="Q136" s="209"/>
      <c r="R136" s="209"/>
      <c r="S136" s="209"/>
      <c r="T136" s="210"/>
      <c r="AT136" s="211" t="s">
        <v>212</v>
      </c>
      <c r="AU136" s="211" t="s">
        <v>85</v>
      </c>
      <c r="AV136" s="13" t="s">
        <v>85</v>
      </c>
      <c r="AW136" s="13" t="s">
        <v>31</v>
      </c>
      <c r="AX136" s="13" t="s">
        <v>75</v>
      </c>
      <c r="AY136" s="211" t="s">
        <v>198</v>
      </c>
    </row>
    <row r="137" spans="1:65" s="13" customFormat="1">
      <c r="B137" s="200"/>
      <c r="C137" s="201"/>
      <c r="D137" s="202" t="s">
        <v>212</v>
      </c>
      <c r="E137" s="203" t="s">
        <v>1</v>
      </c>
      <c r="F137" s="204" t="s">
        <v>101</v>
      </c>
      <c r="G137" s="201"/>
      <c r="H137" s="205">
        <v>72</v>
      </c>
      <c r="I137" s="206"/>
      <c r="J137" s="201"/>
      <c r="K137" s="201"/>
      <c r="L137" s="207"/>
      <c r="M137" s="208"/>
      <c r="N137" s="209"/>
      <c r="O137" s="209"/>
      <c r="P137" s="209"/>
      <c r="Q137" s="209"/>
      <c r="R137" s="209"/>
      <c r="S137" s="209"/>
      <c r="T137" s="210"/>
      <c r="AT137" s="211" t="s">
        <v>212</v>
      </c>
      <c r="AU137" s="211" t="s">
        <v>85</v>
      </c>
      <c r="AV137" s="13" t="s">
        <v>85</v>
      </c>
      <c r="AW137" s="13" t="s">
        <v>31</v>
      </c>
      <c r="AX137" s="13" t="s">
        <v>75</v>
      </c>
      <c r="AY137" s="211" t="s">
        <v>198</v>
      </c>
    </row>
    <row r="138" spans="1:65" s="14" customFormat="1">
      <c r="B138" s="212"/>
      <c r="C138" s="213"/>
      <c r="D138" s="202" t="s">
        <v>212</v>
      </c>
      <c r="E138" s="214" t="s">
        <v>1</v>
      </c>
      <c r="F138" s="215" t="s">
        <v>213</v>
      </c>
      <c r="G138" s="213"/>
      <c r="H138" s="216">
        <v>246</v>
      </c>
      <c r="I138" s="217"/>
      <c r="J138" s="213"/>
      <c r="K138" s="213"/>
      <c r="L138" s="218"/>
      <c r="M138" s="219"/>
      <c r="N138" s="220"/>
      <c r="O138" s="220"/>
      <c r="P138" s="220"/>
      <c r="Q138" s="220"/>
      <c r="R138" s="220"/>
      <c r="S138" s="220"/>
      <c r="T138" s="221"/>
      <c r="AT138" s="222" t="s">
        <v>212</v>
      </c>
      <c r="AU138" s="222" t="s">
        <v>85</v>
      </c>
      <c r="AV138" s="14" t="s">
        <v>204</v>
      </c>
      <c r="AW138" s="14" t="s">
        <v>31</v>
      </c>
      <c r="AX138" s="14" t="s">
        <v>83</v>
      </c>
      <c r="AY138" s="222" t="s">
        <v>198</v>
      </c>
    </row>
    <row r="139" spans="1:65" s="2" customFormat="1" ht="24.2" customHeight="1">
      <c r="A139" s="34"/>
      <c r="B139" s="35"/>
      <c r="C139" s="187" t="s">
        <v>134</v>
      </c>
      <c r="D139" s="187" t="s">
        <v>200</v>
      </c>
      <c r="E139" s="188" t="s">
        <v>217</v>
      </c>
      <c r="F139" s="189" t="s">
        <v>218</v>
      </c>
      <c r="G139" s="190" t="s">
        <v>94</v>
      </c>
      <c r="H139" s="191">
        <v>735</v>
      </c>
      <c r="I139" s="192"/>
      <c r="J139" s="193">
        <f>ROUND(I139*H139,2)</f>
        <v>0</v>
      </c>
      <c r="K139" s="189" t="s">
        <v>203</v>
      </c>
      <c r="L139" s="39"/>
      <c r="M139" s="194" t="s">
        <v>1</v>
      </c>
      <c r="N139" s="195" t="s">
        <v>40</v>
      </c>
      <c r="O139" s="71"/>
      <c r="P139" s="196">
        <f>O139*H139</f>
        <v>0</v>
      </c>
      <c r="Q139" s="196">
        <v>0</v>
      </c>
      <c r="R139" s="196">
        <f>Q139*H139</f>
        <v>0</v>
      </c>
      <c r="S139" s="196">
        <v>0.28999999999999998</v>
      </c>
      <c r="T139" s="197">
        <f>S139*H139</f>
        <v>213.14999999999998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8" t="s">
        <v>204</v>
      </c>
      <c r="AT139" s="198" t="s">
        <v>200</v>
      </c>
      <c r="AU139" s="198" t="s">
        <v>85</v>
      </c>
      <c r="AY139" s="17" t="s">
        <v>198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7" t="s">
        <v>83</v>
      </c>
      <c r="BK139" s="199">
        <f>ROUND(I139*H139,2)</f>
        <v>0</v>
      </c>
      <c r="BL139" s="17" t="s">
        <v>204</v>
      </c>
      <c r="BM139" s="198" t="s">
        <v>219</v>
      </c>
    </row>
    <row r="140" spans="1:65" s="13" customFormat="1">
      <c r="B140" s="200"/>
      <c r="C140" s="201"/>
      <c r="D140" s="202" t="s">
        <v>212</v>
      </c>
      <c r="E140" s="203" t="s">
        <v>1</v>
      </c>
      <c r="F140" s="204" t="s">
        <v>92</v>
      </c>
      <c r="G140" s="201"/>
      <c r="H140" s="205">
        <v>527</v>
      </c>
      <c r="I140" s="206"/>
      <c r="J140" s="201"/>
      <c r="K140" s="201"/>
      <c r="L140" s="207"/>
      <c r="M140" s="208"/>
      <c r="N140" s="209"/>
      <c r="O140" s="209"/>
      <c r="P140" s="209"/>
      <c r="Q140" s="209"/>
      <c r="R140" s="209"/>
      <c r="S140" s="209"/>
      <c r="T140" s="210"/>
      <c r="AT140" s="211" t="s">
        <v>212</v>
      </c>
      <c r="AU140" s="211" t="s">
        <v>85</v>
      </c>
      <c r="AV140" s="13" t="s">
        <v>85</v>
      </c>
      <c r="AW140" s="13" t="s">
        <v>31</v>
      </c>
      <c r="AX140" s="13" t="s">
        <v>75</v>
      </c>
      <c r="AY140" s="211" t="s">
        <v>198</v>
      </c>
    </row>
    <row r="141" spans="1:65" s="13" customFormat="1">
      <c r="B141" s="200"/>
      <c r="C141" s="201"/>
      <c r="D141" s="202" t="s">
        <v>212</v>
      </c>
      <c r="E141" s="203" t="s">
        <v>1</v>
      </c>
      <c r="F141" s="204" t="s">
        <v>104</v>
      </c>
      <c r="G141" s="201"/>
      <c r="H141" s="205">
        <v>208</v>
      </c>
      <c r="I141" s="206"/>
      <c r="J141" s="201"/>
      <c r="K141" s="201"/>
      <c r="L141" s="207"/>
      <c r="M141" s="208"/>
      <c r="N141" s="209"/>
      <c r="O141" s="209"/>
      <c r="P141" s="209"/>
      <c r="Q141" s="209"/>
      <c r="R141" s="209"/>
      <c r="S141" s="209"/>
      <c r="T141" s="210"/>
      <c r="AT141" s="211" t="s">
        <v>212</v>
      </c>
      <c r="AU141" s="211" t="s">
        <v>85</v>
      </c>
      <c r="AV141" s="13" t="s">
        <v>85</v>
      </c>
      <c r="AW141" s="13" t="s">
        <v>31</v>
      </c>
      <c r="AX141" s="13" t="s">
        <v>75</v>
      </c>
      <c r="AY141" s="211" t="s">
        <v>198</v>
      </c>
    </row>
    <row r="142" spans="1:65" s="14" customFormat="1">
      <c r="B142" s="212"/>
      <c r="C142" s="213"/>
      <c r="D142" s="202" t="s">
        <v>212</v>
      </c>
      <c r="E142" s="214" t="s">
        <v>1</v>
      </c>
      <c r="F142" s="215" t="s">
        <v>213</v>
      </c>
      <c r="G142" s="213"/>
      <c r="H142" s="216">
        <v>735</v>
      </c>
      <c r="I142" s="217"/>
      <c r="J142" s="213"/>
      <c r="K142" s="213"/>
      <c r="L142" s="218"/>
      <c r="M142" s="219"/>
      <c r="N142" s="220"/>
      <c r="O142" s="220"/>
      <c r="P142" s="220"/>
      <c r="Q142" s="220"/>
      <c r="R142" s="220"/>
      <c r="S142" s="220"/>
      <c r="T142" s="221"/>
      <c r="AT142" s="222" t="s">
        <v>212</v>
      </c>
      <c r="AU142" s="222" t="s">
        <v>85</v>
      </c>
      <c r="AV142" s="14" t="s">
        <v>204</v>
      </c>
      <c r="AW142" s="14" t="s">
        <v>31</v>
      </c>
      <c r="AX142" s="14" t="s">
        <v>83</v>
      </c>
      <c r="AY142" s="222" t="s">
        <v>198</v>
      </c>
    </row>
    <row r="143" spans="1:65" s="2" customFormat="1" ht="24.2" customHeight="1">
      <c r="A143" s="34"/>
      <c r="B143" s="35"/>
      <c r="C143" s="187" t="s">
        <v>220</v>
      </c>
      <c r="D143" s="187" t="s">
        <v>200</v>
      </c>
      <c r="E143" s="188" t="s">
        <v>221</v>
      </c>
      <c r="F143" s="189" t="s">
        <v>222</v>
      </c>
      <c r="G143" s="190" t="s">
        <v>94</v>
      </c>
      <c r="H143" s="191">
        <v>822</v>
      </c>
      <c r="I143" s="192"/>
      <c r="J143" s="193">
        <f>ROUND(I143*H143,2)</f>
        <v>0</v>
      </c>
      <c r="K143" s="189" t="s">
        <v>203</v>
      </c>
      <c r="L143" s="39"/>
      <c r="M143" s="194" t="s">
        <v>1</v>
      </c>
      <c r="N143" s="195" t="s">
        <v>40</v>
      </c>
      <c r="O143" s="71"/>
      <c r="P143" s="196">
        <f>O143*H143</f>
        <v>0</v>
      </c>
      <c r="Q143" s="196">
        <v>0</v>
      </c>
      <c r="R143" s="196">
        <f>Q143*H143</f>
        <v>0</v>
      </c>
      <c r="S143" s="196">
        <v>0.32500000000000001</v>
      </c>
      <c r="T143" s="197">
        <f>S143*H143</f>
        <v>267.15000000000003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8" t="s">
        <v>204</v>
      </c>
      <c r="AT143" s="198" t="s">
        <v>200</v>
      </c>
      <c r="AU143" s="198" t="s">
        <v>85</v>
      </c>
      <c r="AY143" s="17" t="s">
        <v>198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7" t="s">
        <v>83</v>
      </c>
      <c r="BK143" s="199">
        <f>ROUND(I143*H143,2)</f>
        <v>0</v>
      </c>
      <c r="BL143" s="17" t="s">
        <v>204</v>
      </c>
      <c r="BM143" s="198" t="s">
        <v>223</v>
      </c>
    </row>
    <row r="144" spans="1:65" s="2" customFormat="1" ht="19.5">
      <c r="A144" s="34"/>
      <c r="B144" s="35"/>
      <c r="C144" s="36"/>
      <c r="D144" s="202" t="s">
        <v>224</v>
      </c>
      <c r="E144" s="36"/>
      <c r="F144" s="223" t="s">
        <v>225</v>
      </c>
      <c r="G144" s="36"/>
      <c r="H144" s="36"/>
      <c r="I144" s="224"/>
      <c r="J144" s="36"/>
      <c r="K144" s="36"/>
      <c r="L144" s="39"/>
      <c r="M144" s="225"/>
      <c r="N144" s="226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224</v>
      </c>
      <c r="AU144" s="17" t="s">
        <v>85</v>
      </c>
    </row>
    <row r="145" spans="1:65" s="13" customFormat="1">
      <c r="B145" s="200"/>
      <c r="C145" s="201"/>
      <c r="D145" s="202" t="s">
        <v>212</v>
      </c>
      <c r="E145" s="203" t="s">
        <v>1</v>
      </c>
      <c r="F145" s="204" t="s">
        <v>107</v>
      </c>
      <c r="G145" s="201"/>
      <c r="H145" s="205">
        <v>21</v>
      </c>
      <c r="I145" s="206"/>
      <c r="J145" s="201"/>
      <c r="K145" s="201"/>
      <c r="L145" s="207"/>
      <c r="M145" s="208"/>
      <c r="N145" s="209"/>
      <c r="O145" s="209"/>
      <c r="P145" s="209"/>
      <c r="Q145" s="209"/>
      <c r="R145" s="209"/>
      <c r="S145" s="209"/>
      <c r="T145" s="210"/>
      <c r="AT145" s="211" t="s">
        <v>212</v>
      </c>
      <c r="AU145" s="211" t="s">
        <v>85</v>
      </c>
      <c r="AV145" s="13" t="s">
        <v>85</v>
      </c>
      <c r="AW145" s="13" t="s">
        <v>31</v>
      </c>
      <c r="AX145" s="13" t="s">
        <v>75</v>
      </c>
      <c r="AY145" s="211" t="s">
        <v>198</v>
      </c>
    </row>
    <row r="146" spans="1:65" s="13" customFormat="1">
      <c r="B146" s="200"/>
      <c r="C146" s="201"/>
      <c r="D146" s="202" t="s">
        <v>212</v>
      </c>
      <c r="E146" s="203" t="s">
        <v>1</v>
      </c>
      <c r="F146" s="204" t="s">
        <v>109</v>
      </c>
      <c r="G146" s="201"/>
      <c r="H146" s="205">
        <v>801</v>
      </c>
      <c r="I146" s="206"/>
      <c r="J146" s="201"/>
      <c r="K146" s="201"/>
      <c r="L146" s="207"/>
      <c r="M146" s="208"/>
      <c r="N146" s="209"/>
      <c r="O146" s="209"/>
      <c r="P146" s="209"/>
      <c r="Q146" s="209"/>
      <c r="R146" s="209"/>
      <c r="S146" s="209"/>
      <c r="T146" s="210"/>
      <c r="AT146" s="211" t="s">
        <v>212</v>
      </c>
      <c r="AU146" s="211" t="s">
        <v>85</v>
      </c>
      <c r="AV146" s="13" t="s">
        <v>85</v>
      </c>
      <c r="AW146" s="13" t="s">
        <v>31</v>
      </c>
      <c r="AX146" s="13" t="s">
        <v>75</v>
      </c>
      <c r="AY146" s="211" t="s">
        <v>198</v>
      </c>
    </row>
    <row r="147" spans="1:65" s="14" customFormat="1">
      <c r="B147" s="212"/>
      <c r="C147" s="213"/>
      <c r="D147" s="202" t="s">
        <v>212</v>
      </c>
      <c r="E147" s="214" t="s">
        <v>1</v>
      </c>
      <c r="F147" s="215" t="s">
        <v>213</v>
      </c>
      <c r="G147" s="213"/>
      <c r="H147" s="216">
        <v>822</v>
      </c>
      <c r="I147" s="217"/>
      <c r="J147" s="213"/>
      <c r="K147" s="213"/>
      <c r="L147" s="218"/>
      <c r="M147" s="219"/>
      <c r="N147" s="220"/>
      <c r="O147" s="220"/>
      <c r="P147" s="220"/>
      <c r="Q147" s="220"/>
      <c r="R147" s="220"/>
      <c r="S147" s="220"/>
      <c r="T147" s="221"/>
      <c r="AT147" s="222" t="s">
        <v>212</v>
      </c>
      <c r="AU147" s="222" t="s">
        <v>85</v>
      </c>
      <c r="AV147" s="14" t="s">
        <v>204</v>
      </c>
      <c r="AW147" s="14" t="s">
        <v>31</v>
      </c>
      <c r="AX147" s="14" t="s">
        <v>83</v>
      </c>
      <c r="AY147" s="222" t="s">
        <v>198</v>
      </c>
    </row>
    <row r="148" spans="1:65" s="2" customFormat="1" ht="24.2" customHeight="1">
      <c r="A148" s="34"/>
      <c r="B148" s="35"/>
      <c r="C148" s="187" t="s">
        <v>226</v>
      </c>
      <c r="D148" s="187" t="s">
        <v>200</v>
      </c>
      <c r="E148" s="188" t="s">
        <v>227</v>
      </c>
      <c r="F148" s="189" t="s">
        <v>228</v>
      </c>
      <c r="G148" s="190" t="s">
        <v>94</v>
      </c>
      <c r="H148" s="191">
        <v>205.5</v>
      </c>
      <c r="I148" s="192"/>
      <c r="J148" s="193">
        <f>ROUND(I148*H148,2)</f>
        <v>0</v>
      </c>
      <c r="K148" s="189" t="s">
        <v>203</v>
      </c>
      <c r="L148" s="39"/>
      <c r="M148" s="194" t="s">
        <v>1</v>
      </c>
      <c r="N148" s="195" t="s">
        <v>40</v>
      </c>
      <c r="O148" s="71"/>
      <c r="P148" s="196">
        <f>O148*H148</f>
        <v>0</v>
      </c>
      <c r="Q148" s="196">
        <v>0</v>
      </c>
      <c r="R148" s="196">
        <f>Q148*H148</f>
        <v>0</v>
      </c>
      <c r="S148" s="196">
        <v>9.8000000000000004E-2</v>
      </c>
      <c r="T148" s="197">
        <f>S148*H148</f>
        <v>20.138999999999999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8" t="s">
        <v>204</v>
      </c>
      <c r="AT148" s="198" t="s">
        <v>200</v>
      </c>
      <c r="AU148" s="198" t="s">
        <v>85</v>
      </c>
      <c r="AY148" s="17" t="s">
        <v>198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7" t="s">
        <v>83</v>
      </c>
      <c r="BK148" s="199">
        <f>ROUND(I148*H148,2)</f>
        <v>0</v>
      </c>
      <c r="BL148" s="17" t="s">
        <v>204</v>
      </c>
      <c r="BM148" s="198" t="s">
        <v>229</v>
      </c>
    </row>
    <row r="149" spans="1:65" s="15" customFormat="1" ht="22.5">
      <c r="B149" s="227"/>
      <c r="C149" s="228"/>
      <c r="D149" s="202" t="s">
        <v>212</v>
      </c>
      <c r="E149" s="229" t="s">
        <v>1</v>
      </c>
      <c r="F149" s="230" t="s">
        <v>230</v>
      </c>
      <c r="G149" s="228"/>
      <c r="H149" s="229" t="s">
        <v>1</v>
      </c>
      <c r="I149" s="231"/>
      <c r="J149" s="228"/>
      <c r="K149" s="228"/>
      <c r="L149" s="232"/>
      <c r="M149" s="233"/>
      <c r="N149" s="234"/>
      <c r="O149" s="234"/>
      <c r="P149" s="234"/>
      <c r="Q149" s="234"/>
      <c r="R149" s="234"/>
      <c r="S149" s="234"/>
      <c r="T149" s="235"/>
      <c r="AT149" s="236" t="s">
        <v>212</v>
      </c>
      <c r="AU149" s="236" t="s">
        <v>85</v>
      </c>
      <c r="AV149" s="15" t="s">
        <v>83</v>
      </c>
      <c r="AW149" s="15" t="s">
        <v>31</v>
      </c>
      <c r="AX149" s="15" t="s">
        <v>75</v>
      </c>
      <c r="AY149" s="236" t="s">
        <v>198</v>
      </c>
    </row>
    <row r="150" spans="1:65" s="13" customFormat="1">
      <c r="B150" s="200"/>
      <c r="C150" s="201"/>
      <c r="D150" s="202" t="s">
        <v>212</v>
      </c>
      <c r="E150" s="203" t="s">
        <v>1</v>
      </c>
      <c r="F150" s="204" t="s">
        <v>107</v>
      </c>
      <c r="G150" s="201"/>
      <c r="H150" s="205">
        <v>21</v>
      </c>
      <c r="I150" s="206"/>
      <c r="J150" s="201"/>
      <c r="K150" s="201"/>
      <c r="L150" s="207"/>
      <c r="M150" s="208"/>
      <c r="N150" s="209"/>
      <c r="O150" s="209"/>
      <c r="P150" s="209"/>
      <c r="Q150" s="209"/>
      <c r="R150" s="209"/>
      <c r="S150" s="209"/>
      <c r="T150" s="210"/>
      <c r="AT150" s="211" t="s">
        <v>212</v>
      </c>
      <c r="AU150" s="211" t="s">
        <v>85</v>
      </c>
      <c r="AV150" s="13" t="s">
        <v>85</v>
      </c>
      <c r="AW150" s="13" t="s">
        <v>31</v>
      </c>
      <c r="AX150" s="13" t="s">
        <v>75</v>
      </c>
      <c r="AY150" s="211" t="s">
        <v>198</v>
      </c>
    </row>
    <row r="151" spans="1:65" s="13" customFormat="1">
      <c r="B151" s="200"/>
      <c r="C151" s="201"/>
      <c r="D151" s="202" t="s">
        <v>212</v>
      </c>
      <c r="E151" s="203" t="s">
        <v>1</v>
      </c>
      <c r="F151" s="204" t="s">
        <v>109</v>
      </c>
      <c r="G151" s="201"/>
      <c r="H151" s="205">
        <v>801</v>
      </c>
      <c r="I151" s="206"/>
      <c r="J151" s="201"/>
      <c r="K151" s="201"/>
      <c r="L151" s="207"/>
      <c r="M151" s="208"/>
      <c r="N151" s="209"/>
      <c r="O151" s="209"/>
      <c r="P151" s="209"/>
      <c r="Q151" s="209"/>
      <c r="R151" s="209"/>
      <c r="S151" s="209"/>
      <c r="T151" s="210"/>
      <c r="AT151" s="211" t="s">
        <v>212</v>
      </c>
      <c r="AU151" s="211" t="s">
        <v>85</v>
      </c>
      <c r="AV151" s="13" t="s">
        <v>85</v>
      </c>
      <c r="AW151" s="13" t="s">
        <v>31</v>
      </c>
      <c r="AX151" s="13" t="s">
        <v>75</v>
      </c>
      <c r="AY151" s="211" t="s">
        <v>198</v>
      </c>
    </row>
    <row r="152" spans="1:65" s="14" customFormat="1">
      <c r="B152" s="212"/>
      <c r="C152" s="213"/>
      <c r="D152" s="202" t="s">
        <v>212</v>
      </c>
      <c r="E152" s="214" t="s">
        <v>1</v>
      </c>
      <c r="F152" s="215" t="s">
        <v>213</v>
      </c>
      <c r="G152" s="213"/>
      <c r="H152" s="216">
        <v>822</v>
      </c>
      <c r="I152" s="217"/>
      <c r="J152" s="213"/>
      <c r="K152" s="213"/>
      <c r="L152" s="218"/>
      <c r="M152" s="219"/>
      <c r="N152" s="220"/>
      <c r="O152" s="220"/>
      <c r="P152" s="220"/>
      <c r="Q152" s="220"/>
      <c r="R152" s="220"/>
      <c r="S152" s="220"/>
      <c r="T152" s="221"/>
      <c r="AT152" s="222" t="s">
        <v>212</v>
      </c>
      <c r="AU152" s="222" t="s">
        <v>85</v>
      </c>
      <c r="AV152" s="14" t="s">
        <v>204</v>
      </c>
      <c r="AW152" s="14" t="s">
        <v>31</v>
      </c>
      <c r="AX152" s="14" t="s">
        <v>83</v>
      </c>
      <c r="AY152" s="222" t="s">
        <v>198</v>
      </c>
    </row>
    <row r="153" spans="1:65" s="13" customFormat="1">
      <c r="B153" s="200"/>
      <c r="C153" s="201"/>
      <c r="D153" s="202" t="s">
        <v>212</v>
      </c>
      <c r="E153" s="201"/>
      <c r="F153" s="204" t="s">
        <v>231</v>
      </c>
      <c r="G153" s="201"/>
      <c r="H153" s="205">
        <v>205.5</v>
      </c>
      <c r="I153" s="206"/>
      <c r="J153" s="201"/>
      <c r="K153" s="201"/>
      <c r="L153" s="207"/>
      <c r="M153" s="208"/>
      <c r="N153" s="209"/>
      <c r="O153" s="209"/>
      <c r="P153" s="209"/>
      <c r="Q153" s="209"/>
      <c r="R153" s="209"/>
      <c r="S153" s="209"/>
      <c r="T153" s="210"/>
      <c r="AT153" s="211" t="s">
        <v>212</v>
      </c>
      <c r="AU153" s="211" t="s">
        <v>85</v>
      </c>
      <c r="AV153" s="13" t="s">
        <v>85</v>
      </c>
      <c r="AW153" s="13" t="s">
        <v>4</v>
      </c>
      <c r="AX153" s="13" t="s">
        <v>83</v>
      </c>
      <c r="AY153" s="211" t="s">
        <v>198</v>
      </c>
    </row>
    <row r="154" spans="1:65" s="2" customFormat="1" ht="24.2" customHeight="1">
      <c r="A154" s="34"/>
      <c r="B154" s="35"/>
      <c r="C154" s="187" t="s">
        <v>232</v>
      </c>
      <c r="D154" s="187" t="s">
        <v>200</v>
      </c>
      <c r="E154" s="188" t="s">
        <v>233</v>
      </c>
      <c r="F154" s="189" t="s">
        <v>234</v>
      </c>
      <c r="G154" s="190" t="s">
        <v>94</v>
      </c>
      <c r="H154" s="191">
        <v>981</v>
      </c>
      <c r="I154" s="192"/>
      <c r="J154" s="193">
        <f>ROUND(I154*H154,2)</f>
        <v>0</v>
      </c>
      <c r="K154" s="189" t="s">
        <v>203</v>
      </c>
      <c r="L154" s="39"/>
      <c r="M154" s="194" t="s">
        <v>1</v>
      </c>
      <c r="N154" s="195" t="s">
        <v>40</v>
      </c>
      <c r="O154" s="71"/>
      <c r="P154" s="196">
        <f>O154*H154</f>
        <v>0</v>
      </c>
      <c r="Q154" s="196">
        <v>0</v>
      </c>
      <c r="R154" s="196">
        <f>Q154*H154</f>
        <v>0</v>
      </c>
      <c r="S154" s="196">
        <v>0.316</v>
      </c>
      <c r="T154" s="197">
        <f>S154*H154</f>
        <v>309.99599999999998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8" t="s">
        <v>204</v>
      </c>
      <c r="AT154" s="198" t="s">
        <v>200</v>
      </c>
      <c r="AU154" s="198" t="s">
        <v>85</v>
      </c>
      <c r="AY154" s="17" t="s">
        <v>198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7" t="s">
        <v>83</v>
      </c>
      <c r="BK154" s="199">
        <f>ROUND(I154*H154,2)</f>
        <v>0</v>
      </c>
      <c r="BL154" s="17" t="s">
        <v>204</v>
      </c>
      <c r="BM154" s="198" t="s">
        <v>235</v>
      </c>
    </row>
    <row r="155" spans="1:65" s="13" customFormat="1">
      <c r="B155" s="200"/>
      <c r="C155" s="201"/>
      <c r="D155" s="202" t="s">
        <v>212</v>
      </c>
      <c r="E155" s="203" t="s">
        <v>1</v>
      </c>
      <c r="F155" s="204" t="s">
        <v>92</v>
      </c>
      <c r="G155" s="201"/>
      <c r="H155" s="205">
        <v>527</v>
      </c>
      <c r="I155" s="206"/>
      <c r="J155" s="201"/>
      <c r="K155" s="201"/>
      <c r="L155" s="207"/>
      <c r="M155" s="208"/>
      <c r="N155" s="209"/>
      <c r="O155" s="209"/>
      <c r="P155" s="209"/>
      <c r="Q155" s="209"/>
      <c r="R155" s="209"/>
      <c r="S155" s="209"/>
      <c r="T155" s="210"/>
      <c r="AT155" s="211" t="s">
        <v>212</v>
      </c>
      <c r="AU155" s="211" t="s">
        <v>85</v>
      </c>
      <c r="AV155" s="13" t="s">
        <v>85</v>
      </c>
      <c r="AW155" s="13" t="s">
        <v>31</v>
      </c>
      <c r="AX155" s="13" t="s">
        <v>75</v>
      </c>
      <c r="AY155" s="211" t="s">
        <v>198</v>
      </c>
    </row>
    <row r="156" spans="1:65" s="13" customFormat="1">
      <c r="B156" s="200"/>
      <c r="C156" s="201"/>
      <c r="D156" s="202" t="s">
        <v>212</v>
      </c>
      <c r="E156" s="203" t="s">
        <v>1</v>
      </c>
      <c r="F156" s="204" t="s">
        <v>97</v>
      </c>
      <c r="G156" s="201"/>
      <c r="H156" s="205">
        <v>174</v>
      </c>
      <c r="I156" s="206"/>
      <c r="J156" s="201"/>
      <c r="K156" s="201"/>
      <c r="L156" s="207"/>
      <c r="M156" s="208"/>
      <c r="N156" s="209"/>
      <c r="O156" s="209"/>
      <c r="P156" s="209"/>
      <c r="Q156" s="209"/>
      <c r="R156" s="209"/>
      <c r="S156" s="209"/>
      <c r="T156" s="210"/>
      <c r="AT156" s="211" t="s">
        <v>212</v>
      </c>
      <c r="AU156" s="211" t="s">
        <v>85</v>
      </c>
      <c r="AV156" s="13" t="s">
        <v>85</v>
      </c>
      <c r="AW156" s="13" t="s">
        <v>31</v>
      </c>
      <c r="AX156" s="13" t="s">
        <v>75</v>
      </c>
      <c r="AY156" s="211" t="s">
        <v>198</v>
      </c>
    </row>
    <row r="157" spans="1:65" s="13" customFormat="1">
      <c r="B157" s="200"/>
      <c r="C157" s="201"/>
      <c r="D157" s="202" t="s">
        <v>212</v>
      </c>
      <c r="E157" s="203" t="s">
        <v>1</v>
      </c>
      <c r="F157" s="204" t="s">
        <v>101</v>
      </c>
      <c r="G157" s="201"/>
      <c r="H157" s="205">
        <v>72</v>
      </c>
      <c r="I157" s="206"/>
      <c r="J157" s="201"/>
      <c r="K157" s="201"/>
      <c r="L157" s="207"/>
      <c r="M157" s="208"/>
      <c r="N157" s="209"/>
      <c r="O157" s="209"/>
      <c r="P157" s="209"/>
      <c r="Q157" s="209"/>
      <c r="R157" s="209"/>
      <c r="S157" s="209"/>
      <c r="T157" s="210"/>
      <c r="AT157" s="211" t="s">
        <v>212</v>
      </c>
      <c r="AU157" s="211" t="s">
        <v>85</v>
      </c>
      <c r="AV157" s="13" t="s">
        <v>85</v>
      </c>
      <c r="AW157" s="13" t="s">
        <v>31</v>
      </c>
      <c r="AX157" s="13" t="s">
        <v>75</v>
      </c>
      <c r="AY157" s="211" t="s">
        <v>198</v>
      </c>
    </row>
    <row r="158" spans="1:65" s="13" customFormat="1">
      <c r="B158" s="200"/>
      <c r="C158" s="201"/>
      <c r="D158" s="202" t="s">
        <v>212</v>
      </c>
      <c r="E158" s="203" t="s">
        <v>1</v>
      </c>
      <c r="F158" s="204" t="s">
        <v>104</v>
      </c>
      <c r="G158" s="201"/>
      <c r="H158" s="205">
        <v>208</v>
      </c>
      <c r="I158" s="206"/>
      <c r="J158" s="201"/>
      <c r="K158" s="201"/>
      <c r="L158" s="207"/>
      <c r="M158" s="208"/>
      <c r="N158" s="209"/>
      <c r="O158" s="209"/>
      <c r="P158" s="209"/>
      <c r="Q158" s="209"/>
      <c r="R158" s="209"/>
      <c r="S158" s="209"/>
      <c r="T158" s="210"/>
      <c r="AT158" s="211" t="s">
        <v>212</v>
      </c>
      <c r="AU158" s="211" t="s">
        <v>85</v>
      </c>
      <c r="AV158" s="13" t="s">
        <v>85</v>
      </c>
      <c r="AW158" s="13" t="s">
        <v>31</v>
      </c>
      <c r="AX158" s="13" t="s">
        <v>75</v>
      </c>
      <c r="AY158" s="211" t="s">
        <v>198</v>
      </c>
    </row>
    <row r="159" spans="1:65" s="14" customFormat="1">
      <c r="B159" s="212"/>
      <c r="C159" s="213"/>
      <c r="D159" s="202" t="s">
        <v>212</v>
      </c>
      <c r="E159" s="214" t="s">
        <v>1</v>
      </c>
      <c r="F159" s="215" t="s">
        <v>213</v>
      </c>
      <c r="G159" s="213"/>
      <c r="H159" s="216">
        <v>981</v>
      </c>
      <c r="I159" s="217"/>
      <c r="J159" s="213"/>
      <c r="K159" s="213"/>
      <c r="L159" s="218"/>
      <c r="M159" s="219"/>
      <c r="N159" s="220"/>
      <c r="O159" s="220"/>
      <c r="P159" s="220"/>
      <c r="Q159" s="220"/>
      <c r="R159" s="220"/>
      <c r="S159" s="220"/>
      <c r="T159" s="221"/>
      <c r="AT159" s="222" t="s">
        <v>212</v>
      </c>
      <c r="AU159" s="222" t="s">
        <v>85</v>
      </c>
      <c r="AV159" s="14" t="s">
        <v>204</v>
      </c>
      <c r="AW159" s="14" t="s">
        <v>31</v>
      </c>
      <c r="AX159" s="14" t="s">
        <v>83</v>
      </c>
      <c r="AY159" s="222" t="s">
        <v>198</v>
      </c>
    </row>
    <row r="160" spans="1:65" s="2" customFormat="1" ht="33" customHeight="1">
      <c r="A160" s="34"/>
      <c r="B160" s="35"/>
      <c r="C160" s="187" t="s">
        <v>236</v>
      </c>
      <c r="D160" s="187" t="s">
        <v>200</v>
      </c>
      <c r="E160" s="188" t="s">
        <v>237</v>
      </c>
      <c r="F160" s="189" t="s">
        <v>238</v>
      </c>
      <c r="G160" s="190" t="s">
        <v>94</v>
      </c>
      <c r="H160" s="191">
        <v>735</v>
      </c>
      <c r="I160" s="192"/>
      <c r="J160" s="193">
        <f>ROUND(I160*H160,2)</f>
        <v>0</v>
      </c>
      <c r="K160" s="189" t="s">
        <v>203</v>
      </c>
      <c r="L160" s="39"/>
      <c r="M160" s="194" t="s">
        <v>1</v>
      </c>
      <c r="N160" s="195" t="s">
        <v>40</v>
      </c>
      <c r="O160" s="71"/>
      <c r="P160" s="196">
        <f>O160*H160</f>
        <v>0</v>
      </c>
      <c r="Q160" s="196">
        <v>1.6000000000000001E-4</v>
      </c>
      <c r="R160" s="196">
        <f>Q160*H160</f>
        <v>0.11760000000000001</v>
      </c>
      <c r="S160" s="196">
        <v>0.23</v>
      </c>
      <c r="T160" s="197">
        <f>S160*H160</f>
        <v>169.05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8" t="s">
        <v>204</v>
      </c>
      <c r="AT160" s="198" t="s">
        <v>200</v>
      </c>
      <c r="AU160" s="198" t="s">
        <v>85</v>
      </c>
      <c r="AY160" s="17" t="s">
        <v>198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17" t="s">
        <v>83</v>
      </c>
      <c r="BK160" s="199">
        <f>ROUND(I160*H160,2)</f>
        <v>0</v>
      </c>
      <c r="BL160" s="17" t="s">
        <v>204</v>
      </c>
      <c r="BM160" s="198" t="s">
        <v>239</v>
      </c>
    </row>
    <row r="161" spans="1:65" s="13" customFormat="1">
      <c r="B161" s="200"/>
      <c r="C161" s="201"/>
      <c r="D161" s="202" t="s">
        <v>212</v>
      </c>
      <c r="E161" s="203" t="s">
        <v>1</v>
      </c>
      <c r="F161" s="204" t="s">
        <v>240</v>
      </c>
      <c r="G161" s="201"/>
      <c r="H161" s="205">
        <v>735</v>
      </c>
      <c r="I161" s="206"/>
      <c r="J161" s="201"/>
      <c r="K161" s="201"/>
      <c r="L161" s="207"/>
      <c r="M161" s="208"/>
      <c r="N161" s="209"/>
      <c r="O161" s="209"/>
      <c r="P161" s="209"/>
      <c r="Q161" s="209"/>
      <c r="R161" s="209"/>
      <c r="S161" s="209"/>
      <c r="T161" s="210"/>
      <c r="AT161" s="211" t="s">
        <v>212</v>
      </c>
      <c r="AU161" s="211" t="s">
        <v>85</v>
      </c>
      <c r="AV161" s="13" t="s">
        <v>85</v>
      </c>
      <c r="AW161" s="13" t="s">
        <v>31</v>
      </c>
      <c r="AX161" s="13" t="s">
        <v>83</v>
      </c>
      <c r="AY161" s="211" t="s">
        <v>198</v>
      </c>
    </row>
    <row r="162" spans="1:65" s="2" customFormat="1" ht="33" customHeight="1">
      <c r="A162" s="34"/>
      <c r="B162" s="35"/>
      <c r="C162" s="187" t="s">
        <v>161</v>
      </c>
      <c r="D162" s="187" t="s">
        <v>200</v>
      </c>
      <c r="E162" s="188" t="s">
        <v>237</v>
      </c>
      <c r="F162" s="189" t="s">
        <v>238</v>
      </c>
      <c r="G162" s="190" t="s">
        <v>94</v>
      </c>
      <c r="H162" s="191">
        <v>720</v>
      </c>
      <c r="I162" s="192"/>
      <c r="J162" s="193">
        <f>ROUND(I162*H162,2)</f>
        <v>0</v>
      </c>
      <c r="K162" s="189" t="s">
        <v>203</v>
      </c>
      <c r="L162" s="39"/>
      <c r="M162" s="194" t="s">
        <v>1</v>
      </c>
      <c r="N162" s="195" t="s">
        <v>40</v>
      </c>
      <c r="O162" s="71"/>
      <c r="P162" s="196">
        <f>O162*H162</f>
        <v>0</v>
      </c>
      <c r="Q162" s="196">
        <v>1.6000000000000001E-4</v>
      </c>
      <c r="R162" s="196">
        <f>Q162*H162</f>
        <v>0.11520000000000001</v>
      </c>
      <c r="S162" s="196">
        <v>0.23</v>
      </c>
      <c r="T162" s="197">
        <f>S162*H162</f>
        <v>165.6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8" t="s">
        <v>204</v>
      </c>
      <c r="AT162" s="198" t="s">
        <v>200</v>
      </c>
      <c r="AU162" s="198" t="s">
        <v>85</v>
      </c>
      <c r="AY162" s="17" t="s">
        <v>198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7" t="s">
        <v>83</v>
      </c>
      <c r="BK162" s="199">
        <f>ROUND(I162*H162,2)</f>
        <v>0</v>
      </c>
      <c r="BL162" s="17" t="s">
        <v>204</v>
      </c>
      <c r="BM162" s="198" t="s">
        <v>241</v>
      </c>
    </row>
    <row r="163" spans="1:65" s="13" customFormat="1">
      <c r="B163" s="200"/>
      <c r="C163" s="201"/>
      <c r="D163" s="202" t="s">
        <v>212</v>
      </c>
      <c r="E163" s="203" t="s">
        <v>1</v>
      </c>
      <c r="F163" s="204" t="s">
        <v>242</v>
      </c>
      <c r="G163" s="201"/>
      <c r="H163" s="205">
        <v>720</v>
      </c>
      <c r="I163" s="206"/>
      <c r="J163" s="201"/>
      <c r="K163" s="201"/>
      <c r="L163" s="207"/>
      <c r="M163" s="208"/>
      <c r="N163" s="209"/>
      <c r="O163" s="209"/>
      <c r="P163" s="209"/>
      <c r="Q163" s="209"/>
      <c r="R163" s="209"/>
      <c r="S163" s="209"/>
      <c r="T163" s="210"/>
      <c r="AT163" s="211" t="s">
        <v>212</v>
      </c>
      <c r="AU163" s="211" t="s">
        <v>85</v>
      </c>
      <c r="AV163" s="13" t="s">
        <v>85</v>
      </c>
      <c r="AW163" s="13" t="s">
        <v>31</v>
      </c>
      <c r="AX163" s="13" t="s">
        <v>83</v>
      </c>
      <c r="AY163" s="211" t="s">
        <v>198</v>
      </c>
    </row>
    <row r="164" spans="1:65" s="2" customFormat="1" ht="16.5" customHeight="1">
      <c r="A164" s="34"/>
      <c r="B164" s="35"/>
      <c r="C164" s="187" t="s">
        <v>243</v>
      </c>
      <c r="D164" s="187" t="s">
        <v>200</v>
      </c>
      <c r="E164" s="188" t="s">
        <v>244</v>
      </c>
      <c r="F164" s="189" t="s">
        <v>245</v>
      </c>
      <c r="G164" s="190" t="s">
        <v>121</v>
      </c>
      <c r="H164" s="191">
        <v>260</v>
      </c>
      <c r="I164" s="192"/>
      <c r="J164" s="193">
        <f>ROUND(I164*H164,2)</f>
        <v>0</v>
      </c>
      <c r="K164" s="189" t="s">
        <v>203</v>
      </c>
      <c r="L164" s="39"/>
      <c r="M164" s="194" t="s">
        <v>1</v>
      </c>
      <c r="N164" s="195" t="s">
        <v>40</v>
      </c>
      <c r="O164" s="71"/>
      <c r="P164" s="196">
        <f>O164*H164</f>
        <v>0</v>
      </c>
      <c r="Q164" s="196">
        <v>0</v>
      </c>
      <c r="R164" s="196">
        <f>Q164*H164</f>
        <v>0</v>
      </c>
      <c r="S164" s="196">
        <v>0.28999999999999998</v>
      </c>
      <c r="T164" s="197">
        <f>S164*H164</f>
        <v>75.399999999999991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8" t="s">
        <v>204</v>
      </c>
      <c r="AT164" s="198" t="s">
        <v>200</v>
      </c>
      <c r="AU164" s="198" t="s">
        <v>85</v>
      </c>
      <c r="AY164" s="17" t="s">
        <v>198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7" t="s">
        <v>83</v>
      </c>
      <c r="BK164" s="199">
        <f>ROUND(I164*H164,2)</f>
        <v>0</v>
      </c>
      <c r="BL164" s="17" t="s">
        <v>204</v>
      </c>
      <c r="BM164" s="198" t="s">
        <v>246</v>
      </c>
    </row>
    <row r="165" spans="1:65" s="2" customFormat="1" ht="16.5" customHeight="1">
      <c r="A165" s="34"/>
      <c r="B165" s="35"/>
      <c r="C165" s="187" t="s">
        <v>8</v>
      </c>
      <c r="D165" s="187" t="s">
        <v>200</v>
      </c>
      <c r="E165" s="188" t="s">
        <v>247</v>
      </c>
      <c r="F165" s="189" t="s">
        <v>248</v>
      </c>
      <c r="G165" s="190" t="s">
        <v>121</v>
      </c>
      <c r="H165" s="191">
        <v>150</v>
      </c>
      <c r="I165" s="192"/>
      <c r="J165" s="193">
        <f>ROUND(I165*H165,2)</f>
        <v>0</v>
      </c>
      <c r="K165" s="189" t="s">
        <v>203</v>
      </c>
      <c r="L165" s="39"/>
      <c r="M165" s="194" t="s">
        <v>1</v>
      </c>
      <c r="N165" s="195" t="s">
        <v>40</v>
      </c>
      <c r="O165" s="71"/>
      <c r="P165" s="196">
        <f>O165*H165</f>
        <v>0</v>
      </c>
      <c r="Q165" s="196">
        <v>0</v>
      </c>
      <c r="R165" s="196">
        <f>Q165*H165</f>
        <v>0</v>
      </c>
      <c r="S165" s="196">
        <v>0.20499999999999999</v>
      </c>
      <c r="T165" s="197">
        <f>S165*H165</f>
        <v>30.749999999999996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8" t="s">
        <v>204</v>
      </c>
      <c r="AT165" s="198" t="s">
        <v>200</v>
      </c>
      <c r="AU165" s="198" t="s">
        <v>85</v>
      </c>
      <c r="AY165" s="17" t="s">
        <v>198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17" t="s">
        <v>83</v>
      </c>
      <c r="BK165" s="199">
        <f>ROUND(I165*H165,2)</f>
        <v>0</v>
      </c>
      <c r="BL165" s="17" t="s">
        <v>204</v>
      </c>
      <c r="BM165" s="198" t="s">
        <v>249</v>
      </c>
    </row>
    <row r="166" spans="1:65" s="2" customFormat="1" ht="16.5" customHeight="1">
      <c r="A166" s="34"/>
      <c r="B166" s="35"/>
      <c r="C166" s="187" t="s">
        <v>250</v>
      </c>
      <c r="D166" s="187" t="s">
        <v>200</v>
      </c>
      <c r="E166" s="188" t="s">
        <v>251</v>
      </c>
      <c r="F166" s="189" t="s">
        <v>252</v>
      </c>
      <c r="G166" s="190" t="s">
        <v>121</v>
      </c>
      <c r="H166" s="191">
        <v>243</v>
      </c>
      <c r="I166" s="192"/>
      <c r="J166" s="193">
        <f>ROUND(I166*H166,2)</f>
        <v>0</v>
      </c>
      <c r="K166" s="189" t="s">
        <v>203</v>
      </c>
      <c r="L166" s="39"/>
      <c r="M166" s="194" t="s">
        <v>1</v>
      </c>
      <c r="N166" s="195" t="s">
        <v>40</v>
      </c>
      <c r="O166" s="71"/>
      <c r="P166" s="196">
        <f>O166*H166</f>
        <v>0</v>
      </c>
      <c r="Q166" s="196">
        <v>0</v>
      </c>
      <c r="R166" s="196">
        <f>Q166*H166</f>
        <v>0</v>
      </c>
      <c r="S166" s="196">
        <v>0.04</v>
      </c>
      <c r="T166" s="197">
        <f>S166*H166</f>
        <v>9.7200000000000006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8" t="s">
        <v>204</v>
      </c>
      <c r="AT166" s="198" t="s">
        <v>200</v>
      </c>
      <c r="AU166" s="198" t="s">
        <v>85</v>
      </c>
      <c r="AY166" s="17" t="s">
        <v>198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7" t="s">
        <v>83</v>
      </c>
      <c r="BK166" s="199">
        <f>ROUND(I166*H166,2)</f>
        <v>0</v>
      </c>
      <c r="BL166" s="17" t="s">
        <v>204</v>
      </c>
      <c r="BM166" s="198" t="s">
        <v>253</v>
      </c>
    </row>
    <row r="167" spans="1:65" s="2" customFormat="1" ht="24.2" customHeight="1">
      <c r="A167" s="34"/>
      <c r="B167" s="35"/>
      <c r="C167" s="187" t="s">
        <v>254</v>
      </c>
      <c r="D167" s="187" t="s">
        <v>200</v>
      </c>
      <c r="E167" s="188" t="s">
        <v>255</v>
      </c>
      <c r="F167" s="189" t="s">
        <v>256</v>
      </c>
      <c r="G167" s="190" t="s">
        <v>143</v>
      </c>
      <c r="H167" s="191">
        <v>211.27500000000001</v>
      </c>
      <c r="I167" s="192"/>
      <c r="J167" s="193">
        <f>ROUND(I167*H167,2)</f>
        <v>0</v>
      </c>
      <c r="K167" s="189" t="s">
        <v>203</v>
      </c>
      <c r="L167" s="39"/>
      <c r="M167" s="194" t="s">
        <v>1</v>
      </c>
      <c r="N167" s="195" t="s">
        <v>40</v>
      </c>
      <c r="O167" s="71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8" t="s">
        <v>204</v>
      </c>
      <c r="AT167" s="198" t="s">
        <v>200</v>
      </c>
      <c r="AU167" s="198" t="s">
        <v>85</v>
      </c>
      <c r="AY167" s="17" t="s">
        <v>198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7" t="s">
        <v>83</v>
      </c>
      <c r="BK167" s="199">
        <f>ROUND(I167*H167,2)</f>
        <v>0</v>
      </c>
      <c r="BL167" s="17" t="s">
        <v>204</v>
      </c>
      <c r="BM167" s="198" t="s">
        <v>257</v>
      </c>
    </row>
    <row r="168" spans="1:65" s="2" customFormat="1" ht="19.5">
      <c r="A168" s="34"/>
      <c r="B168" s="35"/>
      <c r="C168" s="36"/>
      <c r="D168" s="202" t="s">
        <v>224</v>
      </c>
      <c r="E168" s="36"/>
      <c r="F168" s="223" t="s">
        <v>258</v>
      </c>
      <c r="G168" s="36"/>
      <c r="H168" s="36"/>
      <c r="I168" s="224"/>
      <c r="J168" s="36"/>
      <c r="K168" s="36"/>
      <c r="L168" s="39"/>
      <c r="M168" s="225"/>
      <c r="N168" s="226"/>
      <c r="O168" s="71"/>
      <c r="P168" s="71"/>
      <c r="Q168" s="71"/>
      <c r="R168" s="71"/>
      <c r="S168" s="71"/>
      <c r="T168" s="72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224</v>
      </c>
      <c r="AU168" s="17" t="s">
        <v>85</v>
      </c>
    </row>
    <row r="169" spans="1:65" s="13" customFormat="1">
      <c r="B169" s="200"/>
      <c r="C169" s="201"/>
      <c r="D169" s="202" t="s">
        <v>212</v>
      </c>
      <c r="E169" s="203" t="s">
        <v>1</v>
      </c>
      <c r="F169" s="204" t="s">
        <v>148</v>
      </c>
      <c r="G169" s="201"/>
      <c r="H169" s="205">
        <v>281.7</v>
      </c>
      <c r="I169" s="206"/>
      <c r="J169" s="201"/>
      <c r="K169" s="201"/>
      <c r="L169" s="207"/>
      <c r="M169" s="208"/>
      <c r="N169" s="209"/>
      <c r="O169" s="209"/>
      <c r="P169" s="209"/>
      <c r="Q169" s="209"/>
      <c r="R169" s="209"/>
      <c r="S169" s="209"/>
      <c r="T169" s="210"/>
      <c r="AT169" s="211" t="s">
        <v>212</v>
      </c>
      <c r="AU169" s="211" t="s">
        <v>85</v>
      </c>
      <c r="AV169" s="13" t="s">
        <v>85</v>
      </c>
      <c r="AW169" s="13" t="s">
        <v>31</v>
      </c>
      <c r="AX169" s="13" t="s">
        <v>83</v>
      </c>
      <c r="AY169" s="211" t="s">
        <v>198</v>
      </c>
    </row>
    <row r="170" spans="1:65" s="13" customFormat="1">
      <c r="B170" s="200"/>
      <c r="C170" s="201"/>
      <c r="D170" s="202" t="s">
        <v>212</v>
      </c>
      <c r="E170" s="201"/>
      <c r="F170" s="204" t="s">
        <v>259</v>
      </c>
      <c r="G170" s="201"/>
      <c r="H170" s="205">
        <v>211.27500000000001</v>
      </c>
      <c r="I170" s="206"/>
      <c r="J170" s="201"/>
      <c r="K170" s="201"/>
      <c r="L170" s="207"/>
      <c r="M170" s="208"/>
      <c r="N170" s="209"/>
      <c r="O170" s="209"/>
      <c r="P170" s="209"/>
      <c r="Q170" s="209"/>
      <c r="R170" s="209"/>
      <c r="S170" s="209"/>
      <c r="T170" s="210"/>
      <c r="AT170" s="211" t="s">
        <v>212</v>
      </c>
      <c r="AU170" s="211" t="s">
        <v>85</v>
      </c>
      <c r="AV170" s="13" t="s">
        <v>85</v>
      </c>
      <c r="AW170" s="13" t="s">
        <v>4</v>
      </c>
      <c r="AX170" s="13" t="s">
        <v>83</v>
      </c>
      <c r="AY170" s="211" t="s">
        <v>198</v>
      </c>
    </row>
    <row r="171" spans="1:65" s="2" customFormat="1" ht="33" customHeight="1">
      <c r="A171" s="34"/>
      <c r="B171" s="35"/>
      <c r="C171" s="187" t="s">
        <v>260</v>
      </c>
      <c r="D171" s="187" t="s">
        <v>200</v>
      </c>
      <c r="E171" s="188" t="s">
        <v>261</v>
      </c>
      <c r="F171" s="189" t="s">
        <v>262</v>
      </c>
      <c r="G171" s="190" t="s">
        <v>143</v>
      </c>
      <c r="H171" s="191">
        <v>90</v>
      </c>
      <c r="I171" s="192"/>
      <c r="J171" s="193">
        <f>ROUND(I171*H171,2)</f>
        <v>0</v>
      </c>
      <c r="K171" s="189" t="s">
        <v>203</v>
      </c>
      <c r="L171" s="39"/>
      <c r="M171" s="194" t="s">
        <v>1</v>
      </c>
      <c r="N171" s="195" t="s">
        <v>40</v>
      </c>
      <c r="O171" s="71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8" t="s">
        <v>204</v>
      </c>
      <c r="AT171" s="198" t="s">
        <v>200</v>
      </c>
      <c r="AU171" s="198" t="s">
        <v>85</v>
      </c>
      <c r="AY171" s="17" t="s">
        <v>198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7" t="s">
        <v>83</v>
      </c>
      <c r="BK171" s="199">
        <f>ROUND(I171*H171,2)</f>
        <v>0</v>
      </c>
      <c r="BL171" s="17" t="s">
        <v>204</v>
      </c>
      <c r="BM171" s="198" t="s">
        <v>263</v>
      </c>
    </row>
    <row r="172" spans="1:65" s="13" customFormat="1">
      <c r="B172" s="200"/>
      <c r="C172" s="201"/>
      <c r="D172" s="202" t="s">
        <v>212</v>
      </c>
      <c r="E172" s="203" t="s">
        <v>1</v>
      </c>
      <c r="F172" s="204" t="s">
        <v>145</v>
      </c>
      <c r="G172" s="201"/>
      <c r="H172" s="205">
        <v>90</v>
      </c>
      <c r="I172" s="206"/>
      <c r="J172" s="201"/>
      <c r="K172" s="201"/>
      <c r="L172" s="207"/>
      <c r="M172" s="208"/>
      <c r="N172" s="209"/>
      <c r="O172" s="209"/>
      <c r="P172" s="209"/>
      <c r="Q172" s="209"/>
      <c r="R172" s="209"/>
      <c r="S172" s="209"/>
      <c r="T172" s="210"/>
      <c r="AT172" s="211" t="s">
        <v>212</v>
      </c>
      <c r="AU172" s="211" t="s">
        <v>85</v>
      </c>
      <c r="AV172" s="13" t="s">
        <v>85</v>
      </c>
      <c r="AW172" s="13" t="s">
        <v>31</v>
      </c>
      <c r="AX172" s="13" t="s">
        <v>83</v>
      </c>
      <c r="AY172" s="211" t="s">
        <v>198</v>
      </c>
    </row>
    <row r="173" spans="1:65" s="2" customFormat="1" ht="33" customHeight="1">
      <c r="A173" s="34"/>
      <c r="B173" s="35"/>
      <c r="C173" s="187" t="s">
        <v>264</v>
      </c>
      <c r="D173" s="187" t="s">
        <v>200</v>
      </c>
      <c r="E173" s="188" t="s">
        <v>265</v>
      </c>
      <c r="F173" s="189" t="s">
        <v>266</v>
      </c>
      <c r="G173" s="190" t="s">
        <v>143</v>
      </c>
      <c r="H173" s="191">
        <v>94.2</v>
      </c>
      <c r="I173" s="192"/>
      <c r="J173" s="193">
        <f>ROUND(I173*H173,2)</f>
        <v>0</v>
      </c>
      <c r="K173" s="189" t="s">
        <v>203</v>
      </c>
      <c r="L173" s="39"/>
      <c r="M173" s="194" t="s">
        <v>1</v>
      </c>
      <c r="N173" s="195" t="s">
        <v>40</v>
      </c>
      <c r="O173" s="71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8" t="s">
        <v>204</v>
      </c>
      <c r="AT173" s="198" t="s">
        <v>200</v>
      </c>
      <c r="AU173" s="198" t="s">
        <v>85</v>
      </c>
      <c r="AY173" s="17" t="s">
        <v>198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7" t="s">
        <v>83</v>
      </c>
      <c r="BK173" s="199">
        <f>ROUND(I173*H173,2)</f>
        <v>0</v>
      </c>
      <c r="BL173" s="17" t="s">
        <v>204</v>
      </c>
      <c r="BM173" s="198" t="s">
        <v>267</v>
      </c>
    </row>
    <row r="174" spans="1:65" s="13" customFormat="1">
      <c r="B174" s="200"/>
      <c r="C174" s="201"/>
      <c r="D174" s="202" t="s">
        <v>212</v>
      </c>
      <c r="E174" s="203" t="s">
        <v>1</v>
      </c>
      <c r="F174" s="204" t="s">
        <v>148</v>
      </c>
      <c r="G174" s="201"/>
      <c r="H174" s="205">
        <v>281.7</v>
      </c>
      <c r="I174" s="206"/>
      <c r="J174" s="201"/>
      <c r="K174" s="201"/>
      <c r="L174" s="207"/>
      <c r="M174" s="208"/>
      <c r="N174" s="209"/>
      <c r="O174" s="209"/>
      <c r="P174" s="209"/>
      <c r="Q174" s="209"/>
      <c r="R174" s="209"/>
      <c r="S174" s="209"/>
      <c r="T174" s="210"/>
      <c r="AT174" s="211" t="s">
        <v>212</v>
      </c>
      <c r="AU174" s="211" t="s">
        <v>85</v>
      </c>
      <c r="AV174" s="13" t="s">
        <v>85</v>
      </c>
      <c r="AW174" s="13" t="s">
        <v>31</v>
      </c>
      <c r="AX174" s="13" t="s">
        <v>75</v>
      </c>
      <c r="AY174" s="211" t="s">
        <v>198</v>
      </c>
    </row>
    <row r="175" spans="1:65" s="13" customFormat="1">
      <c r="B175" s="200"/>
      <c r="C175" s="201"/>
      <c r="D175" s="202" t="s">
        <v>212</v>
      </c>
      <c r="E175" s="203" t="s">
        <v>1</v>
      </c>
      <c r="F175" s="204" t="s">
        <v>268</v>
      </c>
      <c r="G175" s="201"/>
      <c r="H175" s="205">
        <v>-187.5</v>
      </c>
      <c r="I175" s="206"/>
      <c r="J175" s="201"/>
      <c r="K175" s="201"/>
      <c r="L175" s="207"/>
      <c r="M175" s="208"/>
      <c r="N175" s="209"/>
      <c r="O175" s="209"/>
      <c r="P175" s="209"/>
      <c r="Q175" s="209"/>
      <c r="R175" s="209"/>
      <c r="S175" s="209"/>
      <c r="T175" s="210"/>
      <c r="AT175" s="211" t="s">
        <v>212</v>
      </c>
      <c r="AU175" s="211" t="s">
        <v>85</v>
      </c>
      <c r="AV175" s="13" t="s">
        <v>85</v>
      </c>
      <c r="AW175" s="13" t="s">
        <v>31</v>
      </c>
      <c r="AX175" s="13" t="s">
        <v>75</v>
      </c>
      <c r="AY175" s="211" t="s">
        <v>198</v>
      </c>
    </row>
    <row r="176" spans="1:65" s="14" customFormat="1">
      <c r="B176" s="212"/>
      <c r="C176" s="213"/>
      <c r="D176" s="202" t="s">
        <v>212</v>
      </c>
      <c r="E176" s="214" t="s">
        <v>1</v>
      </c>
      <c r="F176" s="215" t="s">
        <v>213</v>
      </c>
      <c r="G176" s="213"/>
      <c r="H176" s="216">
        <v>94.2</v>
      </c>
      <c r="I176" s="217"/>
      <c r="J176" s="213"/>
      <c r="K176" s="213"/>
      <c r="L176" s="218"/>
      <c r="M176" s="219"/>
      <c r="N176" s="220"/>
      <c r="O176" s="220"/>
      <c r="P176" s="220"/>
      <c r="Q176" s="220"/>
      <c r="R176" s="220"/>
      <c r="S176" s="220"/>
      <c r="T176" s="221"/>
      <c r="AT176" s="222" t="s">
        <v>212</v>
      </c>
      <c r="AU176" s="222" t="s">
        <v>85</v>
      </c>
      <c r="AV176" s="14" t="s">
        <v>204</v>
      </c>
      <c r="AW176" s="14" t="s">
        <v>31</v>
      </c>
      <c r="AX176" s="14" t="s">
        <v>83</v>
      </c>
      <c r="AY176" s="222" t="s">
        <v>198</v>
      </c>
    </row>
    <row r="177" spans="1:65" s="2" customFormat="1" ht="33" customHeight="1">
      <c r="A177" s="34"/>
      <c r="B177" s="35"/>
      <c r="C177" s="187" t="s">
        <v>269</v>
      </c>
      <c r="D177" s="187" t="s">
        <v>200</v>
      </c>
      <c r="E177" s="188" t="s">
        <v>270</v>
      </c>
      <c r="F177" s="189" t="s">
        <v>271</v>
      </c>
      <c r="G177" s="190" t="s">
        <v>143</v>
      </c>
      <c r="H177" s="191">
        <v>187.5</v>
      </c>
      <c r="I177" s="192"/>
      <c r="J177" s="193">
        <f>ROUND(I177*H177,2)</f>
        <v>0</v>
      </c>
      <c r="K177" s="189" t="s">
        <v>203</v>
      </c>
      <c r="L177" s="39"/>
      <c r="M177" s="194" t="s">
        <v>1</v>
      </c>
      <c r="N177" s="195" t="s">
        <v>40</v>
      </c>
      <c r="O177" s="71"/>
      <c r="P177" s="196">
        <f>O177*H177</f>
        <v>0</v>
      </c>
      <c r="Q177" s="196">
        <v>0</v>
      </c>
      <c r="R177" s="196">
        <f>Q177*H177</f>
        <v>0</v>
      </c>
      <c r="S177" s="196">
        <v>0</v>
      </c>
      <c r="T177" s="197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8" t="s">
        <v>204</v>
      </c>
      <c r="AT177" s="198" t="s">
        <v>200</v>
      </c>
      <c r="AU177" s="198" t="s">
        <v>85</v>
      </c>
      <c r="AY177" s="17" t="s">
        <v>198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17" t="s">
        <v>83</v>
      </c>
      <c r="BK177" s="199">
        <f>ROUND(I177*H177,2)</f>
        <v>0</v>
      </c>
      <c r="BL177" s="17" t="s">
        <v>204</v>
      </c>
      <c r="BM177" s="198" t="s">
        <v>272</v>
      </c>
    </row>
    <row r="178" spans="1:65" s="13" customFormat="1">
      <c r="B178" s="200"/>
      <c r="C178" s="201"/>
      <c r="D178" s="202" t="s">
        <v>212</v>
      </c>
      <c r="E178" s="203" t="s">
        <v>1</v>
      </c>
      <c r="F178" s="204" t="s">
        <v>273</v>
      </c>
      <c r="G178" s="201"/>
      <c r="H178" s="205">
        <v>187.5</v>
      </c>
      <c r="I178" s="206"/>
      <c r="J178" s="201"/>
      <c r="K178" s="201"/>
      <c r="L178" s="207"/>
      <c r="M178" s="208"/>
      <c r="N178" s="209"/>
      <c r="O178" s="209"/>
      <c r="P178" s="209"/>
      <c r="Q178" s="209"/>
      <c r="R178" s="209"/>
      <c r="S178" s="209"/>
      <c r="T178" s="210"/>
      <c r="AT178" s="211" t="s">
        <v>212</v>
      </c>
      <c r="AU178" s="211" t="s">
        <v>85</v>
      </c>
      <c r="AV178" s="13" t="s">
        <v>85</v>
      </c>
      <c r="AW178" s="13" t="s">
        <v>31</v>
      </c>
      <c r="AX178" s="13" t="s">
        <v>83</v>
      </c>
      <c r="AY178" s="211" t="s">
        <v>198</v>
      </c>
    </row>
    <row r="179" spans="1:65" s="2" customFormat="1" ht="33" customHeight="1">
      <c r="A179" s="34"/>
      <c r="B179" s="35"/>
      <c r="C179" s="187" t="s">
        <v>274</v>
      </c>
      <c r="D179" s="187" t="s">
        <v>200</v>
      </c>
      <c r="E179" s="188" t="s">
        <v>275</v>
      </c>
      <c r="F179" s="189" t="s">
        <v>276</v>
      </c>
      <c r="G179" s="190" t="s">
        <v>143</v>
      </c>
      <c r="H179" s="191">
        <v>3.24</v>
      </c>
      <c r="I179" s="192"/>
      <c r="J179" s="193">
        <f>ROUND(I179*H179,2)</f>
        <v>0</v>
      </c>
      <c r="K179" s="189" t="s">
        <v>203</v>
      </c>
      <c r="L179" s="39"/>
      <c r="M179" s="194" t="s">
        <v>1</v>
      </c>
      <c r="N179" s="195" t="s">
        <v>40</v>
      </c>
      <c r="O179" s="71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8" t="s">
        <v>204</v>
      </c>
      <c r="AT179" s="198" t="s">
        <v>200</v>
      </c>
      <c r="AU179" s="198" t="s">
        <v>85</v>
      </c>
      <c r="AY179" s="17" t="s">
        <v>198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17" t="s">
        <v>83</v>
      </c>
      <c r="BK179" s="199">
        <f>ROUND(I179*H179,2)</f>
        <v>0</v>
      </c>
      <c r="BL179" s="17" t="s">
        <v>204</v>
      </c>
      <c r="BM179" s="198" t="s">
        <v>277</v>
      </c>
    </row>
    <row r="180" spans="1:65" s="13" customFormat="1">
      <c r="B180" s="200"/>
      <c r="C180" s="201"/>
      <c r="D180" s="202" t="s">
        <v>212</v>
      </c>
      <c r="E180" s="203" t="s">
        <v>1</v>
      </c>
      <c r="F180" s="204" t="s">
        <v>155</v>
      </c>
      <c r="G180" s="201"/>
      <c r="H180" s="205">
        <v>3.24</v>
      </c>
      <c r="I180" s="206"/>
      <c r="J180" s="201"/>
      <c r="K180" s="201"/>
      <c r="L180" s="207"/>
      <c r="M180" s="208"/>
      <c r="N180" s="209"/>
      <c r="O180" s="209"/>
      <c r="P180" s="209"/>
      <c r="Q180" s="209"/>
      <c r="R180" s="209"/>
      <c r="S180" s="209"/>
      <c r="T180" s="210"/>
      <c r="AT180" s="211" t="s">
        <v>212</v>
      </c>
      <c r="AU180" s="211" t="s">
        <v>85</v>
      </c>
      <c r="AV180" s="13" t="s">
        <v>85</v>
      </c>
      <c r="AW180" s="13" t="s">
        <v>31</v>
      </c>
      <c r="AX180" s="13" t="s">
        <v>83</v>
      </c>
      <c r="AY180" s="211" t="s">
        <v>198</v>
      </c>
    </row>
    <row r="181" spans="1:65" s="2" customFormat="1" ht="33" customHeight="1">
      <c r="A181" s="34"/>
      <c r="B181" s="35"/>
      <c r="C181" s="187" t="s">
        <v>278</v>
      </c>
      <c r="D181" s="187" t="s">
        <v>200</v>
      </c>
      <c r="E181" s="188" t="s">
        <v>279</v>
      </c>
      <c r="F181" s="189" t="s">
        <v>280</v>
      </c>
      <c r="G181" s="190" t="s">
        <v>143</v>
      </c>
      <c r="H181" s="191">
        <v>90</v>
      </c>
      <c r="I181" s="192"/>
      <c r="J181" s="193">
        <f>ROUND(I181*H181,2)</f>
        <v>0</v>
      </c>
      <c r="K181" s="189" t="s">
        <v>203</v>
      </c>
      <c r="L181" s="39"/>
      <c r="M181" s="194" t="s">
        <v>1</v>
      </c>
      <c r="N181" s="195" t="s">
        <v>40</v>
      </c>
      <c r="O181" s="71"/>
      <c r="P181" s="196">
        <f>O181*H181</f>
        <v>0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8" t="s">
        <v>204</v>
      </c>
      <c r="AT181" s="198" t="s">
        <v>200</v>
      </c>
      <c r="AU181" s="198" t="s">
        <v>85</v>
      </c>
      <c r="AY181" s="17" t="s">
        <v>198</v>
      </c>
      <c r="BE181" s="199">
        <f>IF(N181="základní",J181,0)</f>
        <v>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17" t="s">
        <v>83</v>
      </c>
      <c r="BK181" s="199">
        <f>ROUND(I181*H181,2)</f>
        <v>0</v>
      </c>
      <c r="BL181" s="17" t="s">
        <v>204</v>
      </c>
      <c r="BM181" s="198" t="s">
        <v>281</v>
      </c>
    </row>
    <row r="182" spans="1:65" s="2" customFormat="1" ht="19.5">
      <c r="A182" s="34"/>
      <c r="B182" s="35"/>
      <c r="C182" s="36"/>
      <c r="D182" s="202" t="s">
        <v>224</v>
      </c>
      <c r="E182" s="36"/>
      <c r="F182" s="223" t="s">
        <v>282</v>
      </c>
      <c r="G182" s="36"/>
      <c r="H182" s="36"/>
      <c r="I182" s="224"/>
      <c r="J182" s="36"/>
      <c r="K182" s="36"/>
      <c r="L182" s="39"/>
      <c r="M182" s="225"/>
      <c r="N182" s="226"/>
      <c r="O182" s="71"/>
      <c r="P182" s="71"/>
      <c r="Q182" s="71"/>
      <c r="R182" s="71"/>
      <c r="S182" s="71"/>
      <c r="T182" s="72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224</v>
      </c>
      <c r="AU182" s="17" t="s">
        <v>85</v>
      </c>
    </row>
    <row r="183" spans="1:65" s="13" customFormat="1">
      <c r="B183" s="200"/>
      <c r="C183" s="201"/>
      <c r="D183" s="202" t="s">
        <v>212</v>
      </c>
      <c r="E183" s="203" t="s">
        <v>151</v>
      </c>
      <c r="F183" s="204" t="s">
        <v>145</v>
      </c>
      <c r="G183" s="201"/>
      <c r="H183" s="205">
        <v>90</v>
      </c>
      <c r="I183" s="206"/>
      <c r="J183" s="201"/>
      <c r="K183" s="201"/>
      <c r="L183" s="207"/>
      <c r="M183" s="208"/>
      <c r="N183" s="209"/>
      <c r="O183" s="209"/>
      <c r="P183" s="209"/>
      <c r="Q183" s="209"/>
      <c r="R183" s="209"/>
      <c r="S183" s="209"/>
      <c r="T183" s="210"/>
      <c r="AT183" s="211" t="s">
        <v>212</v>
      </c>
      <c r="AU183" s="211" t="s">
        <v>85</v>
      </c>
      <c r="AV183" s="13" t="s">
        <v>85</v>
      </c>
      <c r="AW183" s="13" t="s">
        <v>31</v>
      </c>
      <c r="AX183" s="13" t="s">
        <v>83</v>
      </c>
      <c r="AY183" s="211" t="s">
        <v>198</v>
      </c>
    </row>
    <row r="184" spans="1:65" s="2" customFormat="1" ht="33" customHeight="1">
      <c r="A184" s="34"/>
      <c r="B184" s="35"/>
      <c r="C184" s="187" t="s">
        <v>283</v>
      </c>
      <c r="D184" s="187" t="s">
        <v>200</v>
      </c>
      <c r="E184" s="188" t="s">
        <v>284</v>
      </c>
      <c r="F184" s="189" t="s">
        <v>285</v>
      </c>
      <c r="G184" s="190" t="s">
        <v>143</v>
      </c>
      <c r="H184" s="191">
        <v>284.94</v>
      </c>
      <c r="I184" s="192"/>
      <c r="J184" s="193">
        <f>ROUND(I184*H184,2)</f>
        <v>0</v>
      </c>
      <c r="K184" s="189" t="s">
        <v>203</v>
      </c>
      <c r="L184" s="39"/>
      <c r="M184" s="194" t="s">
        <v>1</v>
      </c>
      <c r="N184" s="195" t="s">
        <v>40</v>
      </c>
      <c r="O184" s="71"/>
      <c r="P184" s="196">
        <f>O184*H184</f>
        <v>0</v>
      </c>
      <c r="Q184" s="196">
        <v>0</v>
      </c>
      <c r="R184" s="196">
        <f>Q184*H184</f>
        <v>0</v>
      </c>
      <c r="S184" s="196">
        <v>0</v>
      </c>
      <c r="T184" s="197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8" t="s">
        <v>204</v>
      </c>
      <c r="AT184" s="198" t="s">
        <v>200</v>
      </c>
      <c r="AU184" s="198" t="s">
        <v>85</v>
      </c>
      <c r="AY184" s="17" t="s">
        <v>198</v>
      </c>
      <c r="BE184" s="199">
        <f>IF(N184="základní",J184,0)</f>
        <v>0</v>
      </c>
      <c r="BF184" s="199">
        <f>IF(N184="snížená",J184,0)</f>
        <v>0</v>
      </c>
      <c r="BG184" s="199">
        <f>IF(N184="zákl. přenesená",J184,0)</f>
        <v>0</v>
      </c>
      <c r="BH184" s="199">
        <f>IF(N184="sníž. přenesená",J184,0)</f>
        <v>0</v>
      </c>
      <c r="BI184" s="199">
        <f>IF(N184="nulová",J184,0)</f>
        <v>0</v>
      </c>
      <c r="BJ184" s="17" t="s">
        <v>83</v>
      </c>
      <c r="BK184" s="199">
        <f>ROUND(I184*H184,2)</f>
        <v>0</v>
      </c>
      <c r="BL184" s="17" t="s">
        <v>204</v>
      </c>
      <c r="BM184" s="198" t="s">
        <v>286</v>
      </c>
    </row>
    <row r="185" spans="1:65" s="2" customFormat="1" ht="19.5">
      <c r="A185" s="34"/>
      <c r="B185" s="35"/>
      <c r="C185" s="36"/>
      <c r="D185" s="202" t="s">
        <v>224</v>
      </c>
      <c r="E185" s="36"/>
      <c r="F185" s="223" t="s">
        <v>282</v>
      </c>
      <c r="G185" s="36"/>
      <c r="H185" s="36"/>
      <c r="I185" s="224"/>
      <c r="J185" s="36"/>
      <c r="K185" s="36"/>
      <c r="L185" s="39"/>
      <c r="M185" s="225"/>
      <c r="N185" s="226"/>
      <c r="O185" s="71"/>
      <c r="P185" s="71"/>
      <c r="Q185" s="71"/>
      <c r="R185" s="71"/>
      <c r="S185" s="71"/>
      <c r="T185" s="72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224</v>
      </c>
      <c r="AU185" s="17" t="s">
        <v>85</v>
      </c>
    </row>
    <row r="186" spans="1:65" s="13" customFormat="1">
      <c r="B186" s="200"/>
      <c r="C186" s="201"/>
      <c r="D186" s="202" t="s">
        <v>212</v>
      </c>
      <c r="E186" s="203" t="s">
        <v>153</v>
      </c>
      <c r="F186" s="204" t="s">
        <v>287</v>
      </c>
      <c r="G186" s="201"/>
      <c r="H186" s="205">
        <v>284.94</v>
      </c>
      <c r="I186" s="206"/>
      <c r="J186" s="201"/>
      <c r="K186" s="201"/>
      <c r="L186" s="207"/>
      <c r="M186" s="208"/>
      <c r="N186" s="209"/>
      <c r="O186" s="209"/>
      <c r="P186" s="209"/>
      <c r="Q186" s="209"/>
      <c r="R186" s="209"/>
      <c r="S186" s="209"/>
      <c r="T186" s="210"/>
      <c r="AT186" s="211" t="s">
        <v>212</v>
      </c>
      <c r="AU186" s="211" t="s">
        <v>85</v>
      </c>
      <c r="AV186" s="13" t="s">
        <v>85</v>
      </c>
      <c r="AW186" s="13" t="s">
        <v>31</v>
      </c>
      <c r="AX186" s="13" t="s">
        <v>83</v>
      </c>
      <c r="AY186" s="211" t="s">
        <v>198</v>
      </c>
    </row>
    <row r="187" spans="1:65" s="2" customFormat="1" ht="33" customHeight="1">
      <c r="A187" s="34"/>
      <c r="B187" s="35"/>
      <c r="C187" s="187" t="s">
        <v>7</v>
      </c>
      <c r="D187" s="187" t="s">
        <v>200</v>
      </c>
      <c r="E187" s="188" t="s">
        <v>288</v>
      </c>
      <c r="F187" s="189" t="s">
        <v>289</v>
      </c>
      <c r="G187" s="190" t="s">
        <v>290</v>
      </c>
      <c r="H187" s="191">
        <v>656.14499999999998</v>
      </c>
      <c r="I187" s="192"/>
      <c r="J187" s="193">
        <f>ROUND(I187*H187,2)</f>
        <v>0</v>
      </c>
      <c r="K187" s="189" t="s">
        <v>203</v>
      </c>
      <c r="L187" s="39"/>
      <c r="M187" s="194" t="s">
        <v>1</v>
      </c>
      <c r="N187" s="195" t="s">
        <v>40</v>
      </c>
      <c r="O187" s="71"/>
      <c r="P187" s="196">
        <f>O187*H187</f>
        <v>0</v>
      </c>
      <c r="Q187" s="196">
        <v>0</v>
      </c>
      <c r="R187" s="196">
        <f>Q187*H187</f>
        <v>0</v>
      </c>
      <c r="S187" s="196">
        <v>0</v>
      </c>
      <c r="T187" s="197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8" t="s">
        <v>204</v>
      </c>
      <c r="AT187" s="198" t="s">
        <v>200</v>
      </c>
      <c r="AU187" s="198" t="s">
        <v>85</v>
      </c>
      <c r="AY187" s="17" t="s">
        <v>198</v>
      </c>
      <c r="BE187" s="199">
        <f>IF(N187="základní",J187,0)</f>
        <v>0</v>
      </c>
      <c r="BF187" s="199">
        <f>IF(N187="snížená",J187,0)</f>
        <v>0</v>
      </c>
      <c r="BG187" s="199">
        <f>IF(N187="zákl. přenesená",J187,0)</f>
        <v>0</v>
      </c>
      <c r="BH187" s="199">
        <f>IF(N187="sníž. přenesená",J187,0)</f>
        <v>0</v>
      </c>
      <c r="BI187" s="199">
        <f>IF(N187="nulová",J187,0)</f>
        <v>0</v>
      </c>
      <c r="BJ187" s="17" t="s">
        <v>83</v>
      </c>
      <c r="BK187" s="199">
        <f>ROUND(I187*H187,2)</f>
        <v>0</v>
      </c>
      <c r="BL187" s="17" t="s">
        <v>204</v>
      </c>
      <c r="BM187" s="198" t="s">
        <v>291</v>
      </c>
    </row>
    <row r="188" spans="1:65" s="2" customFormat="1" ht="29.25">
      <c r="A188" s="34"/>
      <c r="B188" s="35"/>
      <c r="C188" s="36"/>
      <c r="D188" s="202" t="s">
        <v>224</v>
      </c>
      <c r="E188" s="36"/>
      <c r="F188" s="223" t="s">
        <v>292</v>
      </c>
      <c r="G188" s="36"/>
      <c r="H188" s="36"/>
      <c r="I188" s="224"/>
      <c r="J188" s="36"/>
      <c r="K188" s="36"/>
      <c r="L188" s="39"/>
      <c r="M188" s="225"/>
      <c r="N188" s="226"/>
      <c r="O188" s="71"/>
      <c r="P188" s="71"/>
      <c r="Q188" s="71"/>
      <c r="R188" s="71"/>
      <c r="S188" s="71"/>
      <c r="T188" s="72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224</v>
      </c>
      <c r="AU188" s="17" t="s">
        <v>85</v>
      </c>
    </row>
    <row r="189" spans="1:65" s="13" customFormat="1">
      <c r="B189" s="200"/>
      <c r="C189" s="201"/>
      <c r="D189" s="202" t="s">
        <v>212</v>
      </c>
      <c r="E189" s="203" t="s">
        <v>1</v>
      </c>
      <c r="F189" s="204" t="s">
        <v>293</v>
      </c>
      <c r="G189" s="201"/>
      <c r="H189" s="205">
        <v>374.94</v>
      </c>
      <c r="I189" s="206"/>
      <c r="J189" s="201"/>
      <c r="K189" s="201"/>
      <c r="L189" s="207"/>
      <c r="M189" s="208"/>
      <c r="N189" s="209"/>
      <c r="O189" s="209"/>
      <c r="P189" s="209"/>
      <c r="Q189" s="209"/>
      <c r="R189" s="209"/>
      <c r="S189" s="209"/>
      <c r="T189" s="210"/>
      <c r="AT189" s="211" t="s">
        <v>212</v>
      </c>
      <c r="AU189" s="211" t="s">
        <v>85</v>
      </c>
      <c r="AV189" s="13" t="s">
        <v>85</v>
      </c>
      <c r="AW189" s="13" t="s">
        <v>31</v>
      </c>
      <c r="AX189" s="13" t="s">
        <v>83</v>
      </c>
      <c r="AY189" s="211" t="s">
        <v>198</v>
      </c>
    </row>
    <row r="190" spans="1:65" s="13" customFormat="1">
      <c r="B190" s="200"/>
      <c r="C190" s="201"/>
      <c r="D190" s="202" t="s">
        <v>212</v>
      </c>
      <c r="E190" s="201"/>
      <c r="F190" s="204" t="s">
        <v>294</v>
      </c>
      <c r="G190" s="201"/>
      <c r="H190" s="205">
        <v>656.14499999999998</v>
      </c>
      <c r="I190" s="206"/>
      <c r="J190" s="201"/>
      <c r="K190" s="201"/>
      <c r="L190" s="207"/>
      <c r="M190" s="208"/>
      <c r="N190" s="209"/>
      <c r="O190" s="209"/>
      <c r="P190" s="209"/>
      <c r="Q190" s="209"/>
      <c r="R190" s="209"/>
      <c r="S190" s="209"/>
      <c r="T190" s="210"/>
      <c r="AT190" s="211" t="s">
        <v>212</v>
      </c>
      <c r="AU190" s="211" t="s">
        <v>85</v>
      </c>
      <c r="AV190" s="13" t="s">
        <v>85</v>
      </c>
      <c r="AW190" s="13" t="s">
        <v>4</v>
      </c>
      <c r="AX190" s="13" t="s">
        <v>83</v>
      </c>
      <c r="AY190" s="211" t="s">
        <v>198</v>
      </c>
    </row>
    <row r="191" spans="1:65" s="2" customFormat="1" ht="16.5" customHeight="1">
      <c r="A191" s="34"/>
      <c r="B191" s="35"/>
      <c r="C191" s="187" t="s">
        <v>295</v>
      </c>
      <c r="D191" s="187" t="s">
        <v>200</v>
      </c>
      <c r="E191" s="188" t="s">
        <v>296</v>
      </c>
      <c r="F191" s="189" t="s">
        <v>297</v>
      </c>
      <c r="G191" s="190" t="s">
        <v>143</v>
      </c>
      <c r="H191" s="191">
        <v>371.7</v>
      </c>
      <c r="I191" s="192"/>
      <c r="J191" s="193">
        <f>ROUND(I191*H191,2)</f>
        <v>0</v>
      </c>
      <c r="K191" s="189" t="s">
        <v>203</v>
      </c>
      <c r="L191" s="39"/>
      <c r="M191" s="194" t="s">
        <v>1</v>
      </c>
      <c r="N191" s="195" t="s">
        <v>40</v>
      </c>
      <c r="O191" s="71"/>
      <c r="P191" s="196">
        <f>O191*H191</f>
        <v>0</v>
      </c>
      <c r="Q191" s="196">
        <v>0</v>
      </c>
      <c r="R191" s="196">
        <f>Q191*H191</f>
        <v>0</v>
      </c>
      <c r="S191" s="196">
        <v>0</v>
      </c>
      <c r="T191" s="197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8" t="s">
        <v>204</v>
      </c>
      <c r="AT191" s="198" t="s">
        <v>200</v>
      </c>
      <c r="AU191" s="198" t="s">
        <v>85</v>
      </c>
      <c r="AY191" s="17" t="s">
        <v>198</v>
      </c>
      <c r="BE191" s="199">
        <f>IF(N191="základní",J191,0)</f>
        <v>0</v>
      </c>
      <c r="BF191" s="199">
        <f>IF(N191="snížená",J191,0)</f>
        <v>0</v>
      </c>
      <c r="BG191" s="199">
        <f>IF(N191="zákl. přenesená",J191,0)</f>
        <v>0</v>
      </c>
      <c r="BH191" s="199">
        <f>IF(N191="sníž. přenesená",J191,0)</f>
        <v>0</v>
      </c>
      <c r="BI191" s="199">
        <f>IF(N191="nulová",J191,0)</f>
        <v>0</v>
      </c>
      <c r="BJ191" s="17" t="s">
        <v>83</v>
      </c>
      <c r="BK191" s="199">
        <f>ROUND(I191*H191,2)</f>
        <v>0</v>
      </c>
      <c r="BL191" s="17" t="s">
        <v>204</v>
      </c>
      <c r="BM191" s="198" t="s">
        <v>298</v>
      </c>
    </row>
    <row r="192" spans="1:65" s="13" customFormat="1">
      <c r="B192" s="200"/>
      <c r="C192" s="201"/>
      <c r="D192" s="202" t="s">
        <v>212</v>
      </c>
      <c r="E192" s="203" t="s">
        <v>1</v>
      </c>
      <c r="F192" s="204" t="s">
        <v>299</v>
      </c>
      <c r="G192" s="201"/>
      <c r="H192" s="205">
        <v>371.7</v>
      </c>
      <c r="I192" s="206"/>
      <c r="J192" s="201"/>
      <c r="K192" s="201"/>
      <c r="L192" s="207"/>
      <c r="M192" s="208"/>
      <c r="N192" s="209"/>
      <c r="O192" s="209"/>
      <c r="P192" s="209"/>
      <c r="Q192" s="209"/>
      <c r="R192" s="209"/>
      <c r="S192" s="209"/>
      <c r="T192" s="210"/>
      <c r="AT192" s="211" t="s">
        <v>212</v>
      </c>
      <c r="AU192" s="211" t="s">
        <v>85</v>
      </c>
      <c r="AV192" s="13" t="s">
        <v>85</v>
      </c>
      <c r="AW192" s="13" t="s">
        <v>31</v>
      </c>
      <c r="AX192" s="13" t="s">
        <v>83</v>
      </c>
      <c r="AY192" s="211" t="s">
        <v>198</v>
      </c>
    </row>
    <row r="193" spans="1:65" s="2" customFormat="1" ht="24.2" customHeight="1">
      <c r="A193" s="34"/>
      <c r="B193" s="35"/>
      <c r="C193" s="187" t="s">
        <v>300</v>
      </c>
      <c r="D193" s="187" t="s">
        <v>200</v>
      </c>
      <c r="E193" s="188" t="s">
        <v>301</v>
      </c>
      <c r="F193" s="189" t="s">
        <v>302</v>
      </c>
      <c r="G193" s="190" t="s">
        <v>143</v>
      </c>
      <c r="H193" s="191">
        <v>10.592000000000001</v>
      </c>
      <c r="I193" s="192"/>
      <c r="J193" s="193">
        <f>ROUND(I193*H193,2)</f>
        <v>0</v>
      </c>
      <c r="K193" s="189" t="s">
        <v>203</v>
      </c>
      <c r="L193" s="39"/>
      <c r="M193" s="194" t="s">
        <v>1</v>
      </c>
      <c r="N193" s="195" t="s">
        <v>40</v>
      </c>
      <c r="O193" s="71"/>
      <c r="P193" s="196">
        <f>O193*H193</f>
        <v>0</v>
      </c>
      <c r="Q193" s="196">
        <v>0</v>
      </c>
      <c r="R193" s="196">
        <f>Q193*H193</f>
        <v>0</v>
      </c>
      <c r="S193" s="196">
        <v>0</v>
      </c>
      <c r="T193" s="197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8" t="s">
        <v>204</v>
      </c>
      <c r="AT193" s="198" t="s">
        <v>200</v>
      </c>
      <c r="AU193" s="198" t="s">
        <v>85</v>
      </c>
      <c r="AY193" s="17" t="s">
        <v>198</v>
      </c>
      <c r="BE193" s="199">
        <f>IF(N193="základní",J193,0)</f>
        <v>0</v>
      </c>
      <c r="BF193" s="199">
        <f>IF(N193="snížená",J193,0)</f>
        <v>0</v>
      </c>
      <c r="BG193" s="199">
        <f>IF(N193="zákl. přenesená",J193,0)</f>
        <v>0</v>
      </c>
      <c r="BH193" s="199">
        <f>IF(N193="sníž. přenesená",J193,0)</f>
        <v>0</v>
      </c>
      <c r="BI193" s="199">
        <f>IF(N193="nulová",J193,0)</f>
        <v>0</v>
      </c>
      <c r="BJ193" s="17" t="s">
        <v>83</v>
      </c>
      <c r="BK193" s="199">
        <f>ROUND(I193*H193,2)</f>
        <v>0</v>
      </c>
      <c r="BL193" s="17" t="s">
        <v>204</v>
      </c>
      <c r="BM193" s="198" t="s">
        <v>303</v>
      </c>
    </row>
    <row r="194" spans="1:65" s="2" customFormat="1" ht="19.5">
      <c r="A194" s="34"/>
      <c r="B194" s="35"/>
      <c r="C194" s="36"/>
      <c r="D194" s="202" t="s">
        <v>224</v>
      </c>
      <c r="E194" s="36"/>
      <c r="F194" s="223" t="s">
        <v>304</v>
      </c>
      <c r="G194" s="36"/>
      <c r="H194" s="36"/>
      <c r="I194" s="224"/>
      <c r="J194" s="36"/>
      <c r="K194" s="36"/>
      <c r="L194" s="39"/>
      <c r="M194" s="225"/>
      <c r="N194" s="226"/>
      <c r="O194" s="71"/>
      <c r="P194" s="71"/>
      <c r="Q194" s="71"/>
      <c r="R194" s="71"/>
      <c r="S194" s="71"/>
      <c r="T194" s="72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224</v>
      </c>
      <c r="AU194" s="17" t="s">
        <v>85</v>
      </c>
    </row>
    <row r="195" spans="1:65" s="13" customFormat="1">
      <c r="B195" s="200"/>
      <c r="C195" s="201"/>
      <c r="D195" s="202" t="s">
        <v>212</v>
      </c>
      <c r="E195" s="203" t="s">
        <v>1</v>
      </c>
      <c r="F195" s="204" t="s">
        <v>305</v>
      </c>
      <c r="G195" s="201"/>
      <c r="H195" s="205">
        <v>3.24</v>
      </c>
      <c r="I195" s="206"/>
      <c r="J195" s="201"/>
      <c r="K195" s="201"/>
      <c r="L195" s="207"/>
      <c r="M195" s="208"/>
      <c r="N195" s="209"/>
      <c r="O195" s="209"/>
      <c r="P195" s="209"/>
      <c r="Q195" s="209"/>
      <c r="R195" s="209"/>
      <c r="S195" s="209"/>
      <c r="T195" s="210"/>
      <c r="AT195" s="211" t="s">
        <v>212</v>
      </c>
      <c r="AU195" s="211" t="s">
        <v>85</v>
      </c>
      <c r="AV195" s="13" t="s">
        <v>85</v>
      </c>
      <c r="AW195" s="13" t="s">
        <v>31</v>
      </c>
      <c r="AX195" s="13" t="s">
        <v>75</v>
      </c>
      <c r="AY195" s="211" t="s">
        <v>198</v>
      </c>
    </row>
    <row r="196" spans="1:65" s="13" customFormat="1">
      <c r="B196" s="200"/>
      <c r="C196" s="201"/>
      <c r="D196" s="202" t="s">
        <v>212</v>
      </c>
      <c r="E196" s="203" t="s">
        <v>1</v>
      </c>
      <c r="F196" s="204" t="s">
        <v>306</v>
      </c>
      <c r="G196" s="201"/>
      <c r="H196" s="205">
        <v>10</v>
      </c>
      <c r="I196" s="206"/>
      <c r="J196" s="201"/>
      <c r="K196" s="201"/>
      <c r="L196" s="207"/>
      <c r="M196" s="208"/>
      <c r="N196" s="209"/>
      <c r="O196" s="209"/>
      <c r="P196" s="209"/>
      <c r="Q196" s="209"/>
      <c r="R196" s="209"/>
      <c r="S196" s="209"/>
      <c r="T196" s="210"/>
      <c r="AT196" s="211" t="s">
        <v>212</v>
      </c>
      <c r="AU196" s="211" t="s">
        <v>85</v>
      </c>
      <c r="AV196" s="13" t="s">
        <v>85</v>
      </c>
      <c r="AW196" s="13" t="s">
        <v>31</v>
      </c>
      <c r="AX196" s="13" t="s">
        <v>75</v>
      </c>
      <c r="AY196" s="211" t="s">
        <v>198</v>
      </c>
    </row>
    <row r="197" spans="1:65" s="14" customFormat="1">
      <c r="B197" s="212"/>
      <c r="C197" s="213"/>
      <c r="D197" s="202" t="s">
        <v>212</v>
      </c>
      <c r="E197" s="214" t="s">
        <v>164</v>
      </c>
      <c r="F197" s="215" t="s">
        <v>213</v>
      </c>
      <c r="G197" s="213"/>
      <c r="H197" s="216">
        <v>13.24</v>
      </c>
      <c r="I197" s="217"/>
      <c r="J197" s="213"/>
      <c r="K197" s="213"/>
      <c r="L197" s="218"/>
      <c r="M197" s="219"/>
      <c r="N197" s="220"/>
      <c r="O197" s="220"/>
      <c r="P197" s="220"/>
      <c r="Q197" s="220"/>
      <c r="R197" s="220"/>
      <c r="S197" s="220"/>
      <c r="T197" s="221"/>
      <c r="AT197" s="222" t="s">
        <v>212</v>
      </c>
      <c r="AU197" s="222" t="s">
        <v>85</v>
      </c>
      <c r="AV197" s="14" t="s">
        <v>204</v>
      </c>
      <c r="AW197" s="14" t="s">
        <v>31</v>
      </c>
      <c r="AX197" s="14" t="s">
        <v>83</v>
      </c>
      <c r="AY197" s="222" t="s">
        <v>198</v>
      </c>
    </row>
    <row r="198" spans="1:65" s="13" customFormat="1">
      <c r="B198" s="200"/>
      <c r="C198" s="201"/>
      <c r="D198" s="202" t="s">
        <v>212</v>
      </c>
      <c r="E198" s="201"/>
      <c r="F198" s="204" t="s">
        <v>307</v>
      </c>
      <c r="G198" s="201"/>
      <c r="H198" s="205">
        <v>10.592000000000001</v>
      </c>
      <c r="I198" s="206"/>
      <c r="J198" s="201"/>
      <c r="K198" s="201"/>
      <c r="L198" s="207"/>
      <c r="M198" s="208"/>
      <c r="N198" s="209"/>
      <c r="O198" s="209"/>
      <c r="P198" s="209"/>
      <c r="Q198" s="209"/>
      <c r="R198" s="209"/>
      <c r="S198" s="209"/>
      <c r="T198" s="210"/>
      <c r="AT198" s="211" t="s">
        <v>212</v>
      </c>
      <c r="AU198" s="211" t="s">
        <v>85</v>
      </c>
      <c r="AV198" s="13" t="s">
        <v>85</v>
      </c>
      <c r="AW198" s="13" t="s">
        <v>4</v>
      </c>
      <c r="AX198" s="13" t="s">
        <v>83</v>
      </c>
      <c r="AY198" s="211" t="s">
        <v>198</v>
      </c>
    </row>
    <row r="199" spans="1:65" s="2" customFormat="1" ht="24.2" customHeight="1">
      <c r="A199" s="34"/>
      <c r="B199" s="35"/>
      <c r="C199" s="187" t="s">
        <v>308</v>
      </c>
      <c r="D199" s="187" t="s">
        <v>200</v>
      </c>
      <c r="E199" s="188" t="s">
        <v>309</v>
      </c>
      <c r="F199" s="189" t="s">
        <v>310</v>
      </c>
      <c r="G199" s="190" t="s">
        <v>143</v>
      </c>
      <c r="H199" s="191">
        <v>0.54</v>
      </c>
      <c r="I199" s="192"/>
      <c r="J199" s="193">
        <f>ROUND(I199*H199,2)</f>
        <v>0</v>
      </c>
      <c r="K199" s="189" t="s">
        <v>203</v>
      </c>
      <c r="L199" s="39"/>
      <c r="M199" s="194" t="s">
        <v>1</v>
      </c>
      <c r="N199" s="195" t="s">
        <v>40</v>
      </c>
      <c r="O199" s="71"/>
      <c r="P199" s="196">
        <f>O199*H199</f>
        <v>0</v>
      </c>
      <c r="Q199" s="196">
        <v>0</v>
      </c>
      <c r="R199" s="196">
        <f>Q199*H199</f>
        <v>0</v>
      </c>
      <c r="S199" s="196">
        <v>0</v>
      </c>
      <c r="T199" s="197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8" t="s">
        <v>204</v>
      </c>
      <c r="AT199" s="198" t="s">
        <v>200</v>
      </c>
      <c r="AU199" s="198" t="s">
        <v>85</v>
      </c>
      <c r="AY199" s="17" t="s">
        <v>198</v>
      </c>
      <c r="BE199" s="199">
        <f>IF(N199="základní",J199,0)</f>
        <v>0</v>
      </c>
      <c r="BF199" s="199">
        <f>IF(N199="snížená",J199,0)</f>
        <v>0</v>
      </c>
      <c r="BG199" s="199">
        <f>IF(N199="zákl. přenesená",J199,0)</f>
        <v>0</v>
      </c>
      <c r="BH199" s="199">
        <f>IF(N199="sníž. přenesená",J199,0)</f>
        <v>0</v>
      </c>
      <c r="BI199" s="199">
        <f>IF(N199="nulová",J199,0)</f>
        <v>0</v>
      </c>
      <c r="BJ199" s="17" t="s">
        <v>83</v>
      </c>
      <c r="BK199" s="199">
        <f>ROUND(I199*H199,2)</f>
        <v>0</v>
      </c>
      <c r="BL199" s="17" t="s">
        <v>204</v>
      </c>
      <c r="BM199" s="198" t="s">
        <v>311</v>
      </c>
    </row>
    <row r="200" spans="1:65" s="13" customFormat="1">
      <c r="B200" s="200"/>
      <c r="C200" s="201"/>
      <c r="D200" s="202" t="s">
        <v>212</v>
      </c>
      <c r="E200" s="203" t="s">
        <v>141</v>
      </c>
      <c r="F200" s="204" t="s">
        <v>312</v>
      </c>
      <c r="G200" s="201"/>
      <c r="H200" s="205">
        <v>0.54</v>
      </c>
      <c r="I200" s="206"/>
      <c r="J200" s="201"/>
      <c r="K200" s="201"/>
      <c r="L200" s="207"/>
      <c r="M200" s="208"/>
      <c r="N200" s="209"/>
      <c r="O200" s="209"/>
      <c r="P200" s="209"/>
      <c r="Q200" s="209"/>
      <c r="R200" s="209"/>
      <c r="S200" s="209"/>
      <c r="T200" s="210"/>
      <c r="AT200" s="211" t="s">
        <v>212</v>
      </c>
      <c r="AU200" s="211" t="s">
        <v>85</v>
      </c>
      <c r="AV200" s="13" t="s">
        <v>85</v>
      </c>
      <c r="AW200" s="13" t="s">
        <v>31</v>
      </c>
      <c r="AX200" s="13" t="s">
        <v>83</v>
      </c>
      <c r="AY200" s="211" t="s">
        <v>198</v>
      </c>
    </row>
    <row r="201" spans="1:65" s="2" customFormat="1" ht="16.5" customHeight="1">
      <c r="A201" s="34"/>
      <c r="B201" s="35"/>
      <c r="C201" s="237" t="s">
        <v>313</v>
      </c>
      <c r="D201" s="237" t="s">
        <v>314</v>
      </c>
      <c r="E201" s="238" t="s">
        <v>315</v>
      </c>
      <c r="F201" s="239" t="s">
        <v>316</v>
      </c>
      <c r="G201" s="240" t="s">
        <v>290</v>
      </c>
      <c r="H201" s="241">
        <v>19.292000000000002</v>
      </c>
      <c r="I201" s="242"/>
      <c r="J201" s="243">
        <f>ROUND(I201*H201,2)</f>
        <v>0</v>
      </c>
      <c r="K201" s="239" t="s">
        <v>203</v>
      </c>
      <c r="L201" s="244"/>
      <c r="M201" s="245" t="s">
        <v>1</v>
      </c>
      <c r="N201" s="246" t="s">
        <v>40</v>
      </c>
      <c r="O201" s="71"/>
      <c r="P201" s="196">
        <f>O201*H201</f>
        <v>0</v>
      </c>
      <c r="Q201" s="196">
        <v>1</v>
      </c>
      <c r="R201" s="196">
        <f>Q201*H201</f>
        <v>19.292000000000002</v>
      </c>
      <c r="S201" s="196">
        <v>0</v>
      </c>
      <c r="T201" s="197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8" t="s">
        <v>232</v>
      </c>
      <c r="AT201" s="198" t="s">
        <v>314</v>
      </c>
      <c r="AU201" s="198" t="s">
        <v>85</v>
      </c>
      <c r="AY201" s="17" t="s">
        <v>198</v>
      </c>
      <c r="BE201" s="199">
        <f>IF(N201="základní",J201,0)</f>
        <v>0</v>
      </c>
      <c r="BF201" s="199">
        <f>IF(N201="snížená",J201,0)</f>
        <v>0</v>
      </c>
      <c r="BG201" s="199">
        <f>IF(N201="zákl. přenesená",J201,0)</f>
        <v>0</v>
      </c>
      <c r="BH201" s="199">
        <f>IF(N201="sníž. přenesená",J201,0)</f>
        <v>0</v>
      </c>
      <c r="BI201" s="199">
        <f>IF(N201="nulová",J201,0)</f>
        <v>0</v>
      </c>
      <c r="BJ201" s="17" t="s">
        <v>83</v>
      </c>
      <c r="BK201" s="199">
        <f>ROUND(I201*H201,2)</f>
        <v>0</v>
      </c>
      <c r="BL201" s="17" t="s">
        <v>204</v>
      </c>
      <c r="BM201" s="198" t="s">
        <v>317</v>
      </c>
    </row>
    <row r="202" spans="1:65" s="2" customFormat="1" ht="29.25">
      <c r="A202" s="34"/>
      <c r="B202" s="35"/>
      <c r="C202" s="36"/>
      <c r="D202" s="202" t="s">
        <v>224</v>
      </c>
      <c r="E202" s="36"/>
      <c r="F202" s="223" t="s">
        <v>318</v>
      </c>
      <c r="G202" s="36"/>
      <c r="H202" s="36"/>
      <c r="I202" s="224"/>
      <c r="J202" s="36"/>
      <c r="K202" s="36"/>
      <c r="L202" s="39"/>
      <c r="M202" s="225"/>
      <c r="N202" s="226"/>
      <c r="O202" s="71"/>
      <c r="P202" s="71"/>
      <c r="Q202" s="71"/>
      <c r="R202" s="71"/>
      <c r="S202" s="71"/>
      <c r="T202" s="72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224</v>
      </c>
      <c r="AU202" s="17" t="s">
        <v>85</v>
      </c>
    </row>
    <row r="203" spans="1:65" s="13" customFormat="1">
      <c r="B203" s="200"/>
      <c r="C203" s="201"/>
      <c r="D203" s="202" t="s">
        <v>212</v>
      </c>
      <c r="E203" s="203" t="s">
        <v>1</v>
      </c>
      <c r="F203" s="204" t="s">
        <v>319</v>
      </c>
      <c r="G203" s="201"/>
      <c r="H203" s="205">
        <v>13.78</v>
      </c>
      <c r="I203" s="206"/>
      <c r="J203" s="201"/>
      <c r="K203" s="201"/>
      <c r="L203" s="207"/>
      <c r="M203" s="208"/>
      <c r="N203" s="209"/>
      <c r="O203" s="209"/>
      <c r="P203" s="209"/>
      <c r="Q203" s="209"/>
      <c r="R203" s="209"/>
      <c r="S203" s="209"/>
      <c r="T203" s="210"/>
      <c r="AT203" s="211" t="s">
        <v>212</v>
      </c>
      <c r="AU203" s="211" t="s">
        <v>85</v>
      </c>
      <c r="AV203" s="13" t="s">
        <v>85</v>
      </c>
      <c r="AW203" s="13" t="s">
        <v>31</v>
      </c>
      <c r="AX203" s="13" t="s">
        <v>83</v>
      </c>
      <c r="AY203" s="211" t="s">
        <v>198</v>
      </c>
    </row>
    <row r="204" spans="1:65" s="13" customFormat="1">
      <c r="B204" s="200"/>
      <c r="C204" s="201"/>
      <c r="D204" s="202" t="s">
        <v>212</v>
      </c>
      <c r="E204" s="201"/>
      <c r="F204" s="204" t="s">
        <v>320</v>
      </c>
      <c r="G204" s="201"/>
      <c r="H204" s="205">
        <v>19.292000000000002</v>
      </c>
      <c r="I204" s="206"/>
      <c r="J204" s="201"/>
      <c r="K204" s="201"/>
      <c r="L204" s="207"/>
      <c r="M204" s="208"/>
      <c r="N204" s="209"/>
      <c r="O204" s="209"/>
      <c r="P204" s="209"/>
      <c r="Q204" s="209"/>
      <c r="R204" s="209"/>
      <c r="S204" s="209"/>
      <c r="T204" s="210"/>
      <c r="AT204" s="211" t="s">
        <v>212</v>
      </c>
      <c r="AU204" s="211" t="s">
        <v>85</v>
      </c>
      <c r="AV204" s="13" t="s">
        <v>85</v>
      </c>
      <c r="AW204" s="13" t="s">
        <v>4</v>
      </c>
      <c r="AX204" s="13" t="s">
        <v>83</v>
      </c>
      <c r="AY204" s="211" t="s">
        <v>198</v>
      </c>
    </row>
    <row r="205" spans="1:65" s="2" customFormat="1" ht="21.75" customHeight="1">
      <c r="A205" s="34"/>
      <c r="B205" s="35"/>
      <c r="C205" s="187" t="s">
        <v>321</v>
      </c>
      <c r="D205" s="187" t="s">
        <v>200</v>
      </c>
      <c r="E205" s="188" t="s">
        <v>322</v>
      </c>
      <c r="F205" s="189" t="s">
        <v>323</v>
      </c>
      <c r="G205" s="190" t="s">
        <v>94</v>
      </c>
      <c r="H205" s="191">
        <v>475</v>
      </c>
      <c r="I205" s="192"/>
      <c r="J205" s="193">
        <f>ROUND(I205*H205,2)</f>
        <v>0</v>
      </c>
      <c r="K205" s="189" t="s">
        <v>203</v>
      </c>
      <c r="L205" s="39"/>
      <c r="M205" s="194" t="s">
        <v>1</v>
      </c>
      <c r="N205" s="195" t="s">
        <v>40</v>
      </c>
      <c r="O205" s="71"/>
      <c r="P205" s="196">
        <f>O205*H205</f>
        <v>0</v>
      </c>
      <c r="Q205" s="196">
        <v>0</v>
      </c>
      <c r="R205" s="196">
        <f>Q205*H205</f>
        <v>0</v>
      </c>
      <c r="S205" s="196">
        <v>0</v>
      </c>
      <c r="T205" s="197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8" t="s">
        <v>204</v>
      </c>
      <c r="AT205" s="198" t="s">
        <v>200</v>
      </c>
      <c r="AU205" s="198" t="s">
        <v>85</v>
      </c>
      <c r="AY205" s="17" t="s">
        <v>198</v>
      </c>
      <c r="BE205" s="199">
        <f>IF(N205="základní",J205,0)</f>
        <v>0</v>
      </c>
      <c r="BF205" s="199">
        <f>IF(N205="snížená",J205,0)</f>
        <v>0</v>
      </c>
      <c r="BG205" s="199">
        <f>IF(N205="zákl. přenesená",J205,0)</f>
        <v>0</v>
      </c>
      <c r="BH205" s="199">
        <f>IF(N205="sníž. přenesená",J205,0)</f>
        <v>0</v>
      </c>
      <c r="BI205" s="199">
        <f>IF(N205="nulová",J205,0)</f>
        <v>0</v>
      </c>
      <c r="BJ205" s="17" t="s">
        <v>83</v>
      </c>
      <c r="BK205" s="199">
        <f>ROUND(I205*H205,2)</f>
        <v>0</v>
      </c>
      <c r="BL205" s="17" t="s">
        <v>204</v>
      </c>
      <c r="BM205" s="198" t="s">
        <v>324</v>
      </c>
    </row>
    <row r="206" spans="1:65" s="13" customFormat="1">
      <c r="B206" s="200"/>
      <c r="C206" s="201"/>
      <c r="D206" s="202" t="s">
        <v>212</v>
      </c>
      <c r="E206" s="203" t="s">
        <v>1</v>
      </c>
      <c r="F206" s="204" t="s">
        <v>166</v>
      </c>
      <c r="G206" s="201"/>
      <c r="H206" s="205">
        <v>475</v>
      </c>
      <c r="I206" s="206"/>
      <c r="J206" s="201"/>
      <c r="K206" s="201"/>
      <c r="L206" s="207"/>
      <c r="M206" s="208"/>
      <c r="N206" s="209"/>
      <c r="O206" s="209"/>
      <c r="P206" s="209"/>
      <c r="Q206" s="209"/>
      <c r="R206" s="209"/>
      <c r="S206" s="209"/>
      <c r="T206" s="210"/>
      <c r="AT206" s="211" t="s">
        <v>212</v>
      </c>
      <c r="AU206" s="211" t="s">
        <v>85</v>
      </c>
      <c r="AV206" s="13" t="s">
        <v>85</v>
      </c>
      <c r="AW206" s="13" t="s">
        <v>31</v>
      </c>
      <c r="AX206" s="13" t="s">
        <v>83</v>
      </c>
      <c r="AY206" s="211" t="s">
        <v>198</v>
      </c>
    </row>
    <row r="207" spans="1:65" s="2" customFormat="1" ht="16.5" customHeight="1">
      <c r="A207" s="34"/>
      <c r="B207" s="35"/>
      <c r="C207" s="237" t="s">
        <v>325</v>
      </c>
      <c r="D207" s="237" t="s">
        <v>314</v>
      </c>
      <c r="E207" s="238" t="s">
        <v>326</v>
      </c>
      <c r="F207" s="239" t="s">
        <v>327</v>
      </c>
      <c r="G207" s="240" t="s">
        <v>328</v>
      </c>
      <c r="H207" s="241">
        <v>9.5</v>
      </c>
      <c r="I207" s="242"/>
      <c r="J207" s="243">
        <f>ROUND(I207*H207,2)</f>
        <v>0</v>
      </c>
      <c r="K207" s="239" t="s">
        <v>203</v>
      </c>
      <c r="L207" s="244"/>
      <c r="M207" s="245" t="s">
        <v>1</v>
      </c>
      <c r="N207" s="246" t="s">
        <v>40</v>
      </c>
      <c r="O207" s="71"/>
      <c r="P207" s="196">
        <f>O207*H207</f>
        <v>0</v>
      </c>
      <c r="Q207" s="196">
        <v>1E-3</v>
      </c>
      <c r="R207" s="196">
        <f>Q207*H207</f>
        <v>9.4999999999999998E-3</v>
      </c>
      <c r="S207" s="196">
        <v>0</v>
      </c>
      <c r="T207" s="197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8" t="s">
        <v>232</v>
      </c>
      <c r="AT207" s="198" t="s">
        <v>314</v>
      </c>
      <c r="AU207" s="198" t="s">
        <v>85</v>
      </c>
      <c r="AY207" s="17" t="s">
        <v>198</v>
      </c>
      <c r="BE207" s="199">
        <f>IF(N207="základní",J207,0)</f>
        <v>0</v>
      </c>
      <c r="BF207" s="199">
        <f>IF(N207="snížená",J207,0)</f>
        <v>0</v>
      </c>
      <c r="BG207" s="199">
        <f>IF(N207="zákl. přenesená",J207,0)</f>
        <v>0</v>
      </c>
      <c r="BH207" s="199">
        <f>IF(N207="sníž. přenesená",J207,0)</f>
        <v>0</v>
      </c>
      <c r="BI207" s="199">
        <f>IF(N207="nulová",J207,0)</f>
        <v>0</v>
      </c>
      <c r="BJ207" s="17" t="s">
        <v>83</v>
      </c>
      <c r="BK207" s="199">
        <f>ROUND(I207*H207,2)</f>
        <v>0</v>
      </c>
      <c r="BL207" s="17" t="s">
        <v>204</v>
      </c>
      <c r="BM207" s="198" t="s">
        <v>329</v>
      </c>
    </row>
    <row r="208" spans="1:65" s="2" customFormat="1" ht="19.5">
      <c r="A208" s="34"/>
      <c r="B208" s="35"/>
      <c r="C208" s="36"/>
      <c r="D208" s="202" t="s">
        <v>224</v>
      </c>
      <c r="E208" s="36"/>
      <c r="F208" s="223" t="s">
        <v>330</v>
      </c>
      <c r="G208" s="36"/>
      <c r="H208" s="36"/>
      <c r="I208" s="224"/>
      <c r="J208" s="36"/>
      <c r="K208" s="36"/>
      <c r="L208" s="39"/>
      <c r="M208" s="225"/>
      <c r="N208" s="226"/>
      <c r="O208" s="71"/>
      <c r="P208" s="71"/>
      <c r="Q208" s="71"/>
      <c r="R208" s="71"/>
      <c r="S208" s="71"/>
      <c r="T208" s="72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224</v>
      </c>
      <c r="AU208" s="17" t="s">
        <v>85</v>
      </c>
    </row>
    <row r="209" spans="1:65" s="13" customFormat="1">
      <c r="B209" s="200"/>
      <c r="C209" s="201"/>
      <c r="D209" s="202" t="s">
        <v>212</v>
      </c>
      <c r="E209" s="203" t="s">
        <v>1</v>
      </c>
      <c r="F209" s="204" t="s">
        <v>166</v>
      </c>
      <c r="G209" s="201"/>
      <c r="H209" s="205">
        <v>475</v>
      </c>
      <c r="I209" s="206"/>
      <c r="J209" s="201"/>
      <c r="K209" s="201"/>
      <c r="L209" s="207"/>
      <c r="M209" s="208"/>
      <c r="N209" s="209"/>
      <c r="O209" s="209"/>
      <c r="P209" s="209"/>
      <c r="Q209" s="209"/>
      <c r="R209" s="209"/>
      <c r="S209" s="209"/>
      <c r="T209" s="210"/>
      <c r="AT209" s="211" t="s">
        <v>212</v>
      </c>
      <c r="AU209" s="211" t="s">
        <v>85</v>
      </c>
      <c r="AV209" s="13" t="s">
        <v>85</v>
      </c>
      <c r="AW209" s="13" t="s">
        <v>31</v>
      </c>
      <c r="AX209" s="13" t="s">
        <v>83</v>
      </c>
      <c r="AY209" s="211" t="s">
        <v>198</v>
      </c>
    </row>
    <row r="210" spans="1:65" s="13" customFormat="1">
      <c r="B210" s="200"/>
      <c r="C210" s="201"/>
      <c r="D210" s="202" t="s">
        <v>212</v>
      </c>
      <c r="E210" s="201"/>
      <c r="F210" s="204" t="s">
        <v>331</v>
      </c>
      <c r="G210" s="201"/>
      <c r="H210" s="205">
        <v>9.5</v>
      </c>
      <c r="I210" s="206"/>
      <c r="J210" s="201"/>
      <c r="K210" s="201"/>
      <c r="L210" s="207"/>
      <c r="M210" s="208"/>
      <c r="N210" s="209"/>
      <c r="O210" s="209"/>
      <c r="P210" s="209"/>
      <c r="Q210" s="209"/>
      <c r="R210" s="209"/>
      <c r="S210" s="209"/>
      <c r="T210" s="210"/>
      <c r="AT210" s="211" t="s">
        <v>212</v>
      </c>
      <c r="AU210" s="211" t="s">
        <v>85</v>
      </c>
      <c r="AV210" s="13" t="s">
        <v>85</v>
      </c>
      <c r="AW210" s="13" t="s">
        <v>4</v>
      </c>
      <c r="AX210" s="13" t="s">
        <v>83</v>
      </c>
      <c r="AY210" s="211" t="s">
        <v>198</v>
      </c>
    </row>
    <row r="211" spans="1:65" s="2" customFormat="1" ht="24.2" customHeight="1">
      <c r="A211" s="34"/>
      <c r="B211" s="35"/>
      <c r="C211" s="187" t="s">
        <v>332</v>
      </c>
      <c r="D211" s="187" t="s">
        <v>200</v>
      </c>
      <c r="E211" s="188" t="s">
        <v>333</v>
      </c>
      <c r="F211" s="189" t="s">
        <v>334</v>
      </c>
      <c r="G211" s="190" t="s">
        <v>94</v>
      </c>
      <c r="H211" s="191">
        <v>475</v>
      </c>
      <c r="I211" s="192"/>
      <c r="J211" s="193">
        <f>ROUND(I211*H211,2)</f>
        <v>0</v>
      </c>
      <c r="K211" s="189" t="s">
        <v>203</v>
      </c>
      <c r="L211" s="39"/>
      <c r="M211" s="194" t="s">
        <v>1</v>
      </c>
      <c r="N211" s="195" t="s">
        <v>40</v>
      </c>
      <c r="O211" s="71"/>
      <c r="P211" s="196">
        <f>O211*H211</f>
        <v>0</v>
      </c>
      <c r="Q211" s="196">
        <v>0</v>
      </c>
      <c r="R211" s="196">
        <f>Q211*H211</f>
        <v>0</v>
      </c>
      <c r="S211" s="196">
        <v>0</v>
      </c>
      <c r="T211" s="197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8" t="s">
        <v>204</v>
      </c>
      <c r="AT211" s="198" t="s">
        <v>200</v>
      </c>
      <c r="AU211" s="198" t="s">
        <v>85</v>
      </c>
      <c r="AY211" s="17" t="s">
        <v>198</v>
      </c>
      <c r="BE211" s="199">
        <f>IF(N211="základní",J211,0)</f>
        <v>0</v>
      </c>
      <c r="BF211" s="199">
        <f>IF(N211="snížená",J211,0)</f>
        <v>0</v>
      </c>
      <c r="BG211" s="199">
        <f>IF(N211="zákl. přenesená",J211,0)</f>
        <v>0</v>
      </c>
      <c r="BH211" s="199">
        <f>IF(N211="sníž. přenesená",J211,0)</f>
        <v>0</v>
      </c>
      <c r="BI211" s="199">
        <f>IF(N211="nulová",J211,0)</f>
        <v>0</v>
      </c>
      <c r="BJ211" s="17" t="s">
        <v>83</v>
      </c>
      <c r="BK211" s="199">
        <f>ROUND(I211*H211,2)</f>
        <v>0</v>
      </c>
      <c r="BL211" s="17" t="s">
        <v>204</v>
      </c>
      <c r="BM211" s="198" t="s">
        <v>335</v>
      </c>
    </row>
    <row r="212" spans="1:65" s="13" customFormat="1">
      <c r="B212" s="200"/>
      <c r="C212" s="201"/>
      <c r="D212" s="202" t="s">
        <v>212</v>
      </c>
      <c r="E212" s="203" t="s">
        <v>1</v>
      </c>
      <c r="F212" s="204" t="s">
        <v>166</v>
      </c>
      <c r="G212" s="201"/>
      <c r="H212" s="205">
        <v>475</v>
      </c>
      <c r="I212" s="206"/>
      <c r="J212" s="201"/>
      <c r="K212" s="201"/>
      <c r="L212" s="207"/>
      <c r="M212" s="208"/>
      <c r="N212" s="209"/>
      <c r="O212" s="209"/>
      <c r="P212" s="209"/>
      <c r="Q212" s="209"/>
      <c r="R212" s="209"/>
      <c r="S212" s="209"/>
      <c r="T212" s="210"/>
      <c r="AT212" s="211" t="s">
        <v>212</v>
      </c>
      <c r="AU212" s="211" t="s">
        <v>85</v>
      </c>
      <c r="AV212" s="13" t="s">
        <v>85</v>
      </c>
      <c r="AW212" s="13" t="s">
        <v>31</v>
      </c>
      <c r="AX212" s="13" t="s">
        <v>83</v>
      </c>
      <c r="AY212" s="211" t="s">
        <v>198</v>
      </c>
    </row>
    <row r="213" spans="1:65" s="2" customFormat="1" ht="16.5" customHeight="1">
      <c r="A213" s="34"/>
      <c r="B213" s="35"/>
      <c r="C213" s="237" t="s">
        <v>336</v>
      </c>
      <c r="D213" s="237" t="s">
        <v>314</v>
      </c>
      <c r="E213" s="238" t="s">
        <v>337</v>
      </c>
      <c r="F213" s="239" t="s">
        <v>338</v>
      </c>
      <c r="G213" s="240" t="s">
        <v>290</v>
      </c>
      <c r="H213" s="241">
        <v>166.25</v>
      </c>
      <c r="I213" s="242"/>
      <c r="J213" s="243">
        <f>ROUND(I213*H213,2)</f>
        <v>0</v>
      </c>
      <c r="K213" s="239" t="s">
        <v>203</v>
      </c>
      <c r="L213" s="244"/>
      <c r="M213" s="245" t="s">
        <v>1</v>
      </c>
      <c r="N213" s="246" t="s">
        <v>40</v>
      </c>
      <c r="O213" s="71"/>
      <c r="P213" s="196">
        <f>O213*H213</f>
        <v>0</v>
      </c>
      <c r="Q213" s="196">
        <v>1</v>
      </c>
      <c r="R213" s="196">
        <f>Q213*H213</f>
        <v>166.25</v>
      </c>
      <c r="S213" s="196">
        <v>0</v>
      </c>
      <c r="T213" s="197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8" t="s">
        <v>232</v>
      </c>
      <c r="AT213" s="198" t="s">
        <v>314</v>
      </c>
      <c r="AU213" s="198" t="s">
        <v>85</v>
      </c>
      <c r="AY213" s="17" t="s">
        <v>198</v>
      </c>
      <c r="BE213" s="199">
        <f>IF(N213="základní",J213,0)</f>
        <v>0</v>
      </c>
      <c r="BF213" s="199">
        <f>IF(N213="snížená",J213,0)</f>
        <v>0</v>
      </c>
      <c r="BG213" s="199">
        <f>IF(N213="zákl. přenesená",J213,0)</f>
        <v>0</v>
      </c>
      <c r="BH213" s="199">
        <f>IF(N213="sníž. přenesená",J213,0)</f>
        <v>0</v>
      </c>
      <c r="BI213" s="199">
        <f>IF(N213="nulová",J213,0)</f>
        <v>0</v>
      </c>
      <c r="BJ213" s="17" t="s">
        <v>83</v>
      </c>
      <c r="BK213" s="199">
        <f>ROUND(I213*H213,2)</f>
        <v>0</v>
      </c>
      <c r="BL213" s="17" t="s">
        <v>204</v>
      </c>
      <c r="BM213" s="198" t="s">
        <v>339</v>
      </c>
    </row>
    <row r="214" spans="1:65" s="2" customFormat="1" ht="19.5">
      <c r="A214" s="34"/>
      <c r="B214" s="35"/>
      <c r="C214" s="36"/>
      <c r="D214" s="202" t="s">
        <v>224</v>
      </c>
      <c r="E214" s="36"/>
      <c r="F214" s="223" t="s">
        <v>340</v>
      </c>
      <c r="G214" s="36"/>
      <c r="H214" s="36"/>
      <c r="I214" s="224"/>
      <c r="J214" s="36"/>
      <c r="K214" s="36"/>
      <c r="L214" s="39"/>
      <c r="M214" s="225"/>
      <c r="N214" s="226"/>
      <c r="O214" s="71"/>
      <c r="P214" s="71"/>
      <c r="Q214" s="71"/>
      <c r="R214" s="71"/>
      <c r="S214" s="71"/>
      <c r="T214" s="72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224</v>
      </c>
      <c r="AU214" s="17" t="s">
        <v>85</v>
      </c>
    </row>
    <row r="215" spans="1:65" s="13" customFormat="1">
      <c r="B215" s="200"/>
      <c r="C215" s="201"/>
      <c r="D215" s="202" t="s">
        <v>212</v>
      </c>
      <c r="E215" s="203" t="s">
        <v>1</v>
      </c>
      <c r="F215" s="204" t="s">
        <v>341</v>
      </c>
      <c r="G215" s="201"/>
      <c r="H215" s="205">
        <v>95</v>
      </c>
      <c r="I215" s="206"/>
      <c r="J215" s="201"/>
      <c r="K215" s="201"/>
      <c r="L215" s="207"/>
      <c r="M215" s="208"/>
      <c r="N215" s="209"/>
      <c r="O215" s="209"/>
      <c r="P215" s="209"/>
      <c r="Q215" s="209"/>
      <c r="R215" s="209"/>
      <c r="S215" s="209"/>
      <c r="T215" s="210"/>
      <c r="AT215" s="211" t="s">
        <v>212</v>
      </c>
      <c r="AU215" s="211" t="s">
        <v>85</v>
      </c>
      <c r="AV215" s="13" t="s">
        <v>85</v>
      </c>
      <c r="AW215" s="13" t="s">
        <v>31</v>
      </c>
      <c r="AX215" s="13" t="s">
        <v>83</v>
      </c>
      <c r="AY215" s="211" t="s">
        <v>198</v>
      </c>
    </row>
    <row r="216" spans="1:65" s="13" customFormat="1">
      <c r="B216" s="200"/>
      <c r="C216" s="201"/>
      <c r="D216" s="202" t="s">
        <v>212</v>
      </c>
      <c r="E216" s="201"/>
      <c r="F216" s="204" t="s">
        <v>342</v>
      </c>
      <c r="G216" s="201"/>
      <c r="H216" s="205">
        <v>166.25</v>
      </c>
      <c r="I216" s="206"/>
      <c r="J216" s="201"/>
      <c r="K216" s="201"/>
      <c r="L216" s="207"/>
      <c r="M216" s="208"/>
      <c r="N216" s="209"/>
      <c r="O216" s="209"/>
      <c r="P216" s="209"/>
      <c r="Q216" s="209"/>
      <c r="R216" s="209"/>
      <c r="S216" s="209"/>
      <c r="T216" s="210"/>
      <c r="AT216" s="211" t="s">
        <v>212</v>
      </c>
      <c r="AU216" s="211" t="s">
        <v>85</v>
      </c>
      <c r="AV216" s="13" t="s">
        <v>85</v>
      </c>
      <c r="AW216" s="13" t="s">
        <v>4</v>
      </c>
      <c r="AX216" s="13" t="s">
        <v>83</v>
      </c>
      <c r="AY216" s="211" t="s">
        <v>198</v>
      </c>
    </row>
    <row r="217" spans="1:65" s="2" customFormat="1" ht="24.2" customHeight="1">
      <c r="A217" s="34"/>
      <c r="B217" s="35"/>
      <c r="C217" s="187" t="s">
        <v>343</v>
      </c>
      <c r="D217" s="187" t="s">
        <v>200</v>
      </c>
      <c r="E217" s="188" t="s">
        <v>344</v>
      </c>
      <c r="F217" s="189" t="s">
        <v>345</v>
      </c>
      <c r="G217" s="190" t="s">
        <v>94</v>
      </c>
      <c r="H217" s="191">
        <v>475</v>
      </c>
      <c r="I217" s="192"/>
      <c r="J217" s="193">
        <f>ROUND(I217*H217,2)</f>
        <v>0</v>
      </c>
      <c r="K217" s="189" t="s">
        <v>203</v>
      </c>
      <c r="L217" s="39"/>
      <c r="M217" s="194" t="s">
        <v>1</v>
      </c>
      <c r="N217" s="195" t="s">
        <v>40</v>
      </c>
      <c r="O217" s="71"/>
      <c r="P217" s="196">
        <f>O217*H217</f>
        <v>0</v>
      </c>
      <c r="Q217" s="196">
        <v>0</v>
      </c>
      <c r="R217" s="196">
        <f>Q217*H217</f>
        <v>0</v>
      </c>
      <c r="S217" s="196">
        <v>0</v>
      </c>
      <c r="T217" s="197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8" t="s">
        <v>204</v>
      </c>
      <c r="AT217" s="198" t="s">
        <v>200</v>
      </c>
      <c r="AU217" s="198" t="s">
        <v>85</v>
      </c>
      <c r="AY217" s="17" t="s">
        <v>198</v>
      </c>
      <c r="BE217" s="199">
        <f>IF(N217="základní",J217,0)</f>
        <v>0</v>
      </c>
      <c r="BF217" s="199">
        <f>IF(N217="snížená",J217,0)</f>
        <v>0</v>
      </c>
      <c r="BG217" s="199">
        <f>IF(N217="zákl. přenesená",J217,0)</f>
        <v>0</v>
      </c>
      <c r="BH217" s="199">
        <f>IF(N217="sníž. přenesená",J217,0)</f>
        <v>0</v>
      </c>
      <c r="BI217" s="199">
        <f>IF(N217="nulová",J217,0)</f>
        <v>0</v>
      </c>
      <c r="BJ217" s="17" t="s">
        <v>83</v>
      </c>
      <c r="BK217" s="199">
        <f>ROUND(I217*H217,2)</f>
        <v>0</v>
      </c>
      <c r="BL217" s="17" t="s">
        <v>204</v>
      </c>
      <c r="BM217" s="198" t="s">
        <v>346</v>
      </c>
    </row>
    <row r="218" spans="1:65" s="13" customFormat="1">
      <c r="B218" s="200"/>
      <c r="C218" s="201"/>
      <c r="D218" s="202" t="s">
        <v>212</v>
      </c>
      <c r="E218" s="203" t="s">
        <v>1</v>
      </c>
      <c r="F218" s="204" t="s">
        <v>166</v>
      </c>
      <c r="G218" s="201"/>
      <c r="H218" s="205">
        <v>475</v>
      </c>
      <c r="I218" s="206"/>
      <c r="J218" s="201"/>
      <c r="K218" s="201"/>
      <c r="L218" s="207"/>
      <c r="M218" s="208"/>
      <c r="N218" s="209"/>
      <c r="O218" s="209"/>
      <c r="P218" s="209"/>
      <c r="Q218" s="209"/>
      <c r="R218" s="209"/>
      <c r="S218" s="209"/>
      <c r="T218" s="210"/>
      <c r="AT218" s="211" t="s">
        <v>212</v>
      </c>
      <c r="AU218" s="211" t="s">
        <v>85</v>
      </c>
      <c r="AV218" s="13" t="s">
        <v>85</v>
      </c>
      <c r="AW218" s="13" t="s">
        <v>31</v>
      </c>
      <c r="AX218" s="13" t="s">
        <v>83</v>
      </c>
      <c r="AY218" s="211" t="s">
        <v>198</v>
      </c>
    </row>
    <row r="219" spans="1:65" s="2" customFormat="1" ht="24.2" customHeight="1">
      <c r="A219" s="34"/>
      <c r="B219" s="35"/>
      <c r="C219" s="187" t="s">
        <v>347</v>
      </c>
      <c r="D219" s="187" t="s">
        <v>200</v>
      </c>
      <c r="E219" s="188" t="s">
        <v>348</v>
      </c>
      <c r="F219" s="189" t="s">
        <v>349</v>
      </c>
      <c r="G219" s="190" t="s">
        <v>94</v>
      </c>
      <c r="H219" s="191">
        <v>1540</v>
      </c>
      <c r="I219" s="192"/>
      <c r="J219" s="193">
        <f>ROUND(I219*H219,2)</f>
        <v>0</v>
      </c>
      <c r="K219" s="189" t="s">
        <v>203</v>
      </c>
      <c r="L219" s="39"/>
      <c r="M219" s="194" t="s">
        <v>1</v>
      </c>
      <c r="N219" s="195" t="s">
        <v>40</v>
      </c>
      <c r="O219" s="71"/>
      <c r="P219" s="196">
        <f>O219*H219</f>
        <v>0</v>
      </c>
      <c r="Q219" s="196">
        <v>0</v>
      </c>
      <c r="R219" s="196">
        <f>Q219*H219</f>
        <v>0</v>
      </c>
      <c r="S219" s="196">
        <v>0</v>
      </c>
      <c r="T219" s="197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8" t="s">
        <v>204</v>
      </c>
      <c r="AT219" s="198" t="s">
        <v>200</v>
      </c>
      <c r="AU219" s="198" t="s">
        <v>85</v>
      </c>
      <c r="AY219" s="17" t="s">
        <v>198</v>
      </c>
      <c r="BE219" s="199">
        <f>IF(N219="základní",J219,0)</f>
        <v>0</v>
      </c>
      <c r="BF219" s="199">
        <f>IF(N219="snížená",J219,0)</f>
        <v>0</v>
      </c>
      <c r="BG219" s="199">
        <f>IF(N219="zákl. přenesená",J219,0)</f>
        <v>0</v>
      </c>
      <c r="BH219" s="199">
        <f>IF(N219="sníž. přenesená",J219,0)</f>
        <v>0</v>
      </c>
      <c r="BI219" s="199">
        <f>IF(N219="nulová",J219,0)</f>
        <v>0</v>
      </c>
      <c r="BJ219" s="17" t="s">
        <v>83</v>
      </c>
      <c r="BK219" s="199">
        <f>ROUND(I219*H219,2)</f>
        <v>0</v>
      </c>
      <c r="BL219" s="17" t="s">
        <v>204</v>
      </c>
      <c r="BM219" s="198" t="s">
        <v>350</v>
      </c>
    </row>
    <row r="220" spans="1:65" s="13" customFormat="1">
      <c r="B220" s="200"/>
      <c r="C220" s="201"/>
      <c r="D220" s="202" t="s">
        <v>212</v>
      </c>
      <c r="E220" s="203" t="s">
        <v>1</v>
      </c>
      <c r="F220" s="204" t="s">
        <v>351</v>
      </c>
      <c r="G220" s="201"/>
      <c r="H220" s="205">
        <v>915</v>
      </c>
      <c r="I220" s="206"/>
      <c r="J220" s="201"/>
      <c r="K220" s="201"/>
      <c r="L220" s="207"/>
      <c r="M220" s="208"/>
      <c r="N220" s="209"/>
      <c r="O220" s="209"/>
      <c r="P220" s="209"/>
      <c r="Q220" s="209"/>
      <c r="R220" s="209"/>
      <c r="S220" s="209"/>
      <c r="T220" s="210"/>
      <c r="AT220" s="211" t="s">
        <v>212</v>
      </c>
      <c r="AU220" s="211" t="s">
        <v>85</v>
      </c>
      <c r="AV220" s="13" t="s">
        <v>85</v>
      </c>
      <c r="AW220" s="13" t="s">
        <v>31</v>
      </c>
      <c r="AX220" s="13" t="s">
        <v>75</v>
      </c>
      <c r="AY220" s="211" t="s">
        <v>198</v>
      </c>
    </row>
    <row r="221" spans="1:65" s="13" customFormat="1">
      <c r="B221" s="200"/>
      <c r="C221" s="201"/>
      <c r="D221" s="202" t="s">
        <v>212</v>
      </c>
      <c r="E221" s="203" t="s">
        <v>1</v>
      </c>
      <c r="F221" s="204" t="s">
        <v>352</v>
      </c>
      <c r="G221" s="201"/>
      <c r="H221" s="205">
        <v>625</v>
      </c>
      <c r="I221" s="206"/>
      <c r="J221" s="201"/>
      <c r="K221" s="201"/>
      <c r="L221" s="207"/>
      <c r="M221" s="208"/>
      <c r="N221" s="209"/>
      <c r="O221" s="209"/>
      <c r="P221" s="209"/>
      <c r="Q221" s="209"/>
      <c r="R221" s="209"/>
      <c r="S221" s="209"/>
      <c r="T221" s="210"/>
      <c r="AT221" s="211" t="s">
        <v>212</v>
      </c>
      <c r="AU221" s="211" t="s">
        <v>85</v>
      </c>
      <c r="AV221" s="13" t="s">
        <v>85</v>
      </c>
      <c r="AW221" s="13" t="s">
        <v>31</v>
      </c>
      <c r="AX221" s="13" t="s">
        <v>75</v>
      </c>
      <c r="AY221" s="211" t="s">
        <v>198</v>
      </c>
    </row>
    <row r="222" spans="1:65" s="14" customFormat="1">
      <c r="B222" s="212"/>
      <c r="C222" s="213"/>
      <c r="D222" s="202" t="s">
        <v>212</v>
      </c>
      <c r="E222" s="214" t="s">
        <v>1</v>
      </c>
      <c r="F222" s="215" t="s">
        <v>213</v>
      </c>
      <c r="G222" s="213"/>
      <c r="H222" s="216">
        <v>1540</v>
      </c>
      <c r="I222" s="217"/>
      <c r="J222" s="213"/>
      <c r="K222" s="213"/>
      <c r="L222" s="218"/>
      <c r="M222" s="219"/>
      <c r="N222" s="220"/>
      <c r="O222" s="220"/>
      <c r="P222" s="220"/>
      <c r="Q222" s="220"/>
      <c r="R222" s="220"/>
      <c r="S222" s="220"/>
      <c r="T222" s="221"/>
      <c r="AT222" s="222" t="s">
        <v>212</v>
      </c>
      <c r="AU222" s="222" t="s">
        <v>85</v>
      </c>
      <c r="AV222" s="14" t="s">
        <v>204</v>
      </c>
      <c r="AW222" s="14" t="s">
        <v>31</v>
      </c>
      <c r="AX222" s="14" t="s">
        <v>83</v>
      </c>
      <c r="AY222" s="222" t="s">
        <v>198</v>
      </c>
    </row>
    <row r="223" spans="1:65" s="12" customFormat="1" ht="22.9" customHeight="1">
      <c r="B223" s="171"/>
      <c r="C223" s="172"/>
      <c r="D223" s="173" t="s">
        <v>74</v>
      </c>
      <c r="E223" s="185" t="s">
        <v>96</v>
      </c>
      <c r="F223" s="185" t="s">
        <v>353</v>
      </c>
      <c r="G223" s="172"/>
      <c r="H223" s="172"/>
      <c r="I223" s="175"/>
      <c r="J223" s="186">
        <f>BK223</f>
        <v>0</v>
      </c>
      <c r="K223" s="172"/>
      <c r="L223" s="177"/>
      <c r="M223" s="178"/>
      <c r="N223" s="179"/>
      <c r="O223" s="179"/>
      <c r="P223" s="180">
        <f>SUM(P224:P227)</f>
        <v>0</v>
      </c>
      <c r="Q223" s="179"/>
      <c r="R223" s="180">
        <f>SUM(R224:R227)</f>
        <v>13.308400000000001</v>
      </c>
      <c r="S223" s="179"/>
      <c r="T223" s="181">
        <f>SUM(T224:T227)</f>
        <v>0</v>
      </c>
      <c r="AR223" s="182" t="s">
        <v>83</v>
      </c>
      <c r="AT223" s="183" t="s">
        <v>74</v>
      </c>
      <c r="AU223" s="183" t="s">
        <v>83</v>
      </c>
      <c r="AY223" s="182" t="s">
        <v>198</v>
      </c>
      <c r="BK223" s="184">
        <f>SUM(BK224:BK227)</f>
        <v>0</v>
      </c>
    </row>
    <row r="224" spans="1:65" s="2" customFormat="1" ht="24.2" customHeight="1">
      <c r="A224" s="34"/>
      <c r="B224" s="35"/>
      <c r="C224" s="187" t="s">
        <v>354</v>
      </c>
      <c r="D224" s="187" t="s">
        <v>200</v>
      </c>
      <c r="E224" s="188" t="s">
        <v>355</v>
      </c>
      <c r="F224" s="189" t="s">
        <v>356</v>
      </c>
      <c r="G224" s="190" t="s">
        <v>121</v>
      </c>
      <c r="H224" s="191">
        <v>40</v>
      </c>
      <c r="I224" s="192"/>
      <c r="J224" s="193">
        <f>ROUND(I224*H224,2)</f>
        <v>0</v>
      </c>
      <c r="K224" s="189" t="s">
        <v>203</v>
      </c>
      <c r="L224" s="39"/>
      <c r="M224" s="194" t="s">
        <v>1</v>
      </c>
      <c r="N224" s="195" t="s">
        <v>40</v>
      </c>
      <c r="O224" s="71"/>
      <c r="P224" s="196">
        <f>O224*H224</f>
        <v>0</v>
      </c>
      <c r="Q224" s="196">
        <v>0.24127000000000001</v>
      </c>
      <c r="R224" s="196">
        <f>Q224*H224</f>
        <v>9.6508000000000003</v>
      </c>
      <c r="S224" s="196">
        <v>0</v>
      </c>
      <c r="T224" s="197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8" t="s">
        <v>204</v>
      </c>
      <c r="AT224" s="198" t="s">
        <v>200</v>
      </c>
      <c r="AU224" s="198" t="s">
        <v>85</v>
      </c>
      <c r="AY224" s="17" t="s">
        <v>198</v>
      </c>
      <c r="BE224" s="199">
        <f>IF(N224="základní",J224,0)</f>
        <v>0</v>
      </c>
      <c r="BF224" s="199">
        <f>IF(N224="snížená",J224,0)</f>
        <v>0</v>
      </c>
      <c r="BG224" s="199">
        <f>IF(N224="zákl. přenesená",J224,0)</f>
        <v>0</v>
      </c>
      <c r="BH224" s="199">
        <f>IF(N224="sníž. přenesená",J224,0)</f>
        <v>0</v>
      </c>
      <c r="BI224" s="199">
        <f>IF(N224="nulová",J224,0)</f>
        <v>0</v>
      </c>
      <c r="BJ224" s="17" t="s">
        <v>83</v>
      </c>
      <c r="BK224" s="199">
        <f>ROUND(I224*H224,2)</f>
        <v>0</v>
      </c>
      <c r="BL224" s="17" t="s">
        <v>204</v>
      </c>
      <c r="BM224" s="198" t="s">
        <v>357</v>
      </c>
    </row>
    <row r="225" spans="1:65" s="13" customFormat="1">
      <c r="B225" s="200"/>
      <c r="C225" s="201"/>
      <c r="D225" s="202" t="s">
        <v>212</v>
      </c>
      <c r="E225" s="203" t="s">
        <v>1</v>
      </c>
      <c r="F225" s="204" t="s">
        <v>358</v>
      </c>
      <c r="G225" s="201"/>
      <c r="H225" s="205">
        <v>40</v>
      </c>
      <c r="I225" s="206"/>
      <c r="J225" s="201"/>
      <c r="K225" s="201"/>
      <c r="L225" s="207"/>
      <c r="M225" s="208"/>
      <c r="N225" s="209"/>
      <c r="O225" s="209"/>
      <c r="P225" s="209"/>
      <c r="Q225" s="209"/>
      <c r="R225" s="209"/>
      <c r="S225" s="209"/>
      <c r="T225" s="210"/>
      <c r="AT225" s="211" t="s">
        <v>212</v>
      </c>
      <c r="AU225" s="211" t="s">
        <v>85</v>
      </c>
      <c r="AV225" s="13" t="s">
        <v>85</v>
      </c>
      <c r="AW225" s="13" t="s">
        <v>31</v>
      </c>
      <c r="AX225" s="13" t="s">
        <v>83</v>
      </c>
      <c r="AY225" s="211" t="s">
        <v>198</v>
      </c>
    </row>
    <row r="226" spans="1:65" s="2" customFormat="1" ht="21.75" customHeight="1">
      <c r="A226" s="34"/>
      <c r="B226" s="35"/>
      <c r="C226" s="237" t="s">
        <v>359</v>
      </c>
      <c r="D226" s="237" t="s">
        <v>314</v>
      </c>
      <c r="E226" s="238" t="s">
        <v>360</v>
      </c>
      <c r="F226" s="239" t="s">
        <v>361</v>
      </c>
      <c r="G226" s="240" t="s">
        <v>160</v>
      </c>
      <c r="H226" s="241">
        <v>228.6</v>
      </c>
      <c r="I226" s="242"/>
      <c r="J226" s="243">
        <f>ROUND(I226*H226,2)</f>
        <v>0</v>
      </c>
      <c r="K226" s="239" t="s">
        <v>203</v>
      </c>
      <c r="L226" s="244"/>
      <c r="M226" s="245" t="s">
        <v>1</v>
      </c>
      <c r="N226" s="246" t="s">
        <v>40</v>
      </c>
      <c r="O226" s="71"/>
      <c r="P226" s="196">
        <f>O226*H226</f>
        <v>0</v>
      </c>
      <c r="Q226" s="196">
        <v>1.6E-2</v>
      </c>
      <c r="R226" s="196">
        <f>Q226*H226</f>
        <v>3.6576</v>
      </c>
      <c r="S226" s="196">
        <v>0</v>
      </c>
      <c r="T226" s="197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8" t="s">
        <v>232</v>
      </c>
      <c r="AT226" s="198" t="s">
        <v>314</v>
      </c>
      <c r="AU226" s="198" t="s">
        <v>85</v>
      </c>
      <c r="AY226" s="17" t="s">
        <v>198</v>
      </c>
      <c r="BE226" s="199">
        <f>IF(N226="základní",J226,0)</f>
        <v>0</v>
      </c>
      <c r="BF226" s="199">
        <f>IF(N226="snížená",J226,0)</f>
        <v>0</v>
      </c>
      <c r="BG226" s="199">
        <f>IF(N226="zákl. přenesená",J226,0)</f>
        <v>0</v>
      </c>
      <c r="BH226" s="199">
        <f>IF(N226="sníž. přenesená",J226,0)</f>
        <v>0</v>
      </c>
      <c r="BI226" s="199">
        <f>IF(N226="nulová",J226,0)</f>
        <v>0</v>
      </c>
      <c r="BJ226" s="17" t="s">
        <v>83</v>
      </c>
      <c r="BK226" s="199">
        <f>ROUND(I226*H226,2)</f>
        <v>0</v>
      </c>
      <c r="BL226" s="17" t="s">
        <v>204</v>
      </c>
      <c r="BM226" s="198" t="s">
        <v>362</v>
      </c>
    </row>
    <row r="227" spans="1:65" s="13" customFormat="1">
      <c r="B227" s="200"/>
      <c r="C227" s="201"/>
      <c r="D227" s="202" t="s">
        <v>212</v>
      </c>
      <c r="E227" s="201"/>
      <c r="F227" s="204" t="s">
        <v>363</v>
      </c>
      <c r="G227" s="201"/>
      <c r="H227" s="205">
        <v>228.6</v>
      </c>
      <c r="I227" s="206"/>
      <c r="J227" s="201"/>
      <c r="K227" s="201"/>
      <c r="L227" s="207"/>
      <c r="M227" s="208"/>
      <c r="N227" s="209"/>
      <c r="O227" s="209"/>
      <c r="P227" s="209"/>
      <c r="Q227" s="209"/>
      <c r="R227" s="209"/>
      <c r="S227" s="209"/>
      <c r="T227" s="210"/>
      <c r="AT227" s="211" t="s">
        <v>212</v>
      </c>
      <c r="AU227" s="211" t="s">
        <v>85</v>
      </c>
      <c r="AV227" s="13" t="s">
        <v>85</v>
      </c>
      <c r="AW227" s="13" t="s">
        <v>4</v>
      </c>
      <c r="AX227" s="13" t="s">
        <v>83</v>
      </c>
      <c r="AY227" s="211" t="s">
        <v>198</v>
      </c>
    </row>
    <row r="228" spans="1:65" s="12" customFormat="1" ht="22.9" customHeight="1">
      <c r="B228" s="171"/>
      <c r="C228" s="172"/>
      <c r="D228" s="173" t="s">
        <v>74</v>
      </c>
      <c r="E228" s="185" t="s">
        <v>204</v>
      </c>
      <c r="F228" s="185" t="s">
        <v>364</v>
      </c>
      <c r="G228" s="172"/>
      <c r="H228" s="172"/>
      <c r="I228" s="175"/>
      <c r="J228" s="186">
        <f>BK228</f>
        <v>0</v>
      </c>
      <c r="K228" s="172"/>
      <c r="L228" s="177"/>
      <c r="M228" s="178"/>
      <c r="N228" s="179"/>
      <c r="O228" s="179"/>
      <c r="P228" s="180">
        <f>SUM(P229:P230)</f>
        <v>0</v>
      </c>
      <c r="Q228" s="179"/>
      <c r="R228" s="180">
        <f>SUM(R229:R230)</f>
        <v>0</v>
      </c>
      <c r="S228" s="179"/>
      <c r="T228" s="181">
        <f>SUM(T229:T230)</f>
        <v>0</v>
      </c>
      <c r="AR228" s="182" t="s">
        <v>83</v>
      </c>
      <c r="AT228" s="183" t="s">
        <v>74</v>
      </c>
      <c r="AU228" s="183" t="s">
        <v>83</v>
      </c>
      <c r="AY228" s="182" t="s">
        <v>198</v>
      </c>
      <c r="BK228" s="184">
        <f>SUM(BK229:BK230)</f>
        <v>0</v>
      </c>
    </row>
    <row r="229" spans="1:65" s="2" customFormat="1" ht="16.5" customHeight="1">
      <c r="A229" s="34"/>
      <c r="B229" s="35"/>
      <c r="C229" s="187" t="s">
        <v>365</v>
      </c>
      <c r="D229" s="187" t="s">
        <v>200</v>
      </c>
      <c r="E229" s="188" t="s">
        <v>366</v>
      </c>
      <c r="F229" s="189" t="s">
        <v>367</v>
      </c>
      <c r="G229" s="190" t="s">
        <v>143</v>
      </c>
      <c r="H229" s="191">
        <v>0.81</v>
      </c>
      <c r="I229" s="192"/>
      <c r="J229" s="193">
        <f>ROUND(I229*H229,2)</f>
        <v>0</v>
      </c>
      <c r="K229" s="189" t="s">
        <v>203</v>
      </c>
      <c r="L229" s="39"/>
      <c r="M229" s="194" t="s">
        <v>1</v>
      </c>
      <c r="N229" s="195" t="s">
        <v>40</v>
      </c>
      <c r="O229" s="71"/>
      <c r="P229" s="196">
        <f>O229*H229</f>
        <v>0</v>
      </c>
      <c r="Q229" s="196">
        <v>0</v>
      </c>
      <c r="R229" s="196">
        <f>Q229*H229</f>
        <v>0</v>
      </c>
      <c r="S229" s="196">
        <v>0</v>
      </c>
      <c r="T229" s="197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8" t="s">
        <v>204</v>
      </c>
      <c r="AT229" s="198" t="s">
        <v>200</v>
      </c>
      <c r="AU229" s="198" t="s">
        <v>85</v>
      </c>
      <c r="AY229" s="17" t="s">
        <v>198</v>
      </c>
      <c r="BE229" s="199">
        <f>IF(N229="základní",J229,0)</f>
        <v>0</v>
      </c>
      <c r="BF229" s="199">
        <f>IF(N229="snížená",J229,0)</f>
        <v>0</v>
      </c>
      <c r="BG229" s="199">
        <f>IF(N229="zákl. přenesená",J229,0)</f>
        <v>0</v>
      </c>
      <c r="BH229" s="199">
        <f>IF(N229="sníž. přenesená",J229,0)</f>
        <v>0</v>
      </c>
      <c r="BI229" s="199">
        <f>IF(N229="nulová",J229,0)</f>
        <v>0</v>
      </c>
      <c r="BJ229" s="17" t="s">
        <v>83</v>
      </c>
      <c r="BK229" s="199">
        <f>ROUND(I229*H229,2)</f>
        <v>0</v>
      </c>
      <c r="BL229" s="17" t="s">
        <v>204</v>
      </c>
      <c r="BM229" s="198" t="s">
        <v>368</v>
      </c>
    </row>
    <row r="230" spans="1:65" s="13" customFormat="1">
      <c r="B230" s="200"/>
      <c r="C230" s="201"/>
      <c r="D230" s="202" t="s">
        <v>212</v>
      </c>
      <c r="E230" s="203" t="s">
        <v>1</v>
      </c>
      <c r="F230" s="204" t="s">
        <v>369</v>
      </c>
      <c r="G230" s="201"/>
      <c r="H230" s="205">
        <v>0.81</v>
      </c>
      <c r="I230" s="206"/>
      <c r="J230" s="201"/>
      <c r="K230" s="201"/>
      <c r="L230" s="207"/>
      <c r="M230" s="208"/>
      <c r="N230" s="209"/>
      <c r="O230" s="209"/>
      <c r="P230" s="209"/>
      <c r="Q230" s="209"/>
      <c r="R230" s="209"/>
      <c r="S230" s="209"/>
      <c r="T230" s="210"/>
      <c r="AT230" s="211" t="s">
        <v>212</v>
      </c>
      <c r="AU230" s="211" t="s">
        <v>85</v>
      </c>
      <c r="AV230" s="13" t="s">
        <v>85</v>
      </c>
      <c r="AW230" s="13" t="s">
        <v>31</v>
      </c>
      <c r="AX230" s="13" t="s">
        <v>83</v>
      </c>
      <c r="AY230" s="211" t="s">
        <v>198</v>
      </c>
    </row>
    <row r="231" spans="1:65" s="12" customFormat="1" ht="22.9" customHeight="1">
      <c r="B231" s="171"/>
      <c r="C231" s="172"/>
      <c r="D231" s="173" t="s">
        <v>74</v>
      </c>
      <c r="E231" s="185" t="s">
        <v>134</v>
      </c>
      <c r="F231" s="185" t="s">
        <v>370</v>
      </c>
      <c r="G231" s="172"/>
      <c r="H231" s="172"/>
      <c r="I231" s="175"/>
      <c r="J231" s="186">
        <f>BK231</f>
        <v>0</v>
      </c>
      <c r="K231" s="172"/>
      <c r="L231" s="177"/>
      <c r="M231" s="178"/>
      <c r="N231" s="179"/>
      <c r="O231" s="179"/>
      <c r="P231" s="180">
        <f>SUM(P232:P298)</f>
        <v>0</v>
      </c>
      <c r="Q231" s="179"/>
      <c r="R231" s="180">
        <f>SUM(R232:R298)</f>
        <v>299.37595000000005</v>
      </c>
      <c r="S231" s="179"/>
      <c r="T231" s="181">
        <f>SUM(T232:T298)</f>
        <v>0</v>
      </c>
      <c r="AR231" s="182" t="s">
        <v>83</v>
      </c>
      <c r="AT231" s="183" t="s">
        <v>74</v>
      </c>
      <c r="AU231" s="183" t="s">
        <v>83</v>
      </c>
      <c r="AY231" s="182" t="s">
        <v>198</v>
      </c>
      <c r="BK231" s="184">
        <f>SUM(BK232:BK298)</f>
        <v>0</v>
      </c>
    </row>
    <row r="232" spans="1:65" s="2" customFormat="1" ht="16.5" customHeight="1">
      <c r="A232" s="34"/>
      <c r="B232" s="35"/>
      <c r="C232" s="187" t="s">
        <v>131</v>
      </c>
      <c r="D232" s="187" t="s">
        <v>200</v>
      </c>
      <c r="E232" s="188" t="s">
        <v>371</v>
      </c>
      <c r="F232" s="189" t="s">
        <v>372</v>
      </c>
      <c r="G232" s="190" t="s">
        <v>94</v>
      </c>
      <c r="H232" s="191">
        <v>960.75</v>
      </c>
      <c r="I232" s="192"/>
      <c r="J232" s="193">
        <f>ROUND(I232*H232,2)</f>
        <v>0</v>
      </c>
      <c r="K232" s="189" t="s">
        <v>203</v>
      </c>
      <c r="L232" s="39"/>
      <c r="M232" s="194" t="s">
        <v>1</v>
      </c>
      <c r="N232" s="195" t="s">
        <v>40</v>
      </c>
      <c r="O232" s="71"/>
      <c r="P232" s="196">
        <f>O232*H232</f>
        <v>0</v>
      </c>
      <c r="Q232" s="196">
        <v>0</v>
      </c>
      <c r="R232" s="196">
        <f>Q232*H232</f>
        <v>0</v>
      </c>
      <c r="S232" s="196">
        <v>0</v>
      </c>
      <c r="T232" s="197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8" t="s">
        <v>204</v>
      </c>
      <c r="AT232" s="198" t="s">
        <v>200</v>
      </c>
      <c r="AU232" s="198" t="s">
        <v>85</v>
      </c>
      <c r="AY232" s="17" t="s">
        <v>198</v>
      </c>
      <c r="BE232" s="199">
        <f>IF(N232="základní",J232,0)</f>
        <v>0</v>
      </c>
      <c r="BF232" s="199">
        <f>IF(N232="snížená",J232,0)</f>
        <v>0</v>
      </c>
      <c r="BG232" s="199">
        <f>IF(N232="zákl. přenesená",J232,0)</f>
        <v>0</v>
      </c>
      <c r="BH232" s="199">
        <f>IF(N232="sníž. přenesená",J232,0)</f>
        <v>0</v>
      </c>
      <c r="BI232" s="199">
        <f>IF(N232="nulová",J232,0)</f>
        <v>0</v>
      </c>
      <c r="BJ232" s="17" t="s">
        <v>83</v>
      </c>
      <c r="BK232" s="199">
        <f>ROUND(I232*H232,2)</f>
        <v>0</v>
      </c>
      <c r="BL232" s="17" t="s">
        <v>204</v>
      </c>
      <c r="BM232" s="198" t="s">
        <v>373</v>
      </c>
    </row>
    <row r="233" spans="1:65" s="2" customFormat="1" ht="19.5">
      <c r="A233" s="34"/>
      <c r="B233" s="35"/>
      <c r="C233" s="36"/>
      <c r="D233" s="202" t="s">
        <v>224</v>
      </c>
      <c r="E233" s="36"/>
      <c r="F233" s="223" t="s">
        <v>374</v>
      </c>
      <c r="G233" s="36"/>
      <c r="H233" s="36"/>
      <c r="I233" s="224"/>
      <c r="J233" s="36"/>
      <c r="K233" s="36"/>
      <c r="L233" s="39"/>
      <c r="M233" s="225"/>
      <c r="N233" s="226"/>
      <c r="O233" s="71"/>
      <c r="P233" s="71"/>
      <c r="Q233" s="71"/>
      <c r="R233" s="71"/>
      <c r="S233" s="71"/>
      <c r="T233" s="72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224</v>
      </c>
      <c r="AU233" s="17" t="s">
        <v>85</v>
      </c>
    </row>
    <row r="234" spans="1:65" s="13" customFormat="1">
      <c r="B234" s="200"/>
      <c r="C234" s="201"/>
      <c r="D234" s="202" t="s">
        <v>212</v>
      </c>
      <c r="E234" s="203" t="s">
        <v>1</v>
      </c>
      <c r="F234" s="204" t="s">
        <v>126</v>
      </c>
      <c r="G234" s="201"/>
      <c r="H234" s="205">
        <v>880</v>
      </c>
      <c r="I234" s="206"/>
      <c r="J234" s="201"/>
      <c r="K234" s="201"/>
      <c r="L234" s="207"/>
      <c r="M234" s="208"/>
      <c r="N234" s="209"/>
      <c r="O234" s="209"/>
      <c r="P234" s="209"/>
      <c r="Q234" s="209"/>
      <c r="R234" s="209"/>
      <c r="S234" s="209"/>
      <c r="T234" s="210"/>
      <c r="AT234" s="211" t="s">
        <v>212</v>
      </c>
      <c r="AU234" s="211" t="s">
        <v>85</v>
      </c>
      <c r="AV234" s="13" t="s">
        <v>85</v>
      </c>
      <c r="AW234" s="13" t="s">
        <v>31</v>
      </c>
      <c r="AX234" s="13" t="s">
        <v>75</v>
      </c>
      <c r="AY234" s="211" t="s">
        <v>198</v>
      </c>
    </row>
    <row r="235" spans="1:65" s="13" customFormat="1">
      <c r="B235" s="200"/>
      <c r="C235" s="201"/>
      <c r="D235" s="202" t="s">
        <v>212</v>
      </c>
      <c r="E235" s="203" t="s">
        <v>1</v>
      </c>
      <c r="F235" s="204" t="s">
        <v>129</v>
      </c>
      <c r="G235" s="201"/>
      <c r="H235" s="205">
        <v>35</v>
      </c>
      <c r="I235" s="206"/>
      <c r="J235" s="201"/>
      <c r="K235" s="201"/>
      <c r="L235" s="207"/>
      <c r="M235" s="208"/>
      <c r="N235" s="209"/>
      <c r="O235" s="209"/>
      <c r="P235" s="209"/>
      <c r="Q235" s="209"/>
      <c r="R235" s="209"/>
      <c r="S235" s="209"/>
      <c r="T235" s="210"/>
      <c r="AT235" s="211" t="s">
        <v>212</v>
      </c>
      <c r="AU235" s="211" t="s">
        <v>85</v>
      </c>
      <c r="AV235" s="13" t="s">
        <v>85</v>
      </c>
      <c r="AW235" s="13" t="s">
        <v>31</v>
      </c>
      <c r="AX235" s="13" t="s">
        <v>75</v>
      </c>
      <c r="AY235" s="211" t="s">
        <v>198</v>
      </c>
    </row>
    <row r="236" spans="1:65" s="14" customFormat="1">
      <c r="B236" s="212"/>
      <c r="C236" s="213"/>
      <c r="D236" s="202" t="s">
        <v>212</v>
      </c>
      <c r="E236" s="214" t="s">
        <v>1</v>
      </c>
      <c r="F236" s="215" t="s">
        <v>213</v>
      </c>
      <c r="G236" s="213"/>
      <c r="H236" s="216">
        <v>915</v>
      </c>
      <c r="I236" s="217"/>
      <c r="J236" s="213"/>
      <c r="K236" s="213"/>
      <c r="L236" s="218"/>
      <c r="M236" s="219"/>
      <c r="N236" s="220"/>
      <c r="O236" s="220"/>
      <c r="P236" s="220"/>
      <c r="Q236" s="220"/>
      <c r="R236" s="220"/>
      <c r="S236" s="220"/>
      <c r="T236" s="221"/>
      <c r="AT236" s="222" t="s">
        <v>212</v>
      </c>
      <c r="AU236" s="222" t="s">
        <v>85</v>
      </c>
      <c r="AV236" s="14" t="s">
        <v>204</v>
      </c>
      <c r="AW236" s="14" t="s">
        <v>31</v>
      </c>
      <c r="AX236" s="14" t="s">
        <v>83</v>
      </c>
      <c r="AY236" s="222" t="s">
        <v>198</v>
      </c>
    </row>
    <row r="237" spans="1:65" s="13" customFormat="1">
      <c r="B237" s="200"/>
      <c r="C237" s="201"/>
      <c r="D237" s="202" t="s">
        <v>212</v>
      </c>
      <c r="E237" s="201"/>
      <c r="F237" s="204" t="s">
        <v>375</v>
      </c>
      <c r="G237" s="201"/>
      <c r="H237" s="205">
        <v>960.75</v>
      </c>
      <c r="I237" s="206"/>
      <c r="J237" s="201"/>
      <c r="K237" s="201"/>
      <c r="L237" s="207"/>
      <c r="M237" s="208"/>
      <c r="N237" s="209"/>
      <c r="O237" s="209"/>
      <c r="P237" s="209"/>
      <c r="Q237" s="209"/>
      <c r="R237" s="209"/>
      <c r="S237" s="209"/>
      <c r="T237" s="210"/>
      <c r="AT237" s="211" t="s">
        <v>212</v>
      </c>
      <c r="AU237" s="211" t="s">
        <v>85</v>
      </c>
      <c r="AV237" s="13" t="s">
        <v>85</v>
      </c>
      <c r="AW237" s="13" t="s">
        <v>4</v>
      </c>
      <c r="AX237" s="13" t="s">
        <v>83</v>
      </c>
      <c r="AY237" s="211" t="s">
        <v>198</v>
      </c>
    </row>
    <row r="238" spans="1:65" s="2" customFormat="1" ht="16.5" customHeight="1">
      <c r="A238" s="34"/>
      <c r="B238" s="35"/>
      <c r="C238" s="187" t="s">
        <v>376</v>
      </c>
      <c r="D238" s="187" t="s">
        <v>200</v>
      </c>
      <c r="E238" s="188" t="s">
        <v>377</v>
      </c>
      <c r="F238" s="189" t="s">
        <v>378</v>
      </c>
      <c r="G238" s="190" t="s">
        <v>94</v>
      </c>
      <c r="H238" s="191">
        <v>250</v>
      </c>
      <c r="I238" s="192"/>
      <c r="J238" s="193">
        <f>ROUND(I238*H238,2)</f>
        <v>0</v>
      </c>
      <c r="K238" s="189" t="s">
        <v>203</v>
      </c>
      <c r="L238" s="39"/>
      <c r="M238" s="194" t="s">
        <v>1</v>
      </c>
      <c r="N238" s="195" t="s">
        <v>40</v>
      </c>
      <c r="O238" s="71"/>
      <c r="P238" s="196">
        <f>O238*H238</f>
        <v>0</v>
      </c>
      <c r="Q238" s="196">
        <v>0</v>
      </c>
      <c r="R238" s="196">
        <f>Q238*H238</f>
        <v>0</v>
      </c>
      <c r="S238" s="196">
        <v>0</v>
      </c>
      <c r="T238" s="197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8" t="s">
        <v>204</v>
      </c>
      <c r="AT238" s="198" t="s">
        <v>200</v>
      </c>
      <c r="AU238" s="198" t="s">
        <v>85</v>
      </c>
      <c r="AY238" s="17" t="s">
        <v>198</v>
      </c>
      <c r="BE238" s="199">
        <f>IF(N238="základní",J238,0)</f>
        <v>0</v>
      </c>
      <c r="BF238" s="199">
        <f>IF(N238="snížená",J238,0)</f>
        <v>0</v>
      </c>
      <c r="BG238" s="199">
        <f>IF(N238="zákl. přenesená",J238,0)</f>
        <v>0</v>
      </c>
      <c r="BH238" s="199">
        <f>IF(N238="sníž. přenesená",J238,0)</f>
        <v>0</v>
      </c>
      <c r="BI238" s="199">
        <f>IF(N238="nulová",J238,0)</f>
        <v>0</v>
      </c>
      <c r="BJ238" s="17" t="s">
        <v>83</v>
      </c>
      <c r="BK238" s="199">
        <f>ROUND(I238*H238,2)</f>
        <v>0</v>
      </c>
      <c r="BL238" s="17" t="s">
        <v>204</v>
      </c>
      <c r="BM238" s="198" t="s">
        <v>379</v>
      </c>
    </row>
    <row r="239" spans="1:65" s="2" customFormat="1" ht="19.5">
      <c r="A239" s="34"/>
      <c r="B239" s="35"/>
      <c r="C239" s="36"/>
      <c r="D239" s="202" t="s">
        <v>224</v>
      </c>
      <c r="E239" s="36"/>
      <c r="F239" s="223" t="s">
        <v>380</v>
      </c>
      <c r="G239" s="36"/>
      <c r="H239" s="36"/>
      <c r="I239" s="224"/>
      <c r="J239" s="36"/>
      <c r="K239" s="36"/>
      <c r="L239" s="39"/>
      <c r="M239" s="225"/>
      <c r="N239" s="226"/>
      <c r="O239" s="71"/>
      <c r="P239" s="71"/>
      <c r="Q239" s="71"/>
      <c r="R239" s="71"/>
      <c r="S239" s="71"/>
      <c r="T239" s="72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224</v>
      </c>
      <c r="AU239" s="17" t="s">
        <v>85</v>
      </c>
    </row>
    <row r="240" spans="1:65" s="13" customFormat="1">
      <c r="B240" s="200"/>
      <c r="C240" s="201"/>
      <c r="D240" s="202" t="s">
        <v>212</v>
      </c>
      <c r="E240" s="203" t="s">
        <v>1</v>
      </c>
      <c r="F240" s="204" t="s">
        <v>135</v>
      </c>
      <c r="G240" s="201"/>
      <c r="H240" s="205">
        <v>250</v>
      </c>
      <c r="I240" s="206"/>
      <c r="J240" s="201"/>
      <c r="K240" s="201"/>
      <c r="L240" s="207"/>
      <c r="M240" s="208"/>
      <c r="N240" s="209"/>
      <c r="O240" s="209"/>
      <c r="P240" s="209"/>
      <c r="Q240" s="209"/>
      <c r="R240" s="209"/>
      <c r="S240" s="209"/>
      <c r="T240" s="210"/>
      <c r="AT240" s="211" t="s">
        <v>212</v>
      </c>
      <c r="AU240" s="211" t="s">
        <v>85</v>
      </c>
      <c r="AV240" s="13" t="s">
        <v>85</v>
      </c>
      <c r="AW240" s="13" t="s">
        <v>31</v>
      </c>
      <c r="AX240" s="13" t="s">
        <v>83</v>
      </c>
      <c r="AY240" s="211" t="s">
        <v>198</v>
      </c>
    </row>
    <row r="241" spans="1:65" s="2" customFormat="1" ht="24.2" customHeight="1">
      <c r="A241" s="34"/>
      <c r="B241" s="35"/>
      <c r="C241" s="187" t="s">
        <v>381</v>
      </c>
      <c r="D241" s="187" t="s">
        <v>200</v>
      </c>
      <c r="E241" s="188" t="s">
        <v>382</v>
      </c>
      <c r="F241" s="189" t="s">
        <v>383</v>
      </c>
      <c r="G241" s="190" t="s">
        <v>94</v>
      </c>
      <c r="H241" s="191">
        <v>750</v>
      </c>
      <c r="I241" s="192"/>
      <c r="J241" s="193">
        <f>ROUND(I241*H241,2)</f>
        <v>0</v>
      </c>
      <c r="K241" s="189" t="s">
        <v>203</v>
      </c>
      <c r="L241" s="39"/>
      <c r="M241" s="194" t="s">
        <v>1</v>
      </c>
      <c r="N241" s="195" t="s">
        <v>40</v>
      </c>
      <c r="O241" s="71"/>
      <c r="P241" s="196">
        <f>O241*H241</f>
        <v>0</v>
      </c>
      <c r="Q241" s="196">
        <v>0</v>
      </c>
      <c r="R241" s="196">
        <f>Q241*H241</f>
        <v>0</v>
      </c>
      <c r="S241" s="196">
        <v>0</v>
      </c>
      <c r="T241" s="197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8" t="s">
        <v>204</v>
      </c>
      <c r="AT241" s="198" t="s">
        <v>200</v>
      </c>
      <c r="AU241" s="198" t="s">
        <v>85</v>
      </c>
      <c r="AY241" s="17" t="s">
        <v>198</v>
      </c>
      <c r="BE241" s="199">
        <f>IF(N241="základní",J241,0)</f>
        <v>0</v>
      </c>
      <c r="BF241" s="199">
        <f>IF(N241="snížená",J241,0)</f>
        <v>0</v>
      </c>
      <c r="BG241" s="199">
        <f>IF(N241="zákl. přenesená",J241,0)</f>
        <v>0</v>
      </c>
      <c r="BH241" s="199">
        <f>IF(N241="sníž. přenesená",J241,0)</f>
        <v>0</v>
      </c>
      <c r="BI241" s="199">
        <f>IF(N241="nulová",J241,0)</f>
        <v>0</v>
      </c>
      <c r="BJ241" s="17" t="s">
        <v>83</v>
      </c>
      <c r="BK241" s="199">
        <f>ROUND(I241*H241,2)</f>
        <v>0</v>
      </c>
      <c r="BL241" s="17" t="s">
        <v>204</v>
      </c>
      <c r="BM241" s="198" t="s">
        <v>384</v>
      </c>
    </row>
    <row r="242" spans="1:65" s="15" customFormat="1">
      <c r="B242" s="227"/>
      <c r="C242" s="228"/>
      <c r="D242" s="202" t="s">
        <v>212</v>
      </c>
      <c r="E242" s="229" t="s">
        <v>1</v>
      </c>
      <c r="F242" s="230" t="s">
        <v>385</v>
      </c>
      <c r="G242" s="228"/>
      <c r="H242" s="229" t="s">
        <v>1</v>
      </c>
      <c r="I242" s="231"/>
      <c r="J242" s="228"/>
      <c r="K242" s="228"/>
      <c r="L242" s="232"/>
      <c r="M242" s="233"/>
      <c r="N242" s="234"/>
      <c r="O242" s="234"/>
      <c r="P242" s="234"/>
      <c r="Q242" s="234"/>
      <c r="R242" s="234"/>
      <c r="S242" s="234"/>
      <c r="T242" s="235"/>
      <c r="AT242" s="236" t="s">
        <v>212</v>
      </c>
      <c r="AU242" s="236" t="s">
        <v>85</v>
      </c>
      <c r="AV242" s="15" t="s">
        <v>83</v>
      </c>
      <c r="AW242" s="15" t="s">
        <v>31</v>
      </c>
      <c r="AX242" s="15" t="s">
        <v>75</v>
      </c>
      <c r="AY242" s="236" t="s">
        <v>198</v>
      </c>
    </row>
    <row r="243" spans="1:65" s="13" customFormat="1">
      <c r="B243" s="200"/>
      <c r="C243" s="201"/>
      <c r="D243" s="202" t="s">
        <v>212</v>
      </c>
      <c r="E243" s="203" t="s">
        <v>1</v>
      </c>
      <c r="F243" s="204" t="s">
        <v>386</v>
      </c>
      <c r="G243" s="201"/>
      <c r="H243" s="205">
        <v>750</v>
      </c>
      <c r="I243" s="206"/>
      <c r="J243" s="201"/>
      <c r="K243" s="201"/>
      <c r="L243" s="207"/>
      <c r="M243" s="208"/>
      <c r="N243" s="209"/>
      <c r="O243" s="209"/>
      <c r="P243" s="209"/>
      <c r="Q243" s="209"/>
      <c r="R243" s="209"/>
      <c r="S243" s="209"/>
      <c r="T243" s="210"/>
      <c r="AT243" s="211" t="s">
        <v>212</v>
      </c>
      <c r="AU243" s="211" t="s">
        <v>85</v>
      </c>
      <c r="AV243" s="13" t="s">
        <v>85</v>
      </c>
      <c r="AW243" s="13" t="s">
        <v>31</v>
      </c>
      <c r="AX243" s="13" t="s">
        <v>83</v>
      </c>
      <c r="AY243" s="211" t="s">
        <v>198</v>
      </c>
    </row>
    <row r="244" spans="1:65" s="2" customFormat="1" ht="33" customHeight="1">
      <c r="A244" s="34"/>
      <c r="B244" s="35"/>
      <c r="C244" s="187" t="s">
        <v>118</v>
      </c>
      <c r="D244" s="187" t="s">
        <v>200</v>
      </c>
      <c r="E244" s="188" t="s">
        <v>387</v>
      </c>
      <c r="F244" s="189" t="s">
        <v>388</v>
      </c>
      <c r="G244" s="190" t="s">
        <v>94</v>
      </c>
      <c r="H244" s="191">
        <v>375</v>
      </c>
      <c r="I244" s="192"/>
      <c r="J244" s="193">
        <f>ROUND(I244*H244,2)</f>
        <v>0</v>
      </c>
      <c r="K244" s="189" t="s">
        <v>203</v>
      </c>
      <c r="L244" s="39"/>
      <c r="M244" s="194" t="s">
        <v>1</v>
      </c>
      <c r="N244" s="195" t="s">
        <v>40</v>
      </c>
      <c r="O244" s="71"/>
      <c r="P244" s="196">
        <f>O244*H244</f>
        <v>0</v>
      </c>
      <c r="Q244" s="196">
        <v>0</v>
      </c>
      <c r="R244" s="196">
        <f>Q244*H244</f>
        <v>0</v>
      </c>
      <c r="S244" s="196">
        <v>0</v>
      </c>
      <c r="T244" s="197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98" t="s">
        <v>204</v>
      </c>
      <c r="AT244" s="198" t="s">
        <v>200</v>
      </c>
      <c r="AU244" s="198" t="s">
        <v>85</v>
      </c>
      <c r="AY244" s="17" t="s">
        <v>198</v>
      </c>
      <c r="BE244" s="199">
        <f>IF(N244="základní",J244,0)</f>
        <v>0</v>
      </c>
      <c r="BF244" s="199">
        <f>IF(N244="snížená",J244,0)</f>
        <v>0</v>
      </c>
      <c r="BG244" s="199">
        <f>IF(N244="zákl. přenesená",J244,0)</f>
        <v>0</v>
      </c>
      <c r="BH244" s="199">
        <f>IF(N244="sníž. přenesená",J244,0)</f>
        <v>0</v>
      </c>
      <c r="BI244" s="199">
        <f>IF(N244="nulová",J244,0)</f>
        <v>0</v>
      </c>
      <c r="BJ244" s="17" t="s">
        <v>83</v>
      </c>
      <c r="BK244" s="199">
        <f>ROUND(I244*H244,2)</f>
        <v>0</v>
      </c>
      <c r="BL244" s="17" t="s">
        <v>204</v>
      </c>
      <c r="BM244" s="198" t="s">
        <v>389</v>
      </c>
    </row>
    <row r="245" spans="1:65" s="15" customFormat="1">
      <c r="B245" s="227"/>
      <c r="C245" s="228"/>
      <c r="D245" s="202" t="s">
        <v>212</v>
      </c>
      <c r="E245" s="229" t="s">
        <v>1</v>
      </c>
      <c r="F245" s="230" t="s">
        <v>390</v>
      </c>
      <c r="G245" s="228"/>
      <c r="H245" s="229" t="s">
        <v>1</v>
      </c>
      <c r="I245" s="231"/>
      <c r="J245" s="228"/>
      <c r="K245" s="228"/>
      <c r="L245" s="232"/>
      <c r="M245" s="233"/>
      <c r="N245" s="234"/>
      <c r="O245" s="234"/>
      <c r="P245" s="234"/>
      <c r="Q245" s="234"/>
      <c r="R245" s="234"/>
      <c r="S245" s="234"/>
      <c r="T245" s="235"/>
      <c r="AT245" s="236" t="s">
        <v>212</v>
      </c>
      <c r="AU245" s="236" t="s">
        <v>85</v>
      </c>
      <c r="AV245" s="15" t="s">
        <v>83</v>
      </c>
      <c r="AW245" s="15" t="s">
        <v>31</v>
      </c>
      <c r="AX245" s="15" t="s">
        <v>75</v>
      </c>
      <c r="AY245" s="236" t="s">
        <v>198</v>
      </c>
    </row>
    <row r="246" spans="1:65" s="13" customFormat="1">
      <c r="B246" s="200"/>
      <c r="C246" s="201"/>
      <c r="D246" s="202" t="s">
        <v>212</v>
      </c>
      <c r="E246" s="203" t="s">
        <v>1</v>
      </c>
      <c r="F246" s="204" t="s">
        <v>138</v>
      </c>
      <c r="G246" s="201"/>
      <c r="H246" s="205">
        <v>375</v>
      </c>
      <c r="I246" s="206"/>
      <c r="J246" s="201"/>
      <c r="K246" s="201"/>
      <c r="L246" s="207"/>
      <c r="M246" s="208"/>
      <c r="N246" s="209"/>
      <c r="O246" s="209"/>
      <c r="P246" s="209"/>
      <c r="Q246" s="209"/>
      <c r="R246" s="209"/>
      <c r="S246" s="209"/>
      <c r="T246" s="210"/>
      <c r="AT246" s="211" t="s">
        <v>212</v>
      </c>
      <c r="AU246" s="211" t="s">
        <v>85</v>
      </c>
      <c r="AV246" s="13" t="s">
        <v>85</v>
      </c>
      <c r="AW246" s="13" t="s">
        <v>31</v>
      </c>
      <c r="AX246" s="13" t="s">
        <v>83</v>
      </c>
      <c r="AY246" s="211" t="s">
        <v>198</v>
      </c>
    </row>
    <row r="247" spans="1:65" s="2" customFormat="1" ht="24.2" customHeight="1">
      <c r="A247" s="34"/>
      <c r="B247" s="35"/>
      <c r="C247" s="187" t="s">
        <v>391</v>
      </c>
      <c r="D247" s="187" t="s">
        <v>200</v>
      </c>
      <c r="E247" s="188" t="s">
        <v>392</v>
      </c>
      <c r="F247" s="189" t="s">
        <v>393</v>
      </c>
      <c r="G247" s="190" t="s">
        <v>94</v>
      </c>
      <c r="H247" s="191">
        <v>380</v>
      </c>
      <c r="I247" s="192"/>
      <c r="J247" s="193">
        <f>ROUND(I247*H247,2)</f>
        <v>0</v>
      </c>
      <c r="K247" s="189" t="s">
        <v>203</v>
      </c>
      <c r="L247" s="39"/>
      <c r="M247" s="194" t="s">
        <v>1</v>
      </c>
      <c r="N247" s="195" t="s">
        <v>40</v>
      </c>
      <c r="O247" s="71"/>
      <c r="P247" s="196">
        <f>O247*H247</f>
        <v>0</v>
      </c>
      <c r="Q247" s="196">
        <v>0</v>
      </c>
      <c r="R247" s="196">
        <f>Q247*H247</f>
        <v>0</v>
      </c>
      <c r="S247" s="196">
        <v>0</v>
      </c>
      <c r="T247" s="197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8" t="s">
        <v>204</v>
      </c>
      <c r="AT247" s="198" t="s">
        <v>200</v>
      </c>
      <c r="AU247" s="198" t="s">
        <v>85</v>
      </c>
      <c r="AY247" s="17" t="s">
        <v>198</v>
      </c>
      <c r="BE247" s="199">
        <f>IF(N247="základní",J247,0)</f>
        <v>0</v>
      </c>
      <c r="BF247" s="199">
        <f>IF(N247="snížená",J247,0)</f>
        <v>0</v>
      </c>
      <c r="BG247" s="199">
        <f>IF(N247="zákl. přenesená",J247,0)</f>
        <v>0</v>
      </c>
      <c r="BH247" s="199">
        <f>IF(N247="sníž. přenesená",J247,0)</f>
        <v>0</v>
      </c>
      <c r="BI247" s="199">
        <f>IF(N247="nulová",J247,0)</f>
        <v>0</v>
      </c>
      <c r="BJ247" s="17" t="s">
        <v>83</v>
      </c>
      <c r="BK247" s="199">
        <f>ROUND(I247*H247,2)</f>
        <v>0</v>
      </c>
      <c r="BL247" s="17" t="s">
        <v>204</v>
      </c>
      <c r="BM247" s="198" t="s">
        <v>394</v>
      </c>
    </row>
    <row r="248" spans="1:65" s="13" customFormat="1">
      <c r="B248" s="200"/>
      <c r="C248" s="201"/>
      <c r="D248" s="202" t="s">
        <v>212</v>
      </c>
      <c r="E248" s="203" t="s">
        <v>1</v>
      </c>
      <c r="F248" s="204" t="s">
        <v>132</v>
      </c>
      <c r="G248" s="201"/>
      <c r="H248" s="205">
        <v>5</v>
      </c>
      <c r="I248" s="206"/>
      <c r="J248" s="201"/>
      <c r="K248" s="201"/>
      <c r="L248" s="207"/>
      <c r="M248" s="208"/>
      <c r="N248" s="209"/>
      <c r="O248" s="209"/>
      <c r="P248" s="209"/>
      <c r="Q248" s="209"/>
      <c r="R248" s="209"/>
      <c r="S248" s="209"/>
      <c r="T248" s="210"/>
      <c r="AT248" s="211" t="s">
        <v>212</v>
      </c>
      <c r="AU248" s="211" t="s">
        <v>85</v>
      </c>
      <c r="AV248" s="13" t="s">
        <v>85</v>
      </c>
      <c r="AW248" s="13" t="s">
        <v>31</v>
      </c>
      <c r="AX248" s="13" t="s">
        <v>75</v>
      </c>
      <c r="AY248" s="211" t="s">
        <v>198</v>
      </c>
    </row>
    <row r="249" spans="1:65" s="13" customFormat="1">
      <c r="B249" s="200"/>
      <c r="C249" s="201"/>
      <c r="D249" s="202" t="s">
        <v>212</v>
      </c>
      <c r="E249" s="203" t="s">
        <v>1</v>
      </c>
      <c r="F249" s="204" t="s">
        <v>138</v>
      </c>
      <c r="G249" s="201"/>
      <c r="H249" s="205">
        <v>375</v>
      </c>
      <c r="I249" s="206"/>
      <c r="J249" s="201"/>
      <c r="K249" s="201"/>
      <c r="L249" s="207"/>
      <c r="M249" s="208"/>
      <c r="N249" s="209"/>
      <c r="O249" s="209"/>
      <c r="P249" s="209"/>
      <c r="Q249" s="209"/>
      <c r="R249" s="209"/>
      <c r="S249" s="209"/>
      <c r="T249" s="210"/>
      <c r="AT249" s="211" t="s">
        <v>212</v>
      </c>
      <c r="AU249" s="211" t="s">
        <v>85</v>
      </c>
      <c r="AV249" s="13" t="s">
        <v>85</v>
      </c>
      <c r="AW249" s="13" t="s">
        <v>31</v>
      </c>
      <c r="AX249" s="13" t="s">
        <v>75</v>
      </c>
      <c r="AY249" s="211" t="s">
        <v>198</v>
      </c>
    </row>
    <row r="250" spans="1:65" s="14" customFormat="1">
      <c r="B250" s="212"/>
      <c r="C250" s="213"/>
      <c r="D250" s="202" t="s">
        <v>212</v>
      </c>
      <c r="E250" s="214" t="s">
        <v>1</v>
      </c>
      <c r="F250" s="215" t="s">
        <v>213</v>
      </c>
      <c r="G250" s="213"/>
      <c r="H250" s="216">
        <v>380</v>
      </c>
      <c r="I250" s="217"/>
      <c r="J250" s="213"/>
      <c r="K250" s="213"/>
      <c r="L250" s="218"/>
      <c r="M250" s="219"/>
      <c r="N250" s="220"/>
      <c r="O250" s="220"/>
      <c r="P250" s="220"/>
      <c r="Q250" s="220"/>
      <c r="R250" s="220"/>
      <c r="S250" s="220"/>
      <c r="T250" s="221"/>
      <c r="AT250" s="222" t="s">
        <v>212</v>
      </c>
      <c r="AU250" s="222" t="s">
        <v>85</v>
      </c>
      <c r="AV250" s="14" t="s">
        <v>204</v>
      </c>
      <c r="AW250" s="14" t="s">
        <v>31</v>
      </c>
      <c r="AX250" s="14" t="s">
        <v>83</v>
      </c>
      <c r="AY250" s="222" t="s">
        <v>198</v>
      </c>
    </row>
    <row r="251" spans="1:65" s="2" customFormat="1" ht="24.2" customHeight="1">
      <c r="A251" s="34"/>
      <c r="B251" s="35"/>
      <c r="C251" s="187" t="s">
        <v>358</v>
      </c>
      <c r="D251" s="187" t="s">
        <v>200</v>
      </c>
      <c r="E251" s="188" t="s">
        <v>395</v>
      </c>
      <c r="F251" s="189" t="s">
        <v>396</v>
      </c>
      <c r="G251" s="190" t="s">
        <v>94</v>
      </c>
      <c r="H251" s="191">
        <v>375</v>
      </c>
      <c r="I251" s="192"/>
      <c r="J251" s="193">
        <f>ROUND(I251*H251,2)</f>
        <v>0</v>
      </c>
      <c r="K251" s="189" t="s">
        <v>203</v>
      </c>
      <c r="L251" s="39"/>
      <c r="M251" s="194" t="s">
        <v>1</v>
      </c>
      <c r="N251" s="195" t="s">
        <v>40</v>
      </c>
      <c r="O251" s="71"/>
      <c r="P251" s="196">
        <f>O251*H251</f>
        <v>0</v>
      </c>
      <c r="Q251" s="196">
        <v>0</v>
      </c>
      <c r="R251" s="196">
        <f>Q251*H251</f>
        <v>0</v>
      </c>
      <c r="S251" s="196">
        <v>0</v>
      </c>
      <c r="T251" s="197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8" t="s">
        <v>204</v>
      </c>
      <c r="AT251" s="198" t="s">
        <v>200</v>
      </c>
      <c r="AU251" s="198" t="s">
        <v>85</v>
      </c>
      <c r="AY251" s="17" t="s">
        <v>198</v>
      </c>
      <c r="BE251" s="199">
        <f>IF(N251="základní",J251,0)</f>
        <v>0</v>
      </c>
      <c r="BF251" s="199">
        <f>IF(N251="snížená",J251,0)</f>
        <v>0</v>
      </c>
      <c r="BG251" s="199">
        <f>IF(N251="zákl. přenesená",J251,0)</f>
        <v>0</v>
      </c>
      <c r="BH251" s="199">
        <f>IF(N251="sníž. přenesená",J251,0)</f>
        <v>0</v>
      </c>
      <c r="BI251" s="199">
        <f>IF(N251="nulová",J251,0)</f>
        <v>0</v>
      </c>
      <c r="BJ251" s="17" t="s">
        <v>83</v>
      </c>
      <c r="BK251" s="199">
        <f>ROUND(I251*H251,2)</f>
        <v>0</v>
      </c>
      <c r="BL251" s="17" t="s">
        <v>204</v>
      </c>
      <c r="BM251" s="198" t="s">
        <v>397</v>
      </c>
    </row>
    <row r="252" spans="1:65" s="2" customFormat="1" ht="19.5">
      <c r="A252" s="34"/>
      <c r="B252" s="35"/>
      <c r="C252" s="36"/>
      <c r="D252" s="202" t="s">
        <v>224</v>
      </c>
      <c r="E252" s="36"/>
      <c r="F252" s="223" t="s">
        <v>398</v>
      </c>
      <c r="G252" s="36"/>
      <c r="H252" s="36"/>
      <c r="I252" s="224"/>
      <c r="J252" s="36"/>
      <c r="K252" s="36"/>
      <c r="L252" s="39"/>
      <c r="M252" s="225"/>
      <c r="N252" s="226"/>
      <c r="O252" s="71"/>
      <c r="P252" s="71"/>
      <c r="Q252" s="71"/>
      <c r="R252" s="71"/>
      <c r="S252" s="71"/>
      <c r="T252" s="72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7" t="s">
        <v>224</v>
      </c>
      <c r="AU252" s="17" t="s">
        <v>85</v>
      </c>
    </row>
    <row r="253" spans="1:65" s="13" customFormat="1">
      <c r="B253" s="200"/>
      <c r="C253" s="201"/>
      <c r="D253" s="202" t="s">
        <v>212</v>
      </c>
      <c r="E253" s="203" t="s">
        <v>1</v>
      </c>
      <c r="F253" s="204" t="s">
        <v>138</v>
      </c>
      <c r="G253" s="201"/>
      <c r="H253" s="205">
        <v>375</v>
      </c>
      <c r="I253" s="206"/>
      <c r="J253" s="201"/>
      <c r="K253" s="201"/>
      <c r="L253" s="207"/>
      <c r="M253" s="208"/>
      <c r="N253" s="209"/>
      <c r="O253" s="209"/>
      <c r="P253" s="209"/>
      <c r="Q253" s="209"/>
      <c r="R253" s="209"/>
      <c r="S253" s="209"/>
      <c r="T253" s="210"/>
      <c r="AT253" s="211" t="s">
        <v>212</v>
      </c>
      <c r="AU253" s="211" t="s">
        <v>85</v>
      </c>
      <c r="AV253" s="13" t="s">
        <v>85</v>
      </c>
      <c r="AW253" s="13" t="s">
        <v>31</v>
      </c>
      <c r="AX253" s="13" t="s">
        <v>83</v>
      </c>
      <c r="AY253" s="211" t="s">
        <v>198</v>
      </c>
    </row>
    <row r="254" spans="1:65" s="2" customFormat="1" ht="21.75" customHeight="1">
      <c r="A254" s="34"/>
      <c r="B254" s="35"/>
      <c r="C254" s="187" t="s">
        <v>399</v>
      </c>
      <c r="D254" s="187" t="s">
        <v>200</v>
      </c>
      <c r="E254" s="188" t="s">
        <v>400</v>
      </c>
      <c r="F254" s="189" t="s">
        <v>401</v>
      </c>
      <c r="G254" s="190" t="s">
        <v>94</v>
      </c>
      <c r="H254" s="191">
        <v>2115</v>
      </c>
      <c r="I254" s="192"/>
      <c r="J254" s="193">
        <f>ROUND(I254*H254,2)</f>
        <v>0</v>
      </c>
      <c r="K254" s="189" t="s">
        <v>203</v>
      </c>
      <c r="L254" s="39"/>
      <c r="M254" s="194" t="s">
        <v>1</v>
      </c>
      <c r="N254" s="195" t="s">
        <v>40</v>
      </c>
      <c r="O254" s="71"/>
      <c r="P254" s="196">
        <f>O254*H254</f>
        <v>0</v>
      </c>
      <c r="Q254" s="196">
        <v>6.0999999999999997E-4</v>
      </c>
      <c r="R254" s="196">
        <f>Q254*H254</f>
        <v>1.2901499999999999</v>
      </c>
      <c r="S254" s="196">
        <v>0</v>
      </c>
      <c r="T254" s="197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8" t="s">
        <v>204</v>
      </c>
      <c r="AT254" s="198" t="s">
        <v>200</v>
      </c>
      <c r="AU254" s="198" t="s">
        <v>85</v>
      </c>
      <c r="AY254" s="17" t="s">
        <v>198</v>
      </c>
      <c r="BE254" s="199">
        <f>IF(N254="základní",J254,0)</f>
        <v>0</v>
      </c>
      <c r="BF254" s="199">
        <f>IF(N254="snížená",J254,0)</f>
        <v>0</v>
      </c>
      <c r="BG254" s="199">
        <f>IF(N254="zákl. přenesená",J254,0)</f>
        <v>0</v>
      </c>
      <c r="BH254" s="199">
        <f>IF(N254="sníž. přenesená",J254,0)</f>
        <v>0</v>
      </c>
      <c r="BI254" s="199">
        <f>IF(N254="nulová",J254,0)</f>
        <v>0</v>
      </c>
      <c r="BJ254" s="17" t="s">
        <v>83</v>
      </c>
      <c r="BK254" s="199">
        <f>ROUND(I254*H254,2)</f>
        <v>0</v>
      </c>
      <c r="BL254" s="17" t="s">
        <v>204</v>
      </c>
      <c r="BM254" s="198" t="s">
        <v>402</v>
      </c>
    </row>
    <row r="255" spans="1:65" s="13" customFormat="1">
      <c r="B255" s="200"/>
      <c r="C255" s="201"/>
      <c r="D255" s="202" t="s">
        <v>212</v>
      </c>
      <c r="E255" s="203" t="s">
        <v>1</v>
      </c>
      <c r="F255" s="204" t="s">
        <v>123</v>
      </c>
      <c r="G255" s="201"/>
      <c r="H255" s="205">
        <v>1735</v>
      </c>
      <c r="I255" s="206"/>
      <c r="J255" s="201"/>
      <c r="K255" s="201"/>
      <c r="L255" s="207"/>
      <c r="M255" s="208"/>
      <c r="N255" s="209"/>
      <c r="O255" s="209"/>
      <c r="P255" s="209"/>
      <c r="Q255" s="209"/>
      <c r="R255" s="209"/>
      <c r="S255" s="209"/>
      <c r="T255" s="210"/>
      <c r="AT255" s="211" t="s">
        <v>212</v>
      </c>
      <c r="AU255" s="211" t="s">
        <v>85</v>
      </c>
      <c r="AV255" s="13" t="s">
        <v>85</v>
      </c>
      <c r="AW255" s="13" t="s">
        <v>31</v>
      </c>
      <c r="AX255" s="13" t="s">
        <v>75</v>
      </c>
      <c r="AY255" s="211" t="s">
        <v>198</v>
      </c>
    </row>
    <row r="256" spans="1:65" s="13" customFormat="1">
      <c r="B256" s="200"/>
      <c r="C256" s="201"/>
      <c r="D256" s="202" t="s">
        <v>212</v>
      </c>
      <c r="E256" s="203" t="s">
        <v>1</v>
      </c>
      <c r="F256" s="204" t="s">
        <v>132</v>
      </c>
      <c r="G256" s="201"/>
      <c r="H256" s="205">
        <v>5</v>
      </c>
      <c r="I256" s="206"/>
      <c r="J256" s="201"/>
      <c r="K256" s="201"/>
      <c r="L256" s="207"/>
      <c r="M256" s="208"/>
      <c r="N256" s="209"/>
      <c r="O256" s="209"/>
      <c r="P256" s="209"/>
      <c r="Q256" s="209"/>
      <c r="R256" s="209"/>
      <c r="S256" s="209"/>
      <c r="T256" s="210"/>
      <c r="AT256" s="211" t="s">
        <v>212</v>
      </c>
      <c r="AU256" s="211" t="s">
        <v>85</v>
      </c>
      <c r="AV256" s="13" t="s">
        <v>85</v>
      </c>
      <c r="AW256" s="13" t="s">
        <v>31</v>
      </c>
      <c r="AX256" s="13" t="s">
        <v>75</v>
      </c>
      <c r="AY256" s="211" t="s">
        <v>198</v>
      </c>
    </row>
    <row r="257" spans="1:65" s="13" customFormat="1">
      <c r="B257" s="200"/>
      <c r="C257" s="201"/>
      <c r="D257" s="202" t="s">
        <v>212</v>
      </c>
      <c r="E257" s="203" t="s">
        <v>1</v>
      </c>
      <c r="F257" s="204" t="s">
        <v>138</v>
      </c>
      <c r="G257" s="201"/>
      <c r="H257" s="205">
        <v>375</v>
      </c>
      <c r="I257" s="206"/>
      <c r="J257" s="201"/>
      <c r="K257" s="201"/>
      <c r="L257" s="207"/>
      <c r="M257" s="208"/>
      <c r="N257" s="209"/>
      <c r="O257" s="209"/>
      <c r="P257" s="209"/>
      <c r="Q257" s="209"/>
      <c r="R257" s="209"/>
      <c r="S257" s="209"/>
      <c r="T257" s="210"/>
      <c r="AT257" s="211" t="s">
        <v>212</v>
      </c>
      <c r="AU257" s="211" t="s">
        <v>85</v>
      </c>
      <c r="AV257" s="13" t="s">
        <v>85</v>
      </c>
      <c r="AW257" s="13" t="s">
        <v>31</v>
      </c>
      <c r="AX257" s="13" t="s">
        <v>75</v>
      </c>
      <c r="AY257" s="211" t="s">
        <v>198</v>
      </c>
    </row>
    <row r="258" spans="1:65" s="14" customFormat="1">
      <c r="B258" s="212"/>
      <c r="C258" s="213"/>
      <c r="D258" s="202" t="s">
        <v>212</v>
      </c>
      <c r="E258" s="214" t="s">
        <v>1</v>
      </c>
      <c r="F258" s="215" t="s">
        <v>213</v>
      </c>
      <c r="G258" s="213"/>
      <c r="H258" s="216">
        <v>2115</v>
      </c>
      <c r="I258" s="217"/>
      <c r="J258" s="213"/>
      <c r="K258" s="213"/>
      <c r="L258" s="218"/>
      <c r="M258" s="219"/>
      <c r="N258" s="220"/>
      <c r="O258" s="220"/>
      <c r="P258" s="220"/>
      <c r="Q258" s="220"/>
      <c r="R258" s="220"/>
      <c r="S258" s="220"/>
      <c r="T258" s="221"/>
      <c r="AT258" s="222" t="s">
        <v>212</v>
      </c>
      <c r="AU258" s="222" t="s">
        <v>85</v>
      </c>
      <c r="AV258" s="14" t="s">
        <v>204</v>
      </c>
      <c r="AW258" s="14" t="s">
        <v>31</v>
      </c>
      <c r="AX258" s="14" t="s">
        <v>83</v>
      </c>
      <c r="AY258" s="222" t="s">
        <v>198</v>
      </c>
    </row>
    <row r="259" spans="1:65" s="2" customFormat="1" ht="33" customHeight="1">
      <c r="A259" s="34"/>
      <c r="B259" s="35"/>
      <c r="C259" s="187" t="s">
        <v>403</v>
      </c>
      <c r="D259" s="187" t="s">
        <v>200</v>
      </c>
      <c r="E259" s="188" t="s">
        <v>404</v>
      </c>
      <c r="F259" s="189" t="s">
        <v>405</v>
      </c>
      <c r="G259" s="190" t="s">
        <v>94</v>
      </c>
      <c r="H259" s="191">
        <v>2115</v>
      </c>
      <c r="I259" s="192"/>
      <c r="J259" s="193">
        <f>ROUND(I259*H259,2)</f>
        <v>0</v>
      </c>
      <c r="K259" s="189" t="s">
        <v>203</v>
      </c>
      <c r="L259" s="39"/>
      <c r="M259" s="194" t="s">
        <v>1</v>
      </c>
      <c r="N259" s="195" t="s">
        <v>40</v>
      </c>
      <c r="O259" s="71"/>
      <c r="P259" s="196">
        <f>O259*H259</f>
        <v>0</v>
      </c>
      <c r="Q259" s="196">
        <v>0</v>
      </c>
      <c r="R259" s="196">
        <f>Q259*H259</f>
        <v>0</v>
      </c>
      <c r="S259" s="196">
        <v>0</v>
      </c>
      <c r="T259" s="197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98" t="s">
        <v>204</v>
      </c>
      <c r="AT259" s="198" t="s">
        <v>200</v>
      </c>
      <c r="AU259" s="198" t="s">
        <v>85</v>
      </c>
      <c r="AY259" s="17" t="s">
        <v>198</v>
      </c>
      <c r="BE259" s="199">
        <f>IF(N259="základní",J259,0)</f>
        <v>0</v>
      </c>
      <c r="BF259" s="199">
        <f>IF(N259="snížená",J259,0)</f>
        <v>0</v>
      </c>
      <c r="BG259" s="199">
        <f>IF(N259="zákl. přenesená",J259,0)</f>
        <v>0</v>
      </c>
      <c r="BH259" s="199">
        <f>IF(N259="sníž. přenesená",J259,0)</f>
        <v>0</v>
      </c>
      <c r="BI259" s="199">
        <f>IF(N259="nulová",J259,0)</f>
        <v>0</v>
      </c>
      <c r="BJ259" s="17" t="s">
        <v>83</v>
      </c>
      <c r="BK259" s="199">
        <f>ROUND(I259*H259,2)</f>
        <v>0</v>
      </c>
      <c r="BL259" s="17" t="s">
        <v>204</v>
      </c>
      <c r="BM259" s="198" t="s">
        <v>406</v>
      </c>
    </row>
    <row r="260" spans="1:65" s="13" customFormat="1">
      <c r="B260" s="200"/>
      <c r="C260" s="201"/>
      <c r="D260" s="202" t="s">
        <v>212</v>
      </c>
      <c r="E260" s="203" t="s">
        <v>1</v>
      </c>
      <c r="F260" s="204" t="s">
        <v>123</v>
      </c>
      <c r="G260" s="201"/>
      <c r="H260" s="205">
        <v>1735</v>
      </c>
      <c r="I260" s="206"/>
      <c r="J260" s="201"/>
      <c r="K260" s="201"/>
      <c r="L260" s="207"/>
      <c r="M260" s="208"/>
      <c r="N260" s="209"/>
      <c r="O260" s="209"/>
      <c r="P260" s="209"/>
      <c r="Q260" s="209"/>
      <c r="R260" s="209"/>
      <c r="S260" s="209"/>
      <c r="T260" s="210"/>
      <c r="AT260" s="211" t="s">
        <v>212</v>
      </c>
      <c r="AU260" s="211" t="s">
        <v>85</v>
      </c>
      <c r="AV260" s="13" t="s">
        <v>85</v>
      </c>
      <c r="AW260" s="13" t="s">
        <v>31</v>
      </c>
      <c r="AX260" s="13" t="s">
        <v>75</v>
      </c>
      <c r="AY260" s="211" t="s">
        <v>198</v>
      </c>
    </row>
    <row r="261" spans="1:65" s="13" customFormat="1">
      <c r="B261" s="200"/>
      <c r="C261" s="201"/>
      <c r="D261" s="202" t="s">
        <v>212</v>
      </c>
      <c r="E261" s="203" t="s">
        <v>1</v>
      </c>
      <c r="F261" s="204" t="s">
        <v>132</v>
      </c>
      <c r="G261" s="201"/>
      <c r="H261" s="205">
        <v>5</v>
      </c>
      <c r="I261" s="206"/>
      <c r="J261" s="201"/>
      <c r="K261" s="201"/>
      <c r="L261" s="207"/>
      <c r="M261" s="208"/>
      <c r="N261" s="209"/>
      <c r="O261" s="209"/>
      <c r="P261" s="209"/>
      <c r="Q261" s="209"/>
      <c r="R261" s="209"/>
      <c r="S261" s="209"/>
      <c r="T261" s="210"/>
      <c r="AT261" s="211" t="s">
        <v>212</v>
      </c>
      <c r="AU261" s="211" t="s">
        <v>85</v>
      </c>
      <c r="AV261" s="13" t="s">
        <v>85</v>
      </c>
      <c r="AW261" s="13" t="s">
        <v>31</v>
      </c>
      <c r="AX261" s="13" t="s">
        <v>75</v>
      </c>
      <c r="AY261" s="211" t="s">
        <v>198</v>
      </c>
    </row>
    <row r="262" spans="1:65" s="13" customFormat="1">
      <c r="B262" s="200"/>
      <c r="C262" s="201"/>
      <c r="D262" s="202" t="s">
        <v>212</v>
      </c>
      <c r="E262" s="203" t="s">
        <v>1</v>
      </c>
      <c r="F262" s="204" t="s">
        <v>138</v>
      </c>
      <c r="G262" s="201"/>
      <c r="H262" s="205">
        <v>375</v>
      </c>
      <c r="I262" s="206"/>
      <c r="J262" s="201"/>
      <c r="K262" s="201"/>
      <c r="L262" s="207"/>
      <c r="M262" s="208"/>
      <c r="N262" s="209"/>
      <c r="O262" s="209"/>
      <c r="P262" s="209"/>
      <c r="Q262" s="209"/>
      <c r="R262" s="209"/>
      <c r="S262" s="209"/>
      <c r="T262" s="210"/>
      <c r="AT262" s="211" t="s">
        <v>212</v>
      </c>
      <c r="AU262" s="211" t="s">
        <v>85</v>
      </c>
      <c r="AV262" s="13" t="s">
        <v>85</v>
      </c>
      <c r="AW262" s="13" t="s">
        <v>31</v>
      </c>
      <c r="AX262" s="13" t="s">
        <v>75</v>
      </c>
      <c r="AY262" s="211" t="s">
        <v>198</v>
      </c>
    </row>
    <row r="263" spans="1:65" s="14" customFormat="1">
      <c r="B263" s="212"/>
      <c r="C263" s="213"/>
      <c r="D263" s="202" t="s">
        <v>212</v>
      </c>
      <c r="E263" s="214" t="s">
        <v>1</v>
      </c>
      <c r="F263" s="215" t="s">
        <v>213</v>
      </c>
      <c r="G263" s="213"/>
      <c r="H263" s="216">
        <v>2115</v>
      </c>
      <c r="I263" s="217"/>
      <c r="J263" s="213"/>
      <c r="K263" s="213"/>
      <c r="L263" s="218"/>
      <c r="M263" s="219"/>
      <c r="N263" s="220"/>
      <c r="O263" s="220"/>
      <c r="P263" s="220"/>
      <c r="Q263" s="220"/>
      <c r="R263" s="220"/>
      <c r="S263" s="220"/>
      <c r="T263" s="221"/>
      <c r="AT263" s="222" t="s">
        <v>212</v>
      </c>
      <c r="AU263" s="222" t="s">
        <v>85</v>
      </c>
      <c r="AV263" s="14" t="s">
        <v>204</v>
      </c>
      <c r="AW263" s="14" t="s">
        <v>31</v>
      </c>
      <c r="AX263" s="14" t="s">
        <v>83</v>
      </c>
      <c r="AY263" s="222" t="s">
        <v>198</v>
      </c>
    </row>
    <row r="264" spans="1:65" s="2" customFormat="1" ht="24.2" customHeight="1">
      <c r="A264" s="34"/>
      <c r="B264" s="35"/>
      <c r="C264" s="187" t="s">
        <v>407</v>
      </c>
      <c r="D264" s="187" t="s">
        <v>200</v>
      </c>
      <c r="E264" s="188" t="s">
        <v>408</v>
      </c>
      <c r="F264" s="189" t="s">
        <v>409</v>
      </c>
      <c r="G264" s="190" t="s">
        <v>94</v>
      </c>
      <c r="H264" s="191">
        <v>2115</v>
      </c>
      <c r="I264" s="192"/>
      <c r="J264" s="193">
        <f>ROUND(I264*H264,2)</f>
        <v>0</v>
      </c>
      <c r="K264" s="189" t="s">
        <v>203</v>
      </c>
      <c r="L264" s="39"/>
      <c r="M264" s="194" t="s">
        <v>1</v>
      </c>
      <c r="N264" s="195" t="s">
        <v>40</v>
      </c>
      <c r="O264" s="71"/>
      <c r="P264" s="196">
        <f>O264*H264</f>
        <v>0</v>
      </c>
      <c r="Q264" s="196">
        <v>0</v>
      </c>
      <c r="R264" s="196">
        <f>Q264*H264</f>
        <v>0</v>
      </c>
      <c r="S264" s="196">
        <v>0</v>
      </c>
      <c r="T264" s="197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8" t="s">
        <v>204</v>
      </c>
      <c r="AT264" s="198" t="s">
        <v>200</v>
      </c>
      <c r="AU264" s="198" t="s">
        <v>85</v>
      </c>
      <c r="AY264" s="17" t="s">
        <v>198</v>
      </c>
      <c r="BE264" s="199">
        <f>IF(N264="základní",J264,0)</f>
        <v>0</v>
      </c>
      <c r="BF264" s="199">
        <f>IF(N264="snížená",J264,0)</f>
        <v>0</v>
      </c>
      <c r="BG264" s="199">
        <f>IF(N264="zákl. přenesená",J264,0)</f>
        <v>0</v>
      </c>
      <c r="BH264" s="199">
        <f>IF(N264="sníž. přenesená",J264,0)</f>
        <v>0</v>
      </c>
      <c r="BI264" s="199">
        <f>IF(N264="nulová",J264,0)</f>
        <v>0</v>
      </c>
      <c r="BJ264" s="17" t="s">
        <v>83</v>
      </c>
      <c r="BK264" s="199">
        <f>ROUND(I264*H264,2)</f>
        <v>0</v>
      </c>
      <c r="BL264" s="17" t="s">
        <v>204</v>
      </c>
      <c r="BM264" s="198" t="s">
        <v>410</v>
      </c>
    </row>
    <row r="265" spans="1:65" s="13" customFormat="1">
      <c r="B265" s="200"/>
      <c r="C265" s="201"/>
      <c r="D265" s="202" t="s">
        <v>212</v>
      </c>
      <c r="E265" s="203" t="s">
        <v>1</v>
      </c>
      <c r="F265" s="204" t="s">
        <v>123</v>
      </c>
      <c r="G265" s="201"/>
      <c r="H265" s="205">
        <v>1735</v>
      </c>
      <c r="I265" s="206"/>
      <c r="J265" s="201"/>
      <c r="K265" s="201"/>
      <c r="L265" s="207"/>
      <c r="M265" s="208"/>
      <c r="N265" s="209"/>
      <c r="O265" s="209"/>
      <c r="P265" s="209"/>
      <c r="Q265" s="209"/>
      <c r="R265" s="209"/>
      <c r="S265" s="209"/>
      <c r="T265" s="210"/>
      <c r="AT265" s="211" t="s">
        <v>212</v>
      </c>
      <c r="AU265" s="211" t="s">
        <v>85</v>
      </c>
      <c r="AV265" s="13" t="s">
        <v>85</v>
      </c>
      <c r="AW265" s="13" t="s">
        <v>31</v>
      </c>
      <c r="AX265" s="13" t="s">
        <v>75</v>
      </c>
      <c r="AY265" s="211" t="s">
        <v>198</v>
      </c>
    </row>
    <row r="266" spans="1:65" s="13" customFormat="1">
      <c r="B266" s="200"/>
      <c r="C266" s="201"/>
      <c r="D266" s="202" t="s">
        <v>212</v>
      </c>
      <c r="E266" s="203" t="s">
        <v>1</v>
      </c>
      <c r="F266" s="204" t="s">
        <v>132</v>
      </c>
      <c r="G266" s="201"/>
      <c r="H266" s="205">
        <v>5</v>
      </c>
      <c r="I266" s="206"/>
      <c r="J266" s="201"/>
      <c r="K266" s="201"/>
      <c r="L266" s="207"/>
      <c r="M266" s="208"/>
      <c r="N266" s="209"/>
      <c r="O266" s="209"/>
      <c r="P266" s="209"/>
      <c r="Q266" s="209"/>
      <c r="R266" s="209"/>
      <c r="S266" s="209"/>
      <c r="T266" s="210"/>
      <c r="AT266" s="211" t="s">
        <v>212</v>
      </c>
      <c r="AU266" s="211" t="s">
        <v>85</v>
      </c>
      <c r="AV266" s="13" t="s">
        <v>85</v>
      </c>
      <c r="AW266" s="13" t="s">
        <v>31</v>
      </c>
      <c r="AX266" s="13" t="s">
        <v>75</v>
      </c>
      <c r="AY266" s="211" t="s">
        <v>198</v>
      </c>
    </row>
    <row r="267" spans="1:65" s="13" customFormat="1">
      <c r="B267" s="200"/>
      <c r="C267" s="201"/>
      <c r="D267" s="202" t="s">
        <v>212</v>
      </c>
      <c r="E267" s="203" t="s">
        <v>1</v>
      </c>
      <c r="F267" s="204" t="s">
        <v>138</v>
      </c>
      <c r="G267" s="201"/>
      <c r="H267" s="205">
        <v>375</v>
      </c>
      <c r="I267" s="206"/>
      <c r="J267" s="201"/>
      <c r="K267" s="201"/>
      <c r="L267" s="207"/>
      <c r="M267" s="208"/>
      <c r="N267" s="209"/>
      <c r="O267" s="209"/>
      <c r="P267" s="209"/>
      <c r="Q267" s="209"/>
      <c r="R267" s="209"/>
      <c r="S267" s="209"/>
      <c r="T267" s="210"/>
      <c r="AT267" s="211" t="s">
        <v>212</v>
      </c>
      <c r="AU267" s="211" t="s">
        <v>85</v>
      </c>
      <c r="AV267" s="13" t="s">
        <v>85</v>
      </c>
      <c r="AW267" s="13" t="s">
        <v>31</v>
      </c>
      <c r="AX267" s="13" t="s">
        <v>75</v>
      </c>
      <c r="AY267" s="211" t="s">
        <v>198</v>
      </c>
    </row>
    <row r="268" spans="1:65" s="14" customFormat="1">
      <c r="B268" s="212"/>
      <c r="C268" s="213"/>
      <c r="D268" s="202" t="s">
        <v>212</v>
      </c>
      <c r="E268" s="214" t="s">
        <v>1</v>
      </c>
      <c r="F268" s="215" t="s">
        <v>213</v>
      </c>
      <c r="G268" s="213"/>
      <c r="H268" s="216">
        <v>2115</v>
      </c>
      <c r="I268" s="217"/>
      <c r="J268" s="213"/>
      <c r="K268" s="213"/>
      <c r="L268" s="218"/>
      <c r="M268" s="219"/>
      <c r="N268" s="220"/>
      <c r="O268" s="220"/>
      <c r="P268" s="220"/>
      <c r="Q268" s="220"/>
      <c r="R268" s="220"/>
      <c r="S268" s="220"/>
      <c r="T268" s="221"/>
      <c r="AT268" s="222" t="s">
        <v>212</v>
      </c>
      <c r="AU268" s="222" t="s">
        <v>85</v>
      </c>
      <c r="AV268" s="14" t="s">
        <v>204</v>
      </c>
      <c r="AW268" s="14" t="s">
        <v>31</v>
      </c>
      <c r="AX268" s="14" t="s">
        <v>83</v>
      </c>
      <c r="AY268" s="222" t="s">
        <v>198</v>
      </c>
    </row>
    <row r="269" spans="1:65" s="2" customFormat="1" ht="24.2" customHeight="1">
      <c r="A269" s="34"/>
      <c r="B269" s="35"/>
      <c r="C269" s="187" t="s">
        <v>411</v>
      </c>
      <c r="D269" s="187" t="s">
        <v>200</v>
      </c>
      <c r="E269" s="188" t="s">
        <v>412</v>
      </c>
      <c r="F269" s="189" t="s">
        <v>413</v>
      </c>
      <c r="G269" s="190" t="s">
        <v>94</v>
      </c>
      <c r="H269" s="191">
        <v>915</v>
      </c>
      <c r="I269" s="192"/>
      <c r="J269" s="193">
        <f>ROUND(I269*H269,2)</f>
        <v>0</v>
      </c>
      <c r="K269" s="189" t="s">
        <v>203</v>
      </c>
      <c r="L269" s="39"/>
      <c r="M269" s="194" t="s">
        <v>1</v>
      </c>
      <c r="N269" s="195" t="s">
        <v>40</v>
      </c>
      <c r="O269" s="71"/>
      <c r="P269" s="196">
        <f>O269*H269</f>
        <v>0</v>
      </c>
      <c r="Q269" s="196">
        <v>8.9219999999999994E-2</v>
      </c>
      <c r="R269" s="196">
        <f>Q269*H269</f>
        <v>81.636299999999991</v>
      </c>
      <c r="S269" s="196">
        <v>0</v>
      </c>
      <c r="T269" s="197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98" t="s">
        <v>204</v>
      </c>
      <c r="AT269" s="198" t="s">
        <v>200</v>
      </c>
      <c r="AU269" s="198" t="s">
        <v>85</v>
      </c>
      <c r="AY269" s="17" t="s">
        <v>198</v>
      </c>
      <c r="BE269" s="199">
        <f>IF(N269="základní",J269,0)</f>
        <v>0</v>
      </c>
      <c r="BF269" s="199">
        <f>IF(N269="snížená",J269,0)</f>
        <v>0</v>
      </c>
      <c r="BG269" s="199">
        <f>IF(N269="zákl. přenesená",J269,0)</f>
        <v>0</v>
      </c>
      <c r="BH269" s="199">
        <f>IF(N269="sníž. přenesená",J269,0)</f>
        <v>0</v>
      </c>
      <c r="BI269" s="199">
        <f>IF(N269="nulová",J269,0)</f>
        <v>0</v>
      </c>
      <c r="BJ269" s="17" t="s">
        <v>83</v>
      </c>
      <c r="BK269" s="199">
        <f>ROUND(I269*H269,2)</f>
        <v>0</v>
      </c>
      <c r="BL269" s="17" t="s">
        <v>204</v>
      </c>
      <c r="BM269" s="198" t="s">
        <v>414</v>
      </c>
    </row>
    <row r="270" spans="1:65" s="2" customFormat="1" ht="29.25">
      <c r="A270" s="34"/>
      <c r="B270" s="35"/>
      <c r="C270" s="36"/>
      <c r="D270" s="202" t="s">
        <v>224</v>
      </c>
      <c r="E270" s="36"/>
      <c r="F270" s="223" t="s">
        <v>415</v>
      </c>
      <c r="G270" s="36"/>
      <c r="H270" s="36"/>
      <c r="I270" s="224"/>
      <c r="J270" s="36"/>
      <c r="K270" s="36"/>
      <c r="L270" s="39"/>
      <c r="M270" s="225"/>
      <c r="N270" s="226"/>
      <c r="O270" s="71"/>
      <c r="P270" s="71"/>
      <c r="Q270" s="71"/>
      <c r="R270" s="71"/>
      <c r="S270" s="71"/>
      <c r="T270" s="72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7" t="s">
        <v>224</v>
      </c>
      <c r="AU270" s="17" t="s">
        <v>85</v>
      </c>
    </row>
    <row r="271" spans="1:65" s="13" customFormat="1">
      <c r="B271" s="200"/>
      <c r="C271" s="201"/>
      <c r="D271" s="202" t="s">
        <v>212</v>
      </c>
      <c r="E271" s="203" t="s">
        <v>1</v>
      </c>
      <c r="F271" s="204" t="s">
        <v>126</v>
      </c>
      <c r="G271" s="201"/>
      <c r="H271" s="205">
        <v>880</v>
      </c>
      <c r="I271" s="206"/>
      <c r="J271" s="201"/>
      <c r="K271" s="201"/>
      <c r="L271" s="207"/>
      <c r="M271" s="208"/>
      <c r="N271" s="209"/>
      <c r="O271" s="209"/>
      <c r="P271" s="209"/>
      <c r="Q271" s="209"/>
      <c r="R271" s="209"/>
      <c r="S271" s="209"/>
      <c r="T271" s="210"/>
      <c r="AT271" s="211" t="s">
        <v>212</v>
      </c>
      <c r="AU271" s="211" t="s">
        <v>85</v>
      </c>
      <c r="AV271" s="13" t="s">
        <v>85</v>
      </c>
      <c r="AW271" s="13" t="s">
        <v>31</v>
      </c>
      <c r="AX271" s="13" t="s">
        <v>75</v>
      </c>
      <c r="AY271" s="211" t="s">
        <v>198</v>
      </c>
    </row>
    <row r="272" spans="1:65" s="13" customFormat="1">
      <c r="B272" s="200"/>
      <c r="C272" s="201"/>
      <c r="D272" s="202" t="s">
        <v>212</v>
      </c>
      <c r="E272" s="203" t="s">
        <v>1</v>
      </c>
      <c r="F272" s="204" t="s">
        <v>129</v>
      </c>
      <c r="G272" s="201"/>
      <c r="H272" s="205">
        <v>35</v>
      </c>
      <c r="I272" s="206"/>
      <c r="J272" s="201"/>
      <c r="K272" s="201"/>
      <c r="L272" s="207"/>
      <c r="M272" s="208"/>
      <c r="N272" s="209"/>
      <c r="O272" s="209"/>
      <c r="P272" s="209"/>
      <c r="Q272" s="209"/>
      <c r="R272" s="209"/>
      <c r="S272" s="209"/>
      <c r="T272" s="210"/>
      <c r="AT272" s="211" t="s">
        <v>212</v>
      </c>
      <c r="AU272" s="211" t="s">
        <v>85</v>
      </c>
      <c r="AV272" s="13" t="s">
        <v>85</v>
      </c>
      <c r="AW272" s="13" t="s">
        <v>31</v>
      </c>
      <c r="AX272" s="13" t="s">
        <v>75</v>
      </c>
      <c r="AY272" s="211" t="s">
        <v>198</v>
      </c>
    </row>
    <row r="273" spans="1:65" s="14" customFormat="1">
      <c r="B273" s="212"/>
      <c r="C273" s="213"/>
      <c r="D273" s="202" t="s">
        <v>212</v>
      </c>
      <c r="E273" s="214" t="s">
        <v>1</v>
      </c>
      <c r="F273" s="215" t="s">
        <v>213</v>
      </c>
      <c r="G273" s="213"/>
      <c r="H273" s="216">
        <v>915</v>
      </c>
      <c r="I273" s="217"/>
      <c r="J273" s="213"/>
      <c r="K273" s="213"/>
      <c r="L273" s="218"/>
      <c r="M273" s="219"/>
      <c r="N273" s="220"/>
      <c r="O273" s="220"/>
      <c r="P273" s="220"/>
      <c r="Q273" s="220"/>
      <c r="R273" s="220"/>
      <c r="S273" s="220"/>
      <c r="T273" s="221"/>
      <c r="AT273" s="222" t="s">
        <v>212</v>
      </c>
      <c r="AU273" s="222" t="s">
        <v>85</v>
      </c>
      <c r="AV273" s="14" t="s">
        <v>204</v>
      </c>
      <c r="AW273" s="14" t="s">
        <v>31</v>
      </c>
      <c r="AX273" s="14" t="s">
        <v>83</v>
      </c>
      <c r="AY273" s="222" t="s">
        <v>198</v>
      </c>
    </row>
    <row r="274" spans="1:65" s="2" customFormat="1" ht="21.75" customHeight="1">
      <c r="A274" s="34"/>
      <c r="B274" s="35"/>
      <c r="C274" s="237" t="s">
        <v>416</v>
      </c>
      <c r="D274" s="237" t="s">
        <v>314</v>
      </c>
      <c r="E274" s="238" t="s">
        <v>417</v>
      </c>
      <c r="F274" s="239" t="s">
        <v>418</v>
      </c>
      <c r="G274" s="240" t="s">
        <v>94</v>
      </c>
      <c r="H274" s="241">
        <v>177.76</v>
      </c>
      <c r="I274" s="242"/>
      <c r="J274" s="243">
        <f>ROUND(I274*H274,2)</f>
        <v>0</v>
      </c>
      <c r="K274" s="239" t="s">
        <v>203</v>
      </c>
      <c r="L274" s="244"/>
      <c r="M274" s="245" t="s">
        <v>1</v>
      </c>
      <c r="N274" s="246" t="s">
        <v>40</v>
      </c>
      <c r="O274" s="71"/>
      <c r="P274" s="196">
        <f>O274*H274</f>
        <v>0</v>
      </c>
      <c r="Q274" s="196">
        <v>0.13100000000000001</v>
      </c>
      <c r="R274" s="196">
        <f>Q274*H274</f>
        <v>23.286560000000001</v>
      </c>
      <c r="S274" s="196">
        <v>0</v>
      </c>
      <c r="T274" s="197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8" t="s">
        <v>232</v>
      </c>
      <c r="AT274" s="198" t="s">
        <v>314</v>
      </c>
      <c r="AU274" s="198" t="s">
        <v>85</v>
      </c>
      <c r="AY274" s="17" t="s">
        <v>198</v>
      </c>
      <c r="BE274" s="199">
        <f>IF(N274="základní",J274,0)</f>
        <v>0</v>
      </c>
      <c r="BF274" s="199">
        <f>IF(N274="snížená",J274,0)</f>
        <v>0</v>
      </c>
      <c r="BG274" s="199">
        <f>IF(N274="zákl. přenesená",J274,0)</f>
        <v>0</v>
      </c>
      <c r="BH274" s="199">
        <f>IF(N274="sníž. přenesená",J274,0)</f>
        <v>0</v>
      </c>
      <c r="BI274" s="199">
        <f>IF(N274="nulová",J274,0)</f>
        <v>0</v>
      </c>
      <c r="BJ274" s="17" t="s">
        <v>83</v>
      </c>
      <c r="BK274" s="199">
        <f>ROUND(I274*H274,2)</f>
        <v>0</v>
      </c>
      <c r="BL274" s="17" t="s">
        <v>204</v>
      </c>
      <c r="BM274" s="198" t="s">
        <v>419</v>
      </c>
    </row>
    <row r="275" spans="1:65" s="2" customFormat="1" ht="19.5">
      <c r="A275" s="34"/>
      <c r="B275" s="35"/>
      <c r="C275" s="36"/>
      <c r="D275" s="202" t="s">
        <v>224</v>
      </c>
      <c r="E275" s="36"/>
      <c r="F275" s="223" t="s">
        <v>420</v>
      </c>
      <c r="G275" s="36"/>
      <c r="H275" s="36"/>
      <c r="I275" s="224"/>
      <c r="J275" s="36"/>
      <c r="K275" s="36"/>
      <c r="L275" s="39"/>
      <c r="M275" s="225"/>
      <c r="N275" s="226"/>
      <c r="O275" s="71"/>
      <c r="P275" s="71"/>
      <c r="Q275" s="71"/>
      <c r="R275" s="71"/>
      <c r="S275" s="71"/>
      <c r="T275" s="72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224</v>
      </c>
      <c r="AU275" s="17" t="s">
        <v>85</v>
      </c>
    </row>
    <row r="276" spans="1:65" s="13" customFormat="1">
      <c r="B276" s="200"/>
      <c r="C276" s="201"/>
      <c r="D276" s="202" t="s">
        <v>212</v>
      </c>
      <c r="E276" s="203" t="s">
        <v>1</v>
      </c>
      <c r="F276" s="204" t="s">
        <v>421</v>
      </c>
      <c r="G276" s="201"/>
      <c r="H276" s="205">
        <v>176</v>
      </c>
      <c r="I276" s="206"/>
      <c r="J276" s="201"/>
      <c r="K276" s="201"/>
      <c r="L276" s="207"/>
      <c r="M276" s="208"/>
      <c r="N276" s="209"/>
      <c r="O276" s="209"/>
      <c r="P276" s="209"/>
      <c r="Q276" s="209"/>
      <c r="R276" s="209"/>
      <c r="S276" s="209"/>
      <c r="T276" s="210"/>
      <c r="AT276" s="211" t="s">
        <v>212</v>
      </c>
      <c r="AU276" s="211" t="s">
        <v>85</v>
      </c>
      <c r="AV276" s="13" t="s">
        <v>85</v>
      </c>
      <c r="AW276" s="13" t="s">
        <v>31</v>
      </c>
      <c r="AX276" s="13" t="s">
        <v>83</v>
      </c>
      <c r="AY276" s="211" t="s">
        <v>198</v>
      </c>
    </row>
    <row r="277" spans="1:65" s="13" customFormat="1">
      <c r="B277" s="200"/>
      <c r="C277" s="201"/>
      <c r="D277" s="202" t="s">
        <v>212</v>
      </c>
      <c r="E277" s="201"/>
      <c r="F277" s="204" t="s">
        <v>422</v>
      </c>
      <c r="G277" s="201"/>
      <c r="H277" s="205">
        <v>177.76</v>
      </c>
      <c r="I277" s="206"/>
      <c r="J277" s="201"/>
      <c r="K277" s="201"/>
      <c r="L277" s="207"/>
      <c r="M277" s="208"/>
      <c r="N277" s="209"/>
      <c r="O277" s="209"/>
      <c r="P277" s="209"/>
      <c r="Q277" s="209"/>
      <c r="R277" s="209"/>
      <c r="S277" s="209"/>
      <c r="T277" s="210"/>
      <c r="AT277" s="211" t="s">
        <v>212</v>
      </c>
      <c r="AU277" s="211" t="s">
        <v>85</v>
      </c>
      <c r="AV277" s="13" t="s">
        <v>85</v>
      </c>
      <c r="AW277" s="13" t="s">
        <v>4</v>
      </c>
      <c r="AX277" s="13" t="s">
        <v>83</v>
      </c>
      <c r="AY277" s="211" t="s">
        <v>198</v>
      </c>
    </row>
    <row r="278" spans="1:65" s="2" customFormat="1" ht="21.75" customHeight="1">
      <c r="A278" s="34"/>
      <c r="B278" s="35"/>
      <c r="C278" s="237" t="s">
        <v>423</v>
      </c>
      <c r="D278" s="237" t="s">
        <v>314</v>
      </c>
      <c r="E278" s="238" t="s">
        <v>424</v>
      </c>
      <c r="F278" s="239" t="s">
        <v>425</v>
      </c>
      <c r="G278" s="240" t="s">
        <v>94</v>
      </c>
      <c r="H278" s="241">
        <v>711.04</v>
      </c>
      <c r="I278" s="242"/>
      <c r="J278" s="243">
        <f>ROUND(I278*H278,2)</f>
        <v>0</v>
      </c>
      <c r="K278" s="239" t="s">
        <v>203</v>
      </c>
      <c r="L278" s="244"/>
      <c r="M278" s="245" t="s">
        <v>1</v>
      </c>
      <c r="N278" s="246" t="s">
        <v>40</v>
      </c>
      <c r="O278" s="71"/>
      <c r="P278" s="196">
        <f>O278*H278</f>
        <v>0</v>
      </c>
      <c r="Q278" s="196">
        <v>0.13100000000000001</v>
      </c>
      <c r="R278" s="196">
        <f>Q278*H278</f>
        <v>93.146240000000006</v>
      </c>
      <c r="S278" s="196">
        <v>0</v>
      </c>
      <c r="T278" s="197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98" t="s">
        <v>232</v>
      </c>
      <c r="AT278" s="198" t="s">
        <v>314</v>
      </c>
      <c r="AU278" s="198" t="s">
        <v>85</v>
      </c>
      <c r="AY278" s="17" t="s">
        <v>198</v>
      </c>
      <c r="BE278" s="199">
        <f>IF(N278="základní",J278,0)</f>
        <v>0</v>
      </c>
      <c r="BF278" s="199">
        <f>IF(N278="snížená",J278,0)</f>
        <v>0</v>
      </c>
      <c r="BG278" s="199">
        <f>IF(N278="zákl. přenesená",J278,0)</f>
        <v>0</v>
      </c>
      <c r="BH278" s="199">
        <f>IF(N278="sníž. přenesená",J278,0)</f>
        <v>0</v>
      </c>
      <c r="BI278" s="199">
        <f>IF(N278="nulová",J278,0)</f>
        <v>0</v>
      </c>
      <c r="BJ278" s="17" t="s">
        <v>83</v>
      </c>
      <c r="BK278" s="199">
        <f>ROUND(I278*H278,2)</f>
        <v>0</v>
      </c>
      <c r="BL278" s="17" t="s">
        <v>204</v>
      </c>
      <c r="BM278" s="198" t="s">
        <v>426</v>
      </c>
    </row>
    <row r="279" spans="1:65" s="2" customFormat="1" ht="19.5">
      <c r="A279" s="34"/>
      <c r="B279" s="35"/>
      <c r="C279" s="36"/>
      <c r="D279" s="202" t="s">
        <v>224</v>
      </c>
      <c r="E279" s="36"/>
      <c r="F279" s="223" t="s">
        <v>427</v>
      </c>
      <c r="G279" s="36"/>
      <c r="H279" s="36"/>
      <c r="I279" s="224"/>
      <c r="J279" s="36"/>
      <c r="K279" s="36"/>
      <c r="L279" s="39"/>
      <c r="M279" s="225"/>
      <c r="N279" s="226"/>
      <c r="O279" s="71"/>
      <c r="P279" s="71"/>
      <c r="Q279" s="71"/>
      <c r="R279" s="71"/>
      <c r="S279" s="71"/>
      <c r="T279" s="72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7" t="s">
        <v>224</v>
      </c>
      <c r="AU279" s="17" t="s">
        <v>85</v>
      </c>
    </row>
    <row r="280" spans="1:65" s="13" customFormat="1">
      <c r="B280" s="200"/>
      <c r="C280" s="201"/>
      <c r="D280" s="202" t="s">
        <v>212</v>
      </c>
      <c r="E280" s="203" t="s">
        <v>1</v>
      </c>
      <c r="F280" s="204" t="s">
        <v>428</v>
      </c>
      <c r="G280" s="201"/>
      <c r="H280" s="205">
        <v>704</v>
      </c>
      <c r="I280" s="206"/>
      <c r="J280" s="201"/>
      <c r="K280" s="201"/>
      <c r="L280" s="207"/>
      <c r="M280" s="208"/>
      <c r="N280" s="209"/>
      <c r="O280" s="209"/>
      <c r="P280" s="209"/>
      <c r="Q280" s="209"/>
      <c r="R280" s="209"/>
      <c r="S280" s="209"/>
      <c r="T280" s="210"/>
      <c r="AT280" s="211" t="s">
        <v>212</v>
      </c>
      <c r="AU280" s="211" t="s">
        <v>85</v>
      </c>
      <c r="AV280" s="13" t="s">
        <v>85</v>
      </c>
      <c r="AW280" s="13" t="s">
        <v>31</v>
      </c>
      <c r="AX280" s="13" t="s">
        <v>83</v>
      </c>
      <c r="AY280" s="211" t="s">
        <v>198</v>
      </c>
    </row>
    <row r="281" spans="1:65" s="13" customFormat="1">
      <c r="B281" s="200"/>
      <c r="C281" s="201"/>
      <c r="D281" s="202" t="s">
        <v>212</v>
      </c>
      <c r="E281" s="201"/>
      <c r="F281" s="204" t="s">
        <v>429</v>
      </c>
      <c r="G281" s="201"/>
      <c r="H281" s="205">
        <v>711.04</v>
      </c>
      <c r="I281" s="206"/>
      <c r="J281" s="201"/>
      <c r="K281" s="201"/>
      <c r="L281" s="207"/>
      <c r="M281" s="208"/>
      <c r="N281" s="209"/>
      <c r="O281" s="209"/>
      <c r="P281" s="209"/>
      <c r="Q281" s="209"/>
      <c r="R281" s="209"/>
      <c r="S281" s="209"/>
      <c r="T281" s="210"/>
      <c r="AT281" s="211" t="s">
        <v>212</v>
      </c>
      <c r="AU281" s="211" t="s">
        <v>85</v>
      </c>
      <c r="AV281" s="13" t="s">
        <v>85</v>
      </c>
      <c r="AW281" s="13" t="s">
        <v>4</v>
      </c>
      <c r="AX281" s="13" t="s">
        <v>83</v>
      </c>
      <c r="AY281" s="211" t="s">
        <v>198</v>
      </c>
    </row>
    <row r="282" spans="1:65" s="2" customFormat="1" ht="24.2" customHeight="1">
      <c r="A282" s="34"/>
      <c r="B282" s="35"/>
      <c r="C282" s="237" t="s">
        <v>430</v>
      </c>
      <c r="D282" s="237" t="s">
        <v>314</v>
      </c>
      <c r="E282" s="238" t="s">
        <v>431</v>
      </c>
      <c r="F282" s="239" t="s">
        <v>432</v>
      </c>
      <c r="G282" s="240" t="s">
        <v>94</v>
      </c>
      <c r="H282" s="241">
        <v>35.700000000000003</v>
      </c>
      <c r="I282" s="242"/>
      <c r="J282" s="243">
        <f>ROUND(I282*H282,2)</f>
        <v>0</v>
      </c>
      <c r="K282" s="239" t="s">
        <v>203</v>
      </c>
      <c r="L282" s="244"/>
      <c r="M282" s="245" t="s">
        <v>1</v>
      </c>
      <c r="N282" s="246" t="s">
        <v>40</v>
      </c>
      <c r="O282" s="71"/>
      <c r="P282" s="196">
        <f>O282*H282</f>
        <v>0</v>
      </c>
      <c r="Q282" s="196">
        <v>0.13100000000000001</v>
      </c>
      <c r="R282" s="196">
        <f>Q282*H282</f>
        <v>4.6767000000000003</v>
      </c>
      <c r="S282" s="196">
        <v>0</v>
      </c>
      <c r="T282" s="197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98" t="s">
        <v>232</v>
      </c>
      <c r="AT282" s="198" t="s">
        <v>314</v>
      </c>
      <c r="AU282" s="198" t="s">
        <v>85</v>
      </c>
      <c r="AY282" s="17" t="s">
        <v>198</v>
      </c>
      <c r="BE282" s="199">
        <f>IF(N282="základní",J282,0)</f>
        <v>0</v>
      </c>
      <c r="BF282" s="199">
        <f>IF(N282="snížená",J282,0)</f>
        <v>0</v>
      </c>
      <c r="BG282" s="199">
        <f>IF(N282="zákl. přenesená",J282,0)</f>
        <v>0</v>
      </c>
      <c r="BH282" s="199">
        <f>IF(N282="sníž. přenesená",J282,0)</f>
        <v>0</v>
      </c>
      <c r="BI282" s="199">
        <f>IF(N282="nulová",J282,0)</f>
        <v>0</v>
      </c>
      <c r="BJ282" s="17" t="s">
        <v>83</v>
      </c>
      <c r="BK282" s="199">
        <f>ROUND(I282*H282,2)</f>
        <v>0</v>
      </c>
      <c r="BL282" s="17" t="s">
        <v>204</v>
      </c>
      <c r="BM282" s="198" t="s">
        <v>433</v>
      </c>
    </row>
    <row r="283" spans="1:65" s="2" customFormat="1" ht="19.5">
      <c r="A283" s="34"/>
      <c r="B283" s="35"/>
      <c r="C283" s="36"/>
      <c r="D283" s="202" t="s">
        <v>224</v>
      </c>
      <c r="E283" s="36"/>
      <c r="F283" s="223" t="s">
        <v>427</v>
      </c>
      <c r="G283" s="36"/>
      <c r="H283" s="36"/>
      <c r="I283" s="224"/>
      <c r="J283" s="36"/>
      <c r="K283" s="36"/>
      <c r="L283" s="39"/>
      <c r="M283" s="225"/>
      <c r="N283" s="226"/>
      <c r="O283" s="71"/>
      <c r="P283" s="71"/>
      <c r="Q283" s="71"/>
      <c r="R283" s="71"/>
      <c r="S283" s="71"/>
      <c r="T283" s="72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224</v>
      </c>
      <c r="AU283" s="17" t="s">
        <v>85</v>
      </c>
    </row>
    <row r="284" spans="1:65" s="13" customFormat="1">
      <c r="B284" s="200"/>
      <c r="C284" s="201"/>
      <c r="D284" s="202" t="s">
        <v>212</v>
      </c>
      <c r="E284" s="203" t="s">
        <v>1</v>
      </c>
      <c r="F284" s="204" t="s">
        <v>129</v>
      </c>
      <c r="G284" s="201"/>
      <c r="H284" s="205">
        <v>35</v>
      </c>
      <c r="I284" s="206"/>
      <c r="J284" s="201"/>
      <c r="K284" s="201"/>
      <c r="L284" s="207"/>
      <c r="M284" s="208"/>
      <c r="N284" s="209"/>
      <c r="O284" s="209"/>
      <c r="P284" s="209"/>
      <c r="Q284" s="209"/>
      <c r="R284" s="209"/>
      <c r="S284" s="209"/>
      <c r="T284" s="210"/>
      <c r="AT284" s="211" t="s">
        <v>212</v>
      </c>
      <c r="AU284" s="211" t="s">
        <v>85</v>
      </c>
      <c r="AV284" s="13" t="s">
        <v>85</v>
      </c>
      <c r="AW284" s="13" t="s">
        <v>31</v>
      </c>
      <c r="AX284" s="13" t="s">
        <v>83</v>
      </c>
      <c r="AY284" s="211" t="s">
        <v>198</v>
      </c>
    </row>
    <row r="285" spans="1:65" s="13" customFormat="1">
      <c r="B285" s="200"/>
      <c r="C285" s="201"/>
      <c r="D285" s="202" t="s">
        <v>212</v>
      </c>
      <c r="E285" s="201"/>
      <c r="F285" s="204" t="s">
        <v>434</v>
      </c>
      <c r="G285" s="201"/>
      <c r="H285" s="205">
        <v>35.700000000000003</v>
      </c>
      <c r="I285" s="206"/>
      <c r="J285" s="201"/>
      <c r="K285" s="201"/>
      <c r="L285" s="207"/>
      <c r="M285" s="208"/>
      <c r="N285" s="209"/>
      <c r="O285" s="209"/>
      <c r="P285" s="209"/>
      <c r="Q285" s="209"/>
      <c r="R285" s="209"/>
      <c r="S285" s="209"/>
      <c r="T285" s="210"/>
      <c r="AT285" s="211" t="s">
        <v>212</v>
      </c>
      <c r="AU285" s="211" t="s">
        <v>85</v>
      </c>
      <c r="AV285" s="13" t="s">
        <v>85</v>
      </c>
      <c r="AW285" s="13" t="s">
        <v>4</v>
      </c>
      <c r="AX285" s="13" t="s">
        <v>83</v>
      </c>
      <c r="AY285" s="211" t="s">
        <v>198</v>
      </c>
    </row>
    <row r="286" spans="1:65" s="2" customFormat="1" ht="37.9" customHeight="1">
      <c r="A286" s="34"/>
      <c r="B286" s="35"/>
      <c r="C286" s="187" t="s">
        <v>435</v>
      </c>
      <c r="D286" s="187" t="s">
        <v>200</v>
      </c>
      <c r="E286" s="188" t="s">
        <v>436</v>
      </c>
      <c r="F286" s="189" t="s">
        <v>437</v>
      </c>
      <c r="G286" s="190" t="s">
        <v>94</v>
      </c>
      <c r="H286" s="191">
        <v>211</v>
      </c>
      <c r="I286" s="192"/>
      <c r="J286" s="193">
        <f>ROUND(I286*H286,2)</f>
        <v>0</v>
      </c>
      <c r="K286" s="189" t="s">
        <v>203</v>
      </c>
      <c r="L286" s="39"/>
      <c r="M286" s="194" t="s">
        <v>1</v>
      </c>
      <c r="N286" s="195" t="s">
        <v>40</v>
      </c>
      <c r="O286" s="71"/>
      <c r="P286" s="196">
        <f>O286*H286</f>
        <v>0</v>
      </c>
      <c r="Q286" s="196">
        <v>0</v>
      </c>
      <c r="R286" s="196">
        <f>Q286*H286</f>
        <v>0</v>
      </c>
      <c r="S286" s="196">
        <v>0</v>
      </c>
      <c r="T286" s="197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98" t="s">
        <v>204</v>
      </c>
      <c r="AT286" s="198" t="s">
        <v>200</v>
      </c>
      <c r="AU286" s="198" t="s">
        <v>85</v>
      </c>
      <c r="AY286" s="17" t="s">
        <v>198</v>
      </c>
      <c r="BE286" s="199">
        <f>IF(N286="základní",J286,0)</f>
        <v>0</v>
      </c>
      <c r="BF286" s="199">
        <f>IF(N286="snížená",J286,0)</f>
        <v>0</v>
      </c>
      <c r="BG286" s="199">
        <f>IF(N286="zákl. přenesená",J286,0)</f>
        <v>0</v>
      </c>
      <c r="BH286" s="199">
        <f>IF(N286="sníž. přenesená",J286,0)</f>
        <v>0</v>
      </c>
      <c r="BI286" s="199">
        <f>IF(N286="nulová",J286,0)</f>
        <v>0</v>
      </c>
      <c r="BJ286" s="17" t="s">
        <v>83</v>
      </c>
      <c r="BK286" s="199">
        <f>ROUND(I286*H286,2)</f>
        <v>0</v>
      </c>
      <c r="BL286" s="17" t="s">
        <v>204</v>
      </c>
      <c r="BM286" s="198" t="s">
        <v>438</v>
      </c>
    </row>
    <row r="287" spans="1:65" s="13" customFormat="1">
      <c r="B287" s="200"/>
      <c r="C287" s="201"/>
      <c r="D287" s="202" t="s">
        <v>212</v>
      </c>
      <c r="E287" s="203" t="s">
        <v>1</v>
      </c>
      <c r="F287" s="204" t="s">
        <v>421</v>
      </c>
      <c r="G287" s="201"/>
      <c r="H287" s="205">
        <v>176</v>
      </c>
      <c r="I287" s="206"/>
      <c r="J287" s="201"/>
      <c r="K287" s="201"/>
      <c r="L287" s="207"/>
      <c r="M287" s="208"/>
      <c r="N287" s="209"/>
      <c r="O287" s="209"/>
      <c r="P287" s="209"/>
      <c r="Q287" s="209"/>
      <c r="R287" s="209"/>
      <c r="S287" s="209"/>
      <c r="T287" s="210"/>
      <c r="AT287" s="211" t="s">
        <v>212</v>
      </c>
      <c r="AU287" s="211" t="s">
        <v>85</v>
      </c>
      <c r="AV287" s="13" t="s">
        <v>85</v>
      </c>
      <c r="AW287" s="13" t="s">
        <v>31</v>
      </c>
      <c r="AX287" s="13" t="s">
        <v>75</v>
      </c>
      <c r="AY287" s="211" t="s">
        <v>198</v>
      </c>
    </row>
    <row r="288" spans="1:65" s="13" customFormat="1">
      <c r="B288" s="200"/>
      <c r="C288" s="201"/>
      <c r="D288" s="202" t="s">
        <v>212</v>
      </c>
      <c r="E288" s="203" t="s">
        <v>1</v>
      </c>
      <c r="F288" s="204" t="s">
        <v>129</v>
      </c>
      <c r="G288" s="201"/>
      <c r="H288" s="205">
        <v>35</v>
      </c>
      <c r="I288" s="206"/>
      <c r="J288" s="201"/>
      <c r="K288" s="201"/>
      <c r="L288" s="207"/>
      <c r="M288" s="208"/>
      <c r="N288" s="209"/>
      <c r="O288" s="209"/>
      <c r="P288" s="209"/>
      <c r="Q288" s="209"/>
      <c r="R288" s="209"/>
      <c r="S288" s="209"/>
      <c r="T288" s="210"/>
      <c r="AT288" s="211" t="s">
        <v>212</v>
      </c>
      <c r="AU288" s="211" t="s">
        <v>85</v>
      </c>
      <c r="AV288" s="13" t="s">
        <v>85</v>
      </c>
      <c r="AW288" s="13" t="s">
        <v>31</v>
      </c>
      <c r="AX288" s="13" t="s">
        <v>75</v>
      </c>
      <c r="AY288" s="211" t="s">
        <v>198</v>
      </c>
    </row>
    <row r="289" spans="1:65" s="14" customFormat="1">
      <c r="B289" s="212"/>
      <c r="C289" s="213"/>
      <c r="D289" s="202" t="s">
        <v>212</v>
      </c>
      <c r="E289" s="214" t="s">
        <v>1</v>
      </c>
      <c r="F289" s="215" t="s">
        <v>213</v>
      </c>
      <c r="G289" s="213"/>
      <c r="H289" s="216">
        <v>211</v>
      </c>
      <c r="I289" s="217"/>
      <c r="J289" s="213"/>
      <c r="K289" s="213"/>
      <c r="L289" s="218"/>
      <c r="M289" s="219"/>
      <c r="N289" s="220"/>
      <c r="O289" s="220"/>
      <c r="P289" s="220"/>
      <c r="Q289" s="220"/>
      <c r="R289" s="220"/>
      <c r="S289" s="220"/>
      <c r="T289" s="221"/>
      <c r="AT289" s="222" t="s">
        <v>212</v>
      </c>
      <c r="AU289" s="222" t="s">
        <v>85</v>
      </c>
      <c r="AV289" s="14" t="s">
        <v>204</v>
      </c>
      <c r="AW289" s="14" t="s">
        <v>31</v>
      </c>
      <c r="AX289" s="14" t="s">
        <v>83</v>
      </c>
      <c r="AY289" s="222" t="s">
        <v>198</v>
      </c>
    </row>
    <row r="290" spans="1:65" s="2" customFormat="1" ht="33" customHeight="1">
      <c r="A290" s="34"/>
      <c r="B290" s="35"/>
      <c r="C290" s="187" t="s">
        <v>439</v>
      </c>
      <c r="D290" s="187" t="s">
        <v>200</v>
      </c>
      <c r="E290" s="188" t="s">
        <v>440</v>
      </c>
      <c r="F290" s="189" t="s">
        <v>441</v>
      </c>
      <c r="G290" s="190" t="s">
        <v>94</v>
      </c>
      <c r="H290" s="191">
        <v>250</v>
      </c>
      <c r="I290" s="192"/>
      <c r="J290" s="193">
        <f>ROUND(I290*H290,2)</f>
        <v>0</v>
      </c>
      <c r="K290" s="189" t="s">
        <v>203</v>
      </c>
      <c r="L290" s="39"/>
      <c r="M290" s="194" t="s">
        <v>1</v>
      </c>
      <c r="N290" s="195" t="s">
        <v>40</v>
      </c>
      <c r="O290" s="71"/>
      <c r="P290" s="196">
        <f>O290*H290</f>
        <v>0</v>
      </c>
      <c r="Q290" s="196">
        <v>0.11162</v>
      </c>
      <c r="R290" s="196">
        <f>Q290*H290</f>
        <v>27.904999999999998</v>
      </c>
      <c r="S290" s="196">
        <v>0</v>
      </c>
      <c r="T290" s="197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98" t="s">
        <v>204</v>
      </c>
      <c r="AT290" s="198" t="s">
        <v>200</v>
      </c>
      <c r="AU290" s="198" t="s">
        <v>85</v>
      </c>
      <c r="AY290" s="17" t="s">
        <v>198</v>
      </c>
      <c r="BE290" s="199">
        <f>IF(N290="základní",J290,0)</f>
        <v>0</v>
      </c>
      <c r="BF290" s="199">
        <f>IF(N290="snížená",J290,0)</f>
        <v>0</v>
      </c>
      <c r="BG290" s="199">
        <f>IF(N290="zákl. přenesená",J290,0)</f>
        <v>0</v>
      </c>
      <c r="BH290" s="199">
        <f>IF(N290="sníž. přenesená",J290,0)</f>
        <v>0</v>
      </c>
      <c r="BI290" s="199">
        <f>IF(N290="nulová",J290,0)</f>
        <v>0</v>
      </c>
      <c r="BJ290" s="17" t="s">
        <v>83</v>
      </c>
      <c r="BK290" s="199">
        <f>ROUND(I290*H290,2)</f>
        <v>0</v>
      </c>
      <c r="BL290" s="17" t="s">
        <v>204</v>
      </c>
      <c r="BM290" s="198" t="s">
        <v>442</v>
      </c>
    </row>
    <row r="291" spans="1:65" s="13" customFormat="1">
      <c r="B291" s="200"/>
      <c r="C291" s="201"/>
      <c r="D291" s="202" t="s">
        <v>212</v>
      </c>
      <c r="E291" s="203" t="s">
        <v>1</v>
      </c>
      <c r="F291" s="204" t="s">
        <v>135</v>
      </c>
      <c r="G291" s="201"/>
      <c r="H291" s="205">
        <v>250</v>
      </c>
      <c r="I291" s="206"/>
      <c r="J291" s="201"/>
      <c r="K291" s="201"/>
      <c r="L291" s="207"/>
      <c r="M291" s="208"/>
      <c r="N291" s="209"/>
      <c r="O291" s="209"/>
      <c r="P291" s="209"/>
      <c r="Q291" s="209"/>
      <c r="R291" s="209"/>
      <c r="S291" s="209"/>
      <c r="T291" s="210"/>
      <c r="AT291" s="211" t="s">
        <v>212</v>
      </c>
      <c r="AU291" s="211" t="s">
        <v>85</v>
      </c>
      <c r="AV291" s="13" t="s">
        <v>85</v>
      </c>
      <c r="AW291" s="13" t="s">
        <v>31</v>
      </c>
      <c r="AX291" s="13" t="s">
        <v>83</v>
      </c>
      <c r="AY291" s="211" t="s">
        <v>198</v>
      </c>
    </row>
    <row r="292" spans="1:65" s="2" customFormat="1" ht="21.75" customHeight="1">
      <c r="A292" s="34"/>
      <c r="B292" s="35"/>
      <c r="C292" s="237" t="s">
        <v>443</v>
      </c>
      <c r="D292" s="237" t="s">
        <v>314</v>
      </c>
      <c r="E292" s="238" t="s">
        <v>444</v>
      </c>
      <c r="F292" s="239" t="s">
        <v>445</v>
      </c>
      <c r="G292" s="240" t="s">
        <v>94</v>
      </c>
      <c r="H292" s="241">
        <v>255</v>
      </c>
      <c r="I292" s="242"/>
      <c r="J292" s="243">
        <f>ROUND(I292*H292,2)</f>
        <v>0</v>
      </c>
      <c r="K292" s="239" t="s">
        <v>203</v>
      </c>
      <c r="L292" s="244"/>
      <c r="M292" s="245" t="s">
        <v>1</v>
      </c>
      <c r="N292" s="246" t="s">
        <v>40</v>
      </c>
      <c r="O292" s="71"/>
      <c r="P292" s="196">
        <f>O292*H292</f>
        <v>0</v>
      </c>
      <c r="Q292" s="196">
        <v>0.17599999999999999</v>
      </c>
      <c r="R292" s="196">
        <f>Q292*H292</f>
        <v>44.879999999999995</v>
      </c>
      <c r="S292" s="196">
        <v>0</v>
      </c>
      <c r="T292" s="197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98" t="s">
        <v>232</v>
      </c>
      <c r="AT292" s="198" t="s">
        <v>314</v>
      </c>
      <c r="AU292" s="198" t="s">
        <v>85</v>
      </c>
      <c r="AY292" s="17" t="s">
        <v>198</v>
      </c>
      <c r="BE292" s="199">
        <f>IF(N292="základní",J292,0)</f>
        <v>0</v>
      </c>
      <c r="BF292" s="199">
        <f>IF(N292="snížená",J292,0)</f>
        <v>0</v>
      </c>
      <c r="BG292" s="199">
        <f>IF(N292="zákl. přenesená",J292,0)</f>
        <v>0</v>
      </c>
      <c r="BH292" s="199">
        <f>IF(N292="sníž. přenesená",J292,0)</f>
        <v>0</v>
      </c>
      <c r="BI292" s="199">
        <f>IF(N292="nulová",J292,0)</f>
        <v>0</v>
      </c>
      <c r="BJ292" s="17" t="s">
        <v>83</v>
      </c>
      <c r="BK292" s="199">
        <f>ROUND(I292*H292,2)</f>
        <v>0</v>
      </c>
      <c r="BL292" s="17" t="s">
        <v>204</v>
      </c>
      <c r="BM292" s="198" t="s">
        <v>446</v>
      </c>
    </row>
    <row r="293" spans="1:65" s="2" customFormat="1" ht="19.5">
      <c r="A293" s="34"/>
      <c r="B293" s="35"/>
      <c r="C293" s="36"/>
      <c r="D293" s="202" t="s">
        <v>224</v>
      </c>
      <c r="E293" s="36"/>
      <c r="F293" s="223" t="s">
        <v>427</v>
      </c>
      <c r="G293" s="36"/>
      <c r="H293" s="36"/>
      <c r="I293" s="224"/>
      <c r="J293" s="36"/>
      <c r="K293" s="36"/>
      <c r="L293" s="39"/>
      <c r="M293" s="225"/>
      <c r="N293" s="226"/>
      <c r="O293" s="71"/>
      <c r="P293" s="71"/>
      <c r="Q293" s="71"/>
      <c r="R293" s="71"/>
      <c r="S293" s="71"/>
      <c r="T293" s="72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17" t="s">
        <v>224</v>
      </c>
      <c r="AU293" s="17" t="s">
        <v>85</v>
      </c>
    </row>
    <row r="294" spans="1:65" s="13" customFormat="1">
      <c r="B294" s="200"/>
      <c r="C294" s="201"/>
      <c r="D294" s="202" t="s">
        <v>212</v>
      </c>
      <c r="E294" s="203" t="s">
        <v>1</v>
      </c>
      <c r="F294" s="204" t="s">
        <v>135</v>
      </c>
      <c r="G294" s="201"/>
      <c r="H294" s="205">
        <v>250</v>
      </c>
      <c r="I294" s="206"/>
      <c r="J294" s="201"/>
      <c r="K294" s="201"/>
      <c r="L294" s="207"/>
      <c r="M294" s="208"/>
      <c r="N294" s="209"/>
      <c r="O294" s="209"/>
      <c r="P294" s="209"/>
      <c r="Q294" s="209"/>
      <c r="R294" s="209"/>
      <c r="S294" s="209"/>
      <c r="T294" s="210"/>
      <c r="AT294" s="211" t="s">
        <v>212</v>
      </c>
      <c r="AU294" s="211" t="s">
        <v>85</v>
      </c>
      <c r="AV294" s="13" t="s">
        <v>85</v>
      </c>
      <c r="AW294" s="13" t="s">
        <v>31</v>
      </c>
      <c r="AX294" s="13" t="s">
        <v>83</v>
      </c>
      <c r="AY294" s="211" t="s">
        <v>198</v>
      </c>
    </row>
    <row r="295" spans="1:65" s="13" customFormat="1">
      <c r="B295" s="200"/>
      <c r="C295" s="201"/>
      <c r="D295" s="202" t="s">
        <v>212</v>
      </c>
      <c r="E295" s="201"/>
      <c r="F295" s="204" t="s">
        <v>447</v>
      </c>
      <c r="G295" s="201"/>
      <c r="H295" s="205">
        <v>255</v>
      </c>
      <c r="I295" s="206"/>
      <c r="J295" s="201"/>
      <c r="K295" s="201"/>
      <c r="L295" s="207"/>
      <c r="M295" s="208"/>
      <c r="N295" s="209"/>
      <c r="O295" s="209"/>
      <c r="P295" s="209"/>
      <c r="Q295" s="209"/>
      <c r="R295" s="209"/>
      <c r="S295" s="209"/>
      <c r="T295" s="210"/>
      <c r="AT295" s="211" t="s">
        <v>212</v>
      </c>
      <c r="AU295" s="211" t="s">
        <v>85</v>
      </c>
      <c r="AV295" s="13" t="s">
        <v>85</v>
      </c>
      <c r="AW295" s="13" t="s">
        <v>4</v>
      </c>
      <c r="AX295" s="13" t="s">
        <v>83</v>
      </c>
      <c r="AY295" s="211" t="s">
        <v>198</v>
      </c>
    </row>
    <row r="296" spans="1:65" s="2" customFormat="1" ht="21.75" customHeight="1">
      <c r="A296" s="34"/>
      <c r="B296" s="35"/>
      <c r="C296" s="237" t="s">
        <v>448</v>
      </c>
      <c r="D296" s="237" t="s">
        <v>314</v>
      </c>
      <c r="E296" s="238" t="s">
        <v>449</v>
      </c>
      <c r="F296" s="239" t="s">
        <v>450</v>
      </c>
      <c r="G296" s="240" t="s">
        <v>290</v>
      </c>
      <c r="H296" s="241">
        <v>22.555</v>
      </c>
      <c r="I296" s="242"/>
      <c r="J296" s="243">
        <f>ROUND(I296*H296,2)</f>
        <v>0</v>
      </c>
      <c r="K296" s="239" t="s">
        <v>203</v>
      </c>
      <c r="L296" s="244"/>
      <c r="M296" s="245" t="s">
        <v>1</v>
      </c>
      <c r="N296" s="246" t="s">
        <v>40</v>
      </c>
      <c r="O296" s="71"/>
      <c r="P296" s="196">
        <f>O296*H296</f>
        <v>0</v>
      </c>
      <c r="Q296" s="196">
        <v>1</v>
      </c>
      <c r="R296" s="196">
        <f>Q296*H296</f>
        <v>22.555</v>
      </c>
      <c r="S296" s="196">
        <v>0</v>
      </c>
      <c r="T296" s="197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98" t="s">
        <v>232</v>
      </c>
      <c r="AT296" s="198" t="s">
        <v>314</v>
      </c>
      <c r="AU296" s="198" t="s">
        <v>85</v>
      </c>
      <c r="AY296" s="17" t="s">
        <v>198</v>
      </c>
      <c r="BE296" s="199">
        <f>IF(N296="základní",J296,0)</f>
        <v>0</v>
      </c>
      <c r="BF296" s="199">
        <f>IF(N296="snížená",J296,0)</f>
        <v>0</v>
      </c>
      <c r="BG296" s="199">
        <f>IF(N296="zákl. přenesená",J296,0)</f>
        <v>0</v>
      </c>
      <c r="BH296" s="199">
        <f>IF(N296="sníž. přenesená",J296,0)</f>
        <v>0</v>
      </c>
      <c r="BI296" s="199">
        <f>IF(N296="nulová",J296,0)</f>
        <v>0</v>
      </c>
      <c r="BJ296" s="17" t="s">
        <v>83</v>
      </c>
      <c r="BK296" s="199">
        <f>ROUND(I296*H296,2)</f>
        <v>0</v>
      </c>
      <c r="BL296" s="17" t="s">
        <v>204</v>
      </c>
      <c r="BM296" s="198" t="s">
        <v>451</v>
      </c>
    </row>
    <row r="297" spans="1:65" s="13" customFormat="1">
      <c r="B297" s="200"/>
      <c r="C297" s="201"/>
      <c r="D297" s="202" t="s">
        <v>212</v>
      </c>
      <c r="E297" s="203" t="s">
        <v>1</v>
      </c>
      <c r="F297" s="204" t="s">
        <v>452</v>
      </c>
      <c r="G297" s="201"/>
      <c r="H297" s="205">
        <v>0.13</v>
      </c>
      <c r="I297" s="206"/>
      <c r="J297" s="201"/>
      <c r="K297" s="201"/>
      <c r="L297" s="207"/>
      <c r="M297" s="208"/>
      <c r="N297" s="209"/>
      <c r="O297" s="209"/>
      <c r="P297" s="209"/>
      <c r="Q297" s="209"/>
      <c r="R297" s="209"/>
      <c r="S297" s="209"/>
      <c r="T297" s="210"/>
      <c r="AT297" s="211" t="s">
        <v>212</v>
      </c>
      <c r="AU297" s="211" t="s">
        <v>85</v>
      </c>
      <c r="AV297" s="13" t="s">
        <v>85</v>
      </c>
      <c r="AW297" s="13" t="s">
        <v>31</v>
      </c>
      <c r="AX297" s="13" t="s">
        <v>75</v>
      </c>
      <c r="AY297" s="211" t="s">
        <v>198</v>
      </c>
    </row>
    <row r="298" spans="1:65" s="13" customFormat="1" ht="22.5">
      <c r="B298" s="200"/>
      <c r="C298" s="201"/>
      <c r="D298" s="202" t="s">
        <v>212</v>
      </c>
      <c r="E298" s="203" t="s">
        <v>1</v>
      </c>
      <c r="F298" s="204" t="s">
        <v>453</v>
      </c>
      <c r="G298" s="201"/>
      <c r="H298" s="205">
        <v>22.555</v>
      </c>
      <c r="I298" s="206"/>
      <c r="J298" s="201"/>
      <c r="K298" s="201"/>
      <c r="L298" s="207"/>
      <c r="M298" s="208"/>
      <c r="N298" s="209"/>
      <c r="O298" s="209"/>
      <c r="P298" s="209"/>
      <c r="Q298" s="209"/>
      <c r="R298" s="209"/>
      <c r="S298" s="209"/>
      <c r="T298" s="210"/>
      <c r="AT298" s="211" t="s">
        <v>212</v>
      </c>
      <c r="AU298" s="211" t="s">
        <v>85</v>
      </c>
      <c r="AV298" s="13" t="s">
        <v>85</v>
      </c>
      <c r="AW298" s="13" t="s">
        <v>31</v>
      </c>
      <c r="AX298" s="13" t="s">
        <v>83</v>
      </c>
      <c r="AY298" s="211" t="s">
        <v>198</v>
      </c>
    </row>
    <row r="299" spans="1:65" s="12" customFormat="1" ht="22.9" customHeight="1">
      <c r="B299" s="171"/>
      <c r="C299" s="172"/>
      <c r="D299" s="173" t="s">
        <v>74</v>
      </c>
      <c r="E299" s="185" t="s">
        <v>232</v>
      </c>
      <c r="F299" s="185" t="s">
        <v>454</v>
      </c>
      <c r="G299" s="172"/>
      <c r="H299" s="172"/>
      <c r="I299" s="175"/>
      <c r="J299" s="186">
        <f>BK299</f>
        <v>0</v>
      </c>
      <c r="K299" s="172"/>
      <c r="L299" s="177"/>
      <c r="M299" s="178"/>
      <c r="N299" s="179"/>
      <c r="O299" s="179"/>
      <c r="P299" s="180">
        <f>SUM(P300:P340)</f>
        <v>0</v>
      </c>
      <c r="Q299" s="179"/>
      <c r="R299" s="180">
        <f>SUM(R300:R340)</f>
        <v>8.7016922000000001</v>
      </c>
      <c r="S299" s="179"/>
      <c r="T299" s="181">
        <f>SUM(T300:T340)</f>
        <v>12.080000000000002</v>
      </c>
      <c r="AR299" s="182" t="s">
        <v>83</v>
      </c>
      <c r="AT299" s="183" t="s">
        <v>74</v>
      </c>
      <c r="AU299" s="183" t="s">
        <v>83</v>
      </c>
      <c r="AY299" s="182" t="s">
        <v>198</v>
      </c>
      <c r="BK299" s="184">
        <f>SUM(BK300:BK340)</f>
        <v>0</v>
      </c>
    </row>
    <row r="300" spans="1:65" s="2" customFormat="1" ht="24.2" customHeight="1">
      <c r="A300" s="34"/>
      <c r="B300" s="35"/>
      <c r="C300" s="187" t="s">
        <v>455</v>
      </c>
      <c r="D300" s="187" t="s">
        <v>200</v>
      </c>
      <c r="E300" s="188" t="s">
        <v>456</v>
      </c>
      <c r="F300" s="189" t="s">
        <v>457</v>
      </c>
      <c r="G300" s="190" t="s">
        <v>121</v>
      </c>
      <c r="H300" s="191">
        <v>4.5</v>
      </c>
      <c r="I300" s="192"/>
      <c r="J300" s="193">
        <f>ROUND(I300*H300,2)</f>
        <v>0</v>
      </c>
      <c r="K300" s="189" t="s">
        <v>203</v>
      </c>
      <c r="L300" s="39"/>
      <c r="M300" s="194" t="s">
        <v>1</v>
      </c>
      <c r="N300" s="195" t="s">
        <v>40</v>
      </c>
      <c r="O300" s="71"/>
      <c r="P300" s="196">
        <f>O300*H300</f>
        <v>0</v>
      </c>
      <c r="Q300" s="196">
        <v>1.0000000000000001E-5</v>
      </c>
      <c r="R300" s="196">
        <f>Q300*H300</f>
        <v>4.5000000000000003E-5</v>
      </c>
      <c r="S300" s="196">
        <v>0</v>
      </c>
      <c r="T300" s="197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98" t="s">
        <v>204</v>
      </c>
      <c r="AT300" s="198" t="s">
        <v>200</v>
      </c>
      <c r="AU300" s="198" t="s">
        <v>85</v>
      </c>
      <c r="AY300" s="17" t="s">
        <v>198</v>
      </c>
      <c r="BE300" s="199">
        <f>IF(N300="základní",J300,0)</f>
        <v>0</v>
      </c>
      <c r="BF300" s="199">
        <f>IF(N300="snížená",J300,0)</f>
        <v>0</v>
      </c>
      <c r="BG300" s="199">
        <f>IF(N300="zákl. přenesená",J300,0)</f>
        <v>0</v>
      </c>
      <c r="BH300" s="199">
        <f>IF(N300="sníž. přenesená",J300,0)</f>
        <v>0</v>
      </c>
      <c r="BI300" s="199">
        <f>IF(N300="nulová",J300,0)</f>
        <v>0</v>
      </c>
      <c r="BJ300" s="17" t="s">
        <v>83</v>
      </c>
      <c r="BK300" s="199">
        <f>ROUND(I300*H300,2)</f>
        <v>0</v>
      </c>
      <c r="BL300" s="17" t="s">
        <v>204</v>
      </c>
      <c r="BM300" s="198" t="s">
        <v>458</v>
      </c>
    </row>
    <row r="301" spans="1:65" s="13" customFormat="1">
      <c r="B301" s="200"/>
      <c r="C301" s="201"/>
      <c r="D301" s="202" t="s">
        <v>212</v>
      </c>
      <c r="E301" s="203" t="s">
        <v>1</v>
      </c>
      <c r="F301" s="204" t="s">
        <v>119</v>
      </c>
      <c r="G301" s="201"/>
      <c r="H301" s="205">
        <v>4.5</v>
      </c>
      <c r="I301" s="206"/>
      <c r="J301" s="201"/>
      <c r="K301" s="201"/>
      <c r="L301" s="207"/>
      <c r="M301" s="208"/>
      <c r="N301" s="209"/>
      <c r="O301" s="209"/>
      <c r="P301" s="209"/>
      <c r="Q301" s="209"/>
      <c r="R301" s="209"/>
      <c r="S301" s="209"/>
      <c r="T301" s="210"/>
      <c r="AT301" s="211" t="s">
        <v>212</v>
      </c>
      <c r="AU301" s="211" t="s">
        <v>85</v>
      </c>
      <c r="AV301" s="13" t="s">
        <v>85</v>
      </c>
      <c r="AW301" s="13" t="s">
        <v>31</v>
      </c>
      <c r="AX301" s="13" t="s">
        <v>83</v>
      </c>
      <c r="AY301" s="211" t="s">
        <v>198</v>
      </c>
    </row>
    <row r="302" spans="1:65" s="2" customFormat="1" ht="24.2" customHeight="1">
      <c r="A302" s="34"/>
      <c r="B302" s="35"/>
      <c r="C302" s="237" t="s">
        <v>459</v>
      </c>
      <c r="D302" s="237" t="s">
        <v>314</v>
      </c>
      <c r="E302" s="238" t="s">
        <v>460</v>
      </c>
      <c r="F302" s="239" t="s">
        <v>461</v>
      </c>
      <c r="G302" s="240" t="s">
        <v>121</v>
      </c>
      <c r="H302" s="241">
        <v>4.5679999999999996</v>
      </c>
      <c r="I302" s="242"/>
      <c r="J302" s="243">
        <f>ROUND(I302*H302,2)</f>
        <v>0</v>
      </c>
      <c r="K302" s="239" t="s">
        <v>203</v>
      </c>
      <c r="L302" s="244"/>
      <c r="M302" s="245" t="s">
        <v>1</v>
      </c>
      <c r="N302" s="246" t="s">
        <v>40</v>
      </c>
      <c r="O302" s="71"/>
      <c r="P302" s="196">
        <f>O302*H302</f>
        <v>0</v>
      </c>
      <c r="Q302" s="196">
        <v>2.8999999999999998E-3</v>
      </c>
      <c r="R302" s="196">
        <f>Q302*H302</f>
        <v>1.3247199999999997E-2</v>
      </c>
      <c r="S302" s="196">
        <v>0</v>
      </c>
      <c r="T302" s="197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98" t="s">
        <v>232</v>
      </c>
      <c r="AT302" s="198" t="s">
        <v>314</v>
      </c>
      <c r="AU302" s="198" t="s">
        <v>85</v>
      </c>
      <c r="AY302" s="17" t="s">
        <v>198</v>
      </c>
      <c r="BE302" s="199">
        <f>IF(N302="základní",J302,0)</f>
        <v>0</v>
      </c>
      <c r="BF302" s="199">
        <f>IF(N302="snížená",J302,0)</f>
        <v>0</v>
      </c>
      <c r="BG302" s="199">
        <f>IF(N302="zákl. přenesená",J302,0)</f>
        <v>0</v>
      </c>
      <c r="BH302" s="199">
        <f>IF(N302="sníž. přenesená",J302,0)</f>
        <v>0</v>
      </c>
      <c r="BI302" s="199">
        <f>IF(N302="nulová",J302,0)</f>
        <v>0</v>
      </c>
      <c r="BJ302" s="17" t="s">
        <v>83</v>
      </c>
      <c r="BK302" s="199">
        <f>ROUND(I302*H302,2)</f>
        <v>0</v>
      </c>
      <c r="BL302" s="17" t="s">
        <v>204</v>
      </c>
      <c r="BM302" s="198" t="s">
        <v>462</v>
      </c>
    </row>
    <row r="303" spans="1:65" s="13" customFormat="1">
      <c r="B303" s="200"/>
      <c r="C303" s="201"/>
      <c r="D303" s="202" t="s">
        <v>212</v>
      </c>
      <c r="E303" s="203" t="s">
        <v>1</v>
      </c>
      <c r="F303" s="204" t="s">
        <v>119</v>
      </c>
      <c r="G303" s="201"/>
      <c r="H303" s="205">
        <v>4.5</v>
      </c>
      <c r="I303" s="206"/>
      <c r="J303" s="201"/>
      <c r="K303" s="201"/>
      <c r="L303" s="207"/>
      <c r="M303" s="208"/>
      <c r="N303" s="209"/>
      <c r="O303" s="209"/>
      <c r="P303" s="209"/>
      <c r="Q303" s="209"/>
      <c r="R303" s="209"/>
      <c r="S303" s="209"/>
      <c r="T303" s="210"/>
      <c r="AT303" s="211" t="s">
        <v>212</v>
      </c>
      <c r="AU303" s="211" t="s">
        <v>85</v>
      </c>
      <c r="AV303" s="13" t="s">
        <v>85</v>
      </c>
      <c r="AW303" s="13" t="s">
        <v>31</v>
      </c>
      <c r="AX303" s="13" t="s">
        <v>83</v>
      </c>
      <c r="AY303" s="211" t="s">
        <v>198</v>
      </c>
    </row>
    <row r="304" spans="1:65" s="13" customFormat="1">
      <c r="B304" s="200"/>
      <c r="C304" s="201"/>
      <c r="D304" s="202" t="s">
        <v>212</v>
      </c>
      <c r="E304" s="201"/>
      <c r="F304" s="204" t="s">
        <v>463</v>
      </c>
      <c r="G304" s="201"/>
      <c r="H304" s="205">
        <v>4.5679999999999996</v>
      </c>
      <c r="I304" s="206"/>
      <c r="J304" s="201"/>
      <c r="K304" s="201"/>
      <c r="L304" s="207"/>
      <c r="M304" s="208"/>
      <c r="N304" s="209"/>
      <c r="O304" s="209"/>
      <c r="P304" s="209"/>
      <c r="Q304" s="209"/>
      <c r="R304" s="209"/>
      <c r="S304" s="209"/>
      <c r="T304" s="210"/>
      <c r="AT304" s="211" t="s">
        <v>212</v>
      </c>
      <c r="AU304" s="211" t="s">
        <v>85</v>
      </c>
      <c r="AV304" s="13" t="s">
        <v>85</v>
      </c>
      <c r="AW304" s="13" t="s">
        <v>4</v>
      </c>
      <c r="AX304" s="13" t="s">
        <v>83</v>
      </c>
      <c r="AY304" s="211" t="s">
        <v>198</v>
      </c>
    </row>
    <row r="305" spans="1:65" s="2" customFormat="1" ht="24.2" customHeight="1">
      <c r="A305" s="34"/>
      <c r="B305" s="35"/>
      <c r="C305" s="187" t="s">
        <v>464</v>
      </c>
      <c r="D305" s="187" t="s">
        <v>200</v>
      </c>
      <c r="E305" s="188" t="s">
        <v>465</v>
      </c>
      <c r="F305" s="189" t="s">
        <v>466</v>
      </c>
      <c r="G305" s="190" t="s">
        <v>143</v>
      </c>
      <c r="H305" s="191">
        <v>3</v>
      </c>
      <c r="I305" s="192"/>
      <c r="J305" s="193">
        <f>ROUND(I305*H305,2)</f>
        <v>0</v>
      </c>
      <c r="K305" s="189" t="s">
        <v>203</v>
      </c>
      <c r="L305" s="39"/>
      <c r="M305" s="194" t="s">
        <v>1</v>
      </c>
      <c r="N305" s="195" t="s">
        <v>40</v>
      </c>
      <c r="O305" s="71"/>
      <c r="P305" s="196">
        <f>O305*H305</f>
        <v>0</v>
      </c>
      <c r="Q305" s="196">
        <v>0</v>
      </c>
      <c r="R305" s="196">
        <f>Q305*H305</f>
        <v>0</v>
      </c>
      <c r="S305" s="196">
        <v>1.76</v>
      </c>
      <c r="T305" s="197">
        <f>S305*H305</f>
        <v>5.28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98" t="s">
        <v>204</v>
      </c>
      <c r="AT305" s="198" t="s">
        <v>200</v>
      </c>
      <c r="AU305" s="198" t="s">
        <v>85</v>
      </c>
      <c r="AY305" s="17" t="s">
        <v>198</v>
      </c>
      <c r="BE305" s="199">
        <f>IF(N305="základní",J305,0)</f>
        <v>0</v>
      </c>
      <c r="BF305" s="199">
        <f>IF(N305="snížená",J305,0)</f>
        <v>0</v>
      </c>
      <c r="BG305" s="199">
        <f>IF(N305="zákl. přenesená",J305,0)</f>
        <v>0</v>
      </c>
      <c r="BH305" s="199">
        <f>IF(N305="sníž. přenesená",J305,0)</f>
        <v>0</v>
      </c>
      <c r="BI305" s="199">
        <f>IF(N305="nulová",J305,0)</f>
        <v>0</v>
      </c>
      <c r="BJ305" s="17" t="s">
        <v>83</v>
      </c>
      <c r="BK305" s="199">
        <f>ROUND(I305*H305,2)</f>
        <v>0</v>
      </c>
      <c r="BL305" s="17" t="s">
        <v>204</v>
      </c>
      <c r="BM305" s="198" t="s">
        <v>467</v>
      </c>
    </row>
    <row r="306" spans="1:65" s="13" customFormat="1">
      <c r="B306" s="200"/>
      <c r="C306" s="201"/>
      <c r="D306" s="202" t="s">
        <v>212</v>
      </c>
      <c r="E306" s="203" t="s">
        <v>1</v>
      </c>
      <c r="F306" s="204" t="s">
        <v>162</v>
      </c>
      <c r="G306" s="201"/>
      <c r="H306" s="205">
        <v>3</v>
      </c>
      <c r="I306" s="206"/>
      <c r="J306" s="201"/>
      <c r="K306" s="201"/>
      <c r="L306" s="207"/>
      <c r="M306" s="208"/>
      <c r="N306" s="209"/>
      <c r="O306" s="209"/>
      <c r="P306" s="209"/>
      <c r="Q306" s="209"/>
      <c r="R306" s="209"/>
      <c r="S306" s="209"/>
      <c r="T306" s="210"/>
      <c r="AT306" s="211" t="s">
        <v>212</v>
      </c>
      <c r="AU306" s="211" t="s">
        <v>85</v>
      </c>
      <c r="AV306" s="13" t="s">
        <v>85</v>
      </c>
      <c r="AW306" s="13" t="s">
        <v>31</v>
      </c>
      <c r="AX306" s="13" t="s">
        <v>83</v>
      </c>
      <c r="AY306" s="211" t="s">
        <v>198</v>
      </c>
    </row>
    <row r="307" spans="1:65" s="2" customFormat="1" ht="24.2" customHeight="1">
      <c r="A307" s="34"/>
      <c r="B307" s="35"/>
      <c r="C307" s="187" t="s">
        <v>468</v>
      </c>
      <c r="D307" s="187" t="s">
        <v>200</v>
      </c>
      <c r="E307" s="188" t="s">
        <v>469</v>
      </c>
      <c r="F307" s="189" t="s">
        <v>470</v>
      </c>
      <c r="G307" s="190" t="s">
        <v>143</v>
      </c>
      <c r="H307" s="191">
        <v>10</v>
      </c>
      <c r="I307" s="192"/>
      <c r="J307" s="193">
        <f>ROUND(I307*H307,2)</f>
        <v>0</v>
      </c>
      <c r="K307" s="189" t="s">
        <v>203</v>
      </c>
      <c r="L307" s="39"/>
      <c r="M307" s="194" t="s">
        <v>1</v>
      </c>
      <c r="N307" s="195" t="s">
        <v>40</v>
      </c>
      <c r="O307" s="71"/>
      <c r="P307" s="196">
        <f>O307*H307</f>
        <v>0</v>
      </c>
      <c r="Q307" s="196">
        <v>0</v>
      </c>
      <c r="R307" s="196">
        <f>Q307*H307</f>
        <v>0</v>
      </c>
      <c r="S307" s="196">
        <v>0.55000000000000004</v>
      </c>
      <c r="T307" s="197">
        <f>S307*H307</f>
        <v>5.5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98" t="s">
        <v>204</v>
      </c>
      <c r="AT307" s="198" t="s">
        <v>200</v>
      </c>
      <c r="AU307" s="198" t="s">
        <v>85</v>
      </c>
      <c r="AY307" s="17" t="s">
        <v>198</v>
      </c>
      <c r="BE307" s="199">
        <f>IF(N307="základní",J307,0)</f>
        <v>0</v>
      </c>
      <c r="BF307" s="199">
        <f>IF(N307="snížená",J307,0)</f>
        <v>0</v>
      </c>
      <c r="BG307" s="199">
        <f>IF(N307="zákl. přenesená",J307,0)</f>
        <v>0</v>
      </c>
      <c r="BH307" s="199">
        <f>IF(N307="sníž. přenesená",J307,0)</f>
        <v>0</v>
      </c>
      <c r="BI307" s="199">
        <f>IF(N307="nulová",J307,0)</f>
        <v>0</v>
      </c>
      <c r="BJ307" s="17" t="s">
        <v>83</v>
      </c>
      <c r="BK307" s="199">
        <f>ROUND(I307*H307,2)</f>
        <v>0</v>
      </c>
      <c r="BL307" s="17" t="s">
        <v>204</v>
      </c>
      <c r="BM307" s="198" t="s">
        <v>471</v>
      </c>
    </row>
    <row r="308" spans="1:65" s="13" customFormat="1">
      <c r="B308" s="200"/>
      <c r="C308" s="201"/>
      <c r="D308" s="202" t="s">
        <v>212</v>
      </c>
      <c r="E308" s="203" t="s">
        <v>1</v>
      </c>
      <c r="F308" s="204" t="s">
        <v>158</v>
      </c>
      <c r="G308" s="201"/>
      <c r="H308" s="205">
        <v>10</v>
      </c>
      <c r="I308" s="206"/>
      <c r="J308" s="201"/>
      <c r="K308" s="201"/>
      <c r="L308" s="207"/>
      <c r="M308" s="208"/>
      <c r="N308" s="209"/>
      <c r="O308" s="209"/>
      <c r="P308" s="209"/>
      <c r="Q308" s="209"/>
      <c r="R308" s="209"/>
      <c r="S308" s="209"/>
      <c r="T308" s="210"/>
      <c r="AT308" s="211" t="s">
        <v>212</v>
      </c>
      <c r="AU308" s="211" t="s">
        <v>85</v>
      </c>
      <c r="AV308" s="13" t="s">
        <v>85</v>
      </c>
      <c r="AW308" s="13" t="s">
        <v>31</v>
      </c>
      <c r="AX308" s="13" t="s">
        <v>83</v>
      </c>
      <c r="AY308" s="211" t="s">
        <v>198</v>
      </c>
    </row>
    <row r="309" spans="1:65" s="2" customFormat="1" ht="24.2" customHeight="1">
      <c r="A309" s="34"/>
      <c r="B309" s="35"/>
      <c r="C309" s="187" t="s">
        <v>472</v>
      </c>
      <c r="D309" s="187" t="s">
        <v>200</v>
      </c>
      <c r="E309" s="188" t="s">
        <v>473</v>
      </c>
      <c r="F309" s="189" t="s">
        <v>474</v>
      </c>
      <c r="G309" s="190" t="s">
        <v>160</v>
      </c>
      <c r="H309" s="191">
        <v>10</v>
      </c>
      <c r="I309" s="192"/>
      <c r="J309" s="193">
        <f>ROUND(I309*H309,2)</f>
        <v>0</v>
      </c>
      <c r="K309" s="189" t="s">
        <v>203</v>
      </c>
      <c r="L309" s="39"/>
      <c r="M309" s="194" t="s">
        <v>1</v>
      </c>
      <c r="N309" s="195" t="s">
        <v>40</v>
      </c>
      <c r="O309" s="71"/>
      <c r="P309" s="196">
        <f>O309*H309</f>
        <v>0</v>
      </c>
      <c r="Q309" s="196">
        <v>1.248E-2</v>
      </c>
      <c r="R309" s="196">
        <f>Q309*H309</f>
        <v>0.12479999999999999</v>
      </c>
      <c r="S309" s="196">
        <v>0</v>
      </c>
      <c r="T309" s="197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98" t="s">
        <v>204</v>
      </c>
      <c r="AT309" s="198" t="s">
        <v>200</v>
      </c>
      <c r="AU309" s="198" t="s">
        <v>85</v>
      </c>
      <c r="AY309" s="17" t="s">
        <v>198</v>
      </c>
      <c r="BE309" s="199">
        <f>IF(N309="základní",J309,0)</f>
        <v>0</v>
      </c>
      <c r="BF309" s="199">
        <f>IF(N309="snížená",J309,0)</f>
        <v>0</v>
      </c>
      <c r="BG309" s="199">
        <f>IF(N309="zákl. přenesená",J309,0)</f>
        <v>0</v>
      </c>
      <c r="BH309" s="199">
        <f>IF(N309="sníž. přenesená",J309,0)</f>
        <v>0</v>
      </c>
      <c r="BI309" s="199">
        <f>IF(N309="nulová",J309,0)</f>
        <v>0</v>
      </c>
      <c r="BJ309" s="17" t="s">
        <v>83</v>
      </c>
      <c r="BK309" s="199">
        <f>ROUND(I309*H309,2)</f>
        <v>0</v>
      </c>
      <c r="BL309" s="17" t="s">
        <v>204</v>
      </c>
      <c r="BM309" s="198" t="s">
        <v>475</v>
      </c>
    </row>
    <row r="310" spans="1:65" s="13" customFormat="1">
      <c r="B310" s="200"/>
      <c r="C310" s="201"/>
      <c r="D310" s="202" t="s">
        <v>212</v>
      </c>
      <c r="E310" s="203" t="s">
        <v>1</v>
      </c>
      <c r="F310" s="204" t="s">
        <v>158</v>
      </c>
      <c r="G310" s="201"/>
      <c r="H310" s="205">
        <v>10</v>
      </c>
      <c r="I310" s="206"/>
      <c r="J310" s="201"/>
      <c r="K310" s="201"/>
      <c r="L310" s="207"/>
      <c r="M310" s="208"/>
      <c r="N310" s="209"/>
      <c r="O310" s="209"/>
      <c r="P310" s="209"/>
      <c r="Q310" s="209"/>
      <c r="R310" s="209"/>
      <c r="S310" s="209"/>
      <c r="T310" s="210"/>
      <c r="AT310" s="211" t="s">
        <v>212</v>
      </c>
      <c r="AU310" s="211" t="s">
        <v>85</v>
      </c>
      <c r="AV310" s="13" t="s">
        <v>85</v>
      </c>
      <c r="AW310" s="13" t="s">
        <v>31</v>
      </c>
      <c r="AX310" s="13" t="s">
        <v>83</v>
      </c>
      <c r="AY310" s="211" t="s">
        <v>198</v>
      </c>
    </row>
    <row r="311" spans="1:65" s="2" customFormat="1" ht="24.2" customHeight="1">
      <c r="A311" s="34"/>
      <c r="B311" s="35"/>
      <c r="C311" s="237" t="s">
        <v>476</v>
      </c>
      <c r="D311" s="237" t="s">
        <v>314</v>
      </c>
      <c r="E311" s="238" t="s">
        <v>477</v>
      </c>
      <c r="F311" s="239" t="s">
        <v>478</v>
      </c>
      <c r="G311" s="240" t="s">
        <v>160</v>
      </c>
      <c r="H311" s="241">
        <v>10</v>
      </c>
      <c r="I311" s="242"/>
      <c r="J311" s="243">
        <f>ROUND(I311*H311,2)</f>
        <v>0</v>
      </c>
      <c r="K311" s="239" t="s">
        <v>203</v>
      </c>
      <c r="L311" s="244"/>
      <c r="M311" s="245" t="s">
        <v>1</v>
      </c>
      <c r="N311" s="246" t="s">
        <v>40</v>
      </c>
      <c r="O311" s="71"/>
      <c r="P311" s="196">
        <f>O311*H311</f>
        <v>0</v>
      </c>
      <c r="Q311" s="196">
        <v>0.39600000000000002</v>
      </c>
      <c r="R311" s="196">
        <f>Q311*H311</f>
        <v>3.96</v>
      </c>
      <c r="S311" s="196">
        <v>0</v>
      </c>
      <c r="T311" s="197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98" t="s">
        <v>232</v>
      </c>
      <c r="AT311" s="198" t="s">
        <v>314</v>
      </c>
      <c r="AU311" s="198" t="s">
        <v>85</v>
      </c>
      <c r="AY311" s="17" t="s">
        <v>198</v>
      </c>
      <c r="BE311" s="199">
        <f>IF(N311="základní",J311,0)</f>
        <v>0</v>
      </c>
      <c r="BF311" s="199">
        <f>IF(N311="snížená",J311,0)</f>
        <v>0</v>
      </c>
      <c r="BG311" s="199">
        <f>IF(N311="zákl. přenesená",J311,0)</f>
        <v>0</v>
      </c>
      <c r="BH311" s="199">
        <f>IF(N311="sníž. přenesená",J311,0)</f>
        <v>0</v>
      </c>
      <c r="BI311" s="199">
        <f>IF(N311="nulová",J311,0)</f>
        <v>0</v>
      </c>
      <c r="BJ311" s="17" t="s">
        <v>83</v>
      </c>
      <c r="BK311" s="199">
        <f>ROUND(I311*H311,2)</f>
        <v>0</v>
      </c>
      <c r="BL311" s="17" t="s">
        <v>204</v>
      </c>
      <c r="BM311" s="198" t="s">
        <v>479</v>
      </c>
    </row>
    <row r="312" spans="1:65" s="13" customFormat="1">
      <c r="B312" s="200"/>
      <c r="C312" s="201"/>
      <c r="D312" s="202" t="s">
        <v>212</v>
      </c>
      <c r="E312" s="203" t="s">
        <v>1</v>
      </c>
      <c r="F312" s="204" t="s">
        <v>158</v>
      </c>
      <c r="G312" s="201"/>
      <c r="H312" s="205">
        <v>10</v>
      </c>
      <c r="I312" s="206"/>
      <c r="J312" s="201"/>
      <c r="K312" s="201"/>
      <c r="L312" s="207"/>
      <c r="M312" s="208"/>
      <c r="N312" s="209"/>
      <c r="O312" s="209"/>
      <c r="P312" s="209"/>
      <c r="Q312" s="209"/>
      <c r="R312" s="209"/>
      <c r="S312" s="209"/>
      <c r="T312" s="210"/>
      <c r="AT312" s="211" t="s">
        <v>212</v>
      </c>
      <c r="AU312" s="211" t="s">
        <v>85</v>
      </c>
      <c r="AV312" s="13" t="s">
        <v>85</v>
      </c>
      <c r="AW312" s="13" t="s">
        <v>31</v>
      </c>
      <c r="AX312" s="13" t="s">
        <v>83</v>
      </c>
      <c r="AY312" s="211" t="s">
        <v>198</v>
      </c>
    </row>
    <row r="313" spans="1:65" s="2" customFormat="1" ht="24.2" customHeight="1">
      <c r="A313" s="34"/>
      <c r="B313" s="35"/>
      <c r="C313" s="237" t="s">
        <v>480</v>
      </c>
      <c r="D313" s="237" t="s">
        <v>314</v>
      </c>
      <c r="E313" s="238" t="s">
        <v>481</v>
      </c>
      <c r="F313" s="239" t="s">
        <v>482</v>
      </c>
      <c r="G313" s="240" t="s">
        <v>160</v>
      </c>
      <c r="H313" s="241">
        <v>10</v>
      </c>
      <c r="I313" s="242"/>
      <c r="J313" s="243">
        <f>ROUND(I313*H313,2)</f>
        <v>0</v>
      </c>
      <c r="K313" s="239" t="s">
        <v>203</v>
      </c>
      <c r="L313" s="244"/>
      <c r="M313" s="245" t="s">
        <v>1</v>
      </c>
      <c r="N313" s="246" t="s">
        <v>40</v>
      </c>
      <c r="O313" s="71"/>
      <c r="P313" s="196">
        <f>O313*H313</f>
        <v>0</v>
      </c>
      <c r="Q313" s="196">
        <v>5.5E-2</v>
      </c>
      <c r="R313" s="196">
        <f>Q313*H313</f>
        <v>0.55000000000000004</v>
      </c>
      <c r="S313" s="196">
        <v>0</v>
      </c>
      <c r="T313" s="197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98" t="s">
        <v>232</v>
      </c>
      <c r="AT313" s="198" t="s">
        <v>314</v>
      </c>
      <c r="AU313" s="198" t="s">
        <v>85</v>
      </c>
      <c r="AY313" s="17" t="s">
        <v>198</v>
      </c>
      <c r="BE313" s="199">
        <f>IF(N313="základní",J313,0)</f>
        <v>0</v>
      </c>
      <c r="BF313" s="199">
        <f>IF(N313="snížená",J313,0)</f>
        <v>0</v>
      </c>
      <c r="BG313" s="199">
        <f>IF(N313="zákl. přenesená",J313,0)</f>
        <v>0</v>
      </c>
      <c r="BH313" s="199">
        <f>IF(N313="sníž. přenesená",J313,0)</f>
        <v>0</v>
      </c>
      <c r="BI313" s="199">
        <f>IF(N313="nulová",J313,0)</f>
        <v>0</v>
      </c>
      <c r="BJ313" s="17" t="s">
        <v>83</v>
      </c>
      <c r="BK313" s="199">
        <f>ROUND(I313*H313,2)</f>
        <v>0</v>
      </c>
      <c r="BL313" s="17" t="s">
        <v>204</v>
      </c>
      <c r="BM313" s="198" t="s">
        <v>483</v>
      </c>
    </row>
    <row r="314" spans="1:65" s="13" customFormat="1">
      <c r="B314" s="200"/>
      <c r="C314" s="201"/>
      <c r="D314" s="202" t="s">
        <v>212</v>
      </c>
      <c r="E314" s="203" t="s">
        <v>1</v>
      </c>
      <c r="F314" s="204" t="s">
        <v>158</v>
      </c>
      <c r="G314" s="201"/>
      <c r="H314" s="205">
        <v>10</v>
      </c>
      <c r="I314" s="206"/>
      <c r="J314" s="201"/>
      <c r="K314" s="201"/>
      <c r="L314" s="207"/>
      <c r="M314" s="208"/>
      <c r="N314" s="209"/>
      <c r="O314" s="209"/>
      <c r="P314" s="209"/>
      <c r="Q314" s="209"/>
      <c r="R314" s="209"/>
      <c r="S314" s="209"/>
      <c r="T314" s="210"/>
      <c r="AT314" s="211" t="s">
        <v>212</v>
      </c>
      <c r="AU314" s="211" t="s">
        <v>85</v>
      </c>
      <c r="AV314" s="13" t="s">
        <v>85</v>
      </c>
      <c r="AW314" s="13" t="s">
        <v>31</v>
      </c>
      <c r="AX314" s="13" t="s">
        <v>83</v>
      </c>
      <c r="AY314" s="211" t="s">
        <v>198</v>
      </c>
    </row>
    <row r="315" spans="1:65" s="2" customFormat="1" ht="24.2" customHeight="1">
      <c r="A315" s="34"/>
      <c r="B315" s="35"/>
      <c r="C315" s="187" t="s">
        <v>484</v>
      </c>
      <c r="D315" s="187" t="s">
        <v>200</v>
      </c>
      <c r="E315" s="188" t="s">
        <v>485</v>
      </c>
      <c r="F315" s="189" t="s">
        <v>486</v>
      </c>
      <c r="G315" s="190" t="s">
        <v>160</v>
      </c>
      <c r="H315" s="191">
        <v>3</v>
      </c>
      <c r="I315" s="192"/>
      <c r="J315" s="193">
        <f>ROUND(I315*H315,2)</f>
        <v>0</v>
      </c>
      <c r="K315" s="189" t="s">
        <v>203</v>
      </c>
      <c r="L315" s="39"/>
      <c r="M315" s="194" t="s">
        <v>1</v>
      </c>
      <c r="N315" s="195" t="s">
        <v>40</v>
      </c>
      <c r="O315" s="71"/>
      <c r="P315" s="196">
        <f>O315*H315</f>
        <v>0</v>
      </c>
      <c r="Q315" s="196">
        <v>0.12526000000000001</v>
      </c>
      <c r="R315" s="196">
        <f>Q315*H315</f>
        <v>0.37578</v>
      </c>
      <c r="S315" s="196">
        <v>0</v>
      </c>
      <c r="T315" s="197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98" t="s">
        <v>204</v>
      </c>
      <c r="AT315" s="198" t="s">
        <v>200</v>
      </c>
      <c r="AU315" s="198" t="s">
        <v>85</v>
      </c>
      <c r="AY315" s="17" t="s">
        <v>198</v>
      </c>
      <c r="BE315" s="199">
        <f>IF(N315="základní",J315,0)</f>
        <v>0</v>
      </c>
      <c r="BF315" s="199">
        <f>IF(N315="snížená",J315,0)</f>
        <v>0</v>
      </c>
      <c r="BG315" s="199">
        <f>IF(N315="zákl. přenesená",J315,0)</f>
        <v>0</v>
      </c>
      <c r="BH315" s="199">
        <f>IF(N315="sníž. přenesená",J315,0)</f>
        <v>0</v>
      </c>
      <c r="BI315" s="199">
        <f>IF(N315="nulová",J315,0)</f>
        <v>0</v>
      </c>
      <c r="BJ315" s="17" t="s">
        <v>83</v>
      </c>
      <c r="BK315" s="199">
        <f>ROUND(I315*H315,2)</f>
        <v>0</v>
      </c>
      <c r="BL315" s="17" t="s">
        <v>204</v>
      </c>
      <c r="BM315" s="198" t="s">
        <v>487</v>
      </c>
    </row>
    <row r="316" spans="1:65" s="13" customFormat="1">
      <c r="B316" s="200"/>
      <c r="C316" s="201"/>
      <c r="D316" s="202" t="s">
        <v>212</v>
      </c>
      <c r="E316" s="203" t="s">
        <v>1</v>
      </c>
      <c r="F316" s="204" t="s">
        <v>162</v>
      </c>
      <c r="G316" s="201"/>
      <c r="H316" s="205">
        <v>3</v>
      </c>
      <c r="I316" s="206"/>
      <c r="J316" s="201"/>
      <c r="K316" s="201"/>
      <c r="L316" s="207"/>
      <c r="M316" s="208"/>
      <c r="N316" s="209"/>
      <c r="O316" s="209"/>
      <c r="P316" s="209"/>
      <c r="Q316" s="209"/>
      <c r="R316" s="209"/>
      <c r="S316" s="209"/>
      <c r="T316" s="210"/>
      <c r="AT316" s="211" t="s">
        <v>212</v>
      </c>
      <c r="AU316" s="211" t="s">
        <v>85</v>
      </c>
      <c r="AV316" s="13" t="s">
        <v>85</v>
      </c>
      <c r="AW316" s="13" t="s">
        <v>31</v>
      </c>
      <c r="AX316" s="13" t="s">
        <v>83</v>
      </c>
      <c r="AY316" s="211" t="s">
        <v>198</v>
      </c>
    </row>
    <row r="317" spans="1:65" s="2" customFormat="1" ht="24.2" customHeight="1">
      <c r="A317" s="34"/>
      <c r="B317" s="35"/>
      <c r="C317" s="237" t="s">
        <v>488</v>
      </c>
      <c r="D317" s="237" t="s">
        <v>314</v>
      </c>
      <c r="E317" s="238" t="s">
        <v>489</v>
      </c>
      <c r="F317" s="239" t="s">
        <v>490</v>
      </c>
      <c r="G317" s="240" t="s">
        <v>160</v>
      </c>
      <c r="H317" s="241">
        <v>3</v>
      </c>
      <c r="I317" s="242"/>
      <c r="J317" s="243">
        <f>ROUND(I317*H317,2)</f>
        <v>0</v>
      </c>
      <c r="K317" s="239" t="s">
        <v>203</v>
      </c>
      <c r="L317" s="244"/>
      <c r="M317" s="245" t="s">
        <v>1</v>
      </c>
      <c r="N317" s="246" t="s">
        <v>40</v>
      </c>
      <c r="O317" s="71"/>
      <c r="P317" s="196">
        <f>O317*H317</f>
        <v>0</v>
      </c>
      <c r="Q317" s="196">
        <v>7.1999999999999995E-2</v>
      </c>
      <c r="R317" s="196">
        <f>Q317*H317</f>
        <v>0.21599999999999997</v>
      </c>
      <c r="S317" s="196">
        <v>0</v>
      </c>
      <c r="T317" s="197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98" t="s">
        <v>232</v>
      </c>
      <c r="AT317" s="198" t="s">
        <v>314</v>
      </c>
      <c r="AU317" s="198" t="s">
        <v>85</v>
      </c>
      <c r="AY317" s="17" t="s">
        <v>198</v>
      </c>
      <c r="BE317" s="199">
        <f>IF(N317="základní",J317,0)</f>
        <v>0</v>
      </c>
      <c r="BF317" s="199">
        <f>IF(N317="snížená",J317,0)</f>
        <v>0</v>
      </c>
      <c r="BG317" s="199">
        <f>IF(N317="zákl. přenesená",J317,0)</f>
        <v>0</v>
      </c>
      <c r="BH317" s="199">
        <f>IF(N317="sníž. přenesená",J317,0)</f>
        <v>0</v>
      </c>
      <c r="BI317" s="199">
        <f>IF(N317="nulová",J317,0)</f>
        <v>0</v>
      </c>
      <c r="BJ317" s="17" t="s">
        <v>83</v>
      </c>
      <c r="BK317" s="199">
        <f>ROUND(I317*H317,2)</f>
        <v>0</v>
      </c>
      <c r="BL317" s="17" t="s">
        <v>204</v>
      </c>
      <c r="BM317" s="198" t="s">
        <v>491</v>
      </c>
    </row>
    <row r="318" spans="1:65" s="13" customFormat="1">
      <c r="B318" s="200"/>
      <c r="C318" s="201"/>
      <c r="D318" s="202" t="s">
        <v>212</v>
      </c>
      <c r="E318" s="203" t="s">
        <v>1</v>
      </c>
      <c r="F318" s="204" t="s">
        <v>162</v>
      </c>
      <c r="G318" s="201"/>
      <c r="H318" s="205">
        <v>3</v>
      </c>
      <c r="I318" s="206"/>
      <c r="J318" s="201"/>
      <c r="K318" s="201"/>
      <c r="L318" s="207"/>
      <c r="M318" s="208"/>
      <c r="N318" s="209"/>
      <c r="O318" s="209"/>
      <c r="P318" s="209"/>
      <c r="Q318" s="209"/>
      <c r="R318" s="209"/>
      <c r="S318" s="209"/>
      <c r="T318" s="210"/>
      <c r="AT318" s="211" t="s">
        <v>212</v>
      </c>
      <c r="AU318" s="211" t="s">
        <v>85</v>
      </c>
      <c r="AV318" s="13" t="s">
        <v>85</v>
      </c>
      <c r="AW318" s="13" t="s">
        <v>31</v>
      </c>
      <c r="AX318" s="13" t="s">
        <v>83</v>
      </c>
      <c r="AY318" s="211" t="s">
        <v>198</v>
      </c>
    </row>
    <row r="319" spans="1:65" s="2" customFormat="1" ht="24.2" customHeight="1">
      <c r="A319" s="34"/>
      <c r="B319" s="35"/>
      <c r="C319" s="237" t="s">
        <v>492</v>
      </c>
      <c r="D319" s="237" t="s">
        <v>314</v>
      </c>
      <c r="E319" s="238" t="s">
        <v>493</v>
      </c>
      <c r="F319" s="239" t="s">
        <v>494</v>
      </c>
      <c r="G319" s="240" t="s">
        <v>160</v>
      </c>
      <c r="H319" s="241">
        <v>3</v>
      </c>
      <c r="I319" s="242"/>
      <c r="J319" s="243">
        <f>ROUND(I319*H319,2)</f>
        <v>0</v>
      </c>
      <c r="K319" s="239" t="s">
        <v>203</v>
      </c>
      <c r="L319" s="244"/>
      <c r="M319" s="245" t="s">
        <v>1</v>
      </c>
      <c r="N319" s="246" t="s">
        <v>40</v>
      </c>
      <c r="O319" s="71"/>
      <c r="P319" s="196">
        <f>O319*H319</f>
        <v>0</v>
      </c>
      <c r="Q319" s="196">
        <v>0.08</v>
      </c>
      <c r="R319" s="196">
        <f>Q319*H319</f>
        <v>0.24</v>
      </c>
      <c r="S319" s="196">
        <v>0</v>
      </c>
      <c r="T319" s="197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98" t="s">
        <v>232</v>
      </c>
      <c r="AT319" s="198" t="s">
        <v>314</v>
      </c>
      <c r="AU319" s="198" t="s">
        <v>85</v>
      </c>
      <c r="AY319" s="17" t="s">
        <v>198</v>
      </c>
      <c r="BE319" s="199">
        <f>IF(N319="základní",J319,0)</f>
        <v>0</v>
      </c>
      <c r="BF319" s="199">
        <f>IF(N319="snížená",J319,0)</f>
        <v>0</v>
      </c>
      <c r="BG319" s="199">
        <f>IF(N319="zákl. přenesená",J319,0)</f>
        <v>0</v>
      </c>
      <c r="BH319" s="199">
        <f>IF(N319="sníž. přenesená",J319,0)</f>
        <v>0</v>
      </c>
      <c r="BI319" s="199">
        <f>IF(N319="nulová",J319,0)</f>
        <v>0</v>
      </c>
      <c r="BJ319" s="17" t="s">
        <v>83</v>
      </c>
      <c r="BK319" s="199">
        <f>ROUND(I319*H319,2)</f>
        <v>0</v>
      </c>
      <c r="BL319" s="17" t="s">
        <v>204</v>
      </c>
      <c r="BM319" s="198" t="s">
        <v>495</v>
      </c>
    </row>
    <row r="320" spans="1:65" s="13" customFormat="1">
      <c r="B320" s="200"/>
      <c r="C320" s="201"/>
      <c r="D320" s="202" t="s">
        <v>212</v>
      </c>
      <c r="E320" s="203" t="s">
        <v>1</v>
      </c>
      <c r="F320" s="204" t="s">
        <v>162</v>
      </c>
      <c r="G320" s="201"/>
      <c r="H320" s="205">
        <v>3</v>
      </c>
      <c r="I320" s="206"/>
      <c r="J320" s="201"/>
      <c r="K320" s="201"/>
      <c r="L320" s="207"/>
      <c r="M320" s="208"/>
      <c r="N320" s="209"/>
      <c r="O320" s="209"/>
      <c r="P320" s="209"/>
      <c r="Q320" s="209"/>
      <c r="R320" s="209"/>
      <c r="S320" s="209"/>
      <c r="T320" s="210"/>
      <c r="AT320" s="211" t="s">
        <v>212</v>
      </c>
      <c r="AU320" s="211" t="s">
        <v>85</v>
      </c>
      <c r="AV320" s="13" t="s">
        <v>85</v>
      </c>
      <c r="AW320" s="13" t="s">
        <v>31</v>
      </c>
      <c r="AX320" s="13" t="s">
        <v>83</v>
      </c>
      <c r="AY320" s="211" t="s">
        <v>198</v>
      </c>
    </row>
    <row r="321" spans="1:65" s="2" customFormat="1" ht="21.75" customHeight="1">
      <c r="A321" s="34"/>
      <c r="B321" s="35"/>
      <c r="C321" s="237" t="s">
        <v>496</v>
      </c>
      <c r="D321" s="237" t="s">
        <v>314</v>
      </c>
      <c r="E321" s="238" t="s">
        <v>497</v>
      </c>
      <c r="F321" s="239" t="s">
        <v>498</v>
      </c>
      <c r="G321" s="240" t="s">
        <v>160</v>
      </c>
      <c r="H321" s="241">
        <v>3</v>
      </c>
      <c r="I321" s="242"/>
      <c r="J321" s="243">
        <f>ROUND(I321*H321,2)</f>
        <v>0</v>
      </c>
      <c r="K321" s="239" t="s">
        <v>203</v>
      </c>
      <c r="L321" s="244"/>
      <c r="M321" s="245" t="s">
        <v>1</v>
      </c>
      <c r="N321" s="246" t="s">
        <v>40</v>
      </c>
      <c r="O321" s="71"/>
      <c r="P321" s="196">
        <f>O321*H321</f>
        <v>0</v>
      </c>
      <c r="Q321" s="196">
        <v>0.04</v>
      </c>
      <c r="R321" s="196">
        <f>Q321*H321</f>
        <v>0.12</v>
      </c>
      <c r="S321" s="196">
        <v>0</v>
      </c>
      <c r="T321" s="197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98" t="s">
        <v>232</v>
      </c>
      <c r="AT321" s="198" t="s">
        <v>314</v>
      </c>
      <c r="AU321" s="198" t="s">
        <v>85</v>
      </c>
      <c r="AY321" s="17" t="s">
        <v>198</v>
      </c>
      <c r="BE321" s="199">
        <f>IF(N321="základní",J321,0)</f>
        <v>0</v>
      </c>
      <c r="BF321" s="199">
        <f>IF(N321="snížená",J321,0)</f>
        <v>0</v>
      </c>
      <c r="BG321" s="199">
        <f>IF(N321="zákl. přenesená",J321,0)</f>
        <v>0</v>
      </c>
      <c r="BH321" s="199">
        <f>IF(N321="sníž. přenesená",J321,0)</f>
        <v>0</v>
      </c>
      <c r="BI321" s="199">
        <f>IF(N321="nulová",J321,0)</f>
        <v>0</v>
      </c>
      <c r="BJ321" s="17" t="s">
        <v>83</v>
      </c>
      <c r="BK321" s="199">
        <f>ROUND(I321*H321,2)</f>
        <v>0</v>
      </c>
      <c r="BL321" s="17" t="s">
        <v>204</v>
      </c>
      <c r="BM321" s="198" t="s">
        <v>499</v>
      </c>
    </row>
    <row r="322" spans="1:65" s="13" customFormat="1">
      <c r="B322" s="200"/>
      <c r="C322" s="201"/>
      <c r="D322" s="202" t="s">
        <v>212</v>
      </c>
      <c r="E322" s="203" t="s">
        <v>1</v>
      </c>
      <c r="F322" s="204" t="s">
        <v>162</v>
      </c>
      <c r="G322" s="201"/>
      <c r="H322" s="205">
        <v>3</v>
      </c>
      <c r="I322" s="206"/>
      <c r="J322" s="201"/>
      <c r="K322" s="201"/>
      <c r="L322" s="207"/>
      <c r="M322" s="208"/>
      <c r="N322" s="209"/>
      <c r="O322" s="209"/>
      <c r="P322" s="209"/>
      <c r="Q322" s="209"/>
      <c r="R322" s="209"/>
      <c r="S322" s="209"/>
      <c r="T322" s="210"/>
      <c r="AT322" s="211" t="s">
        <v>212</v>
      </c>
      <c r="AU322" s="211" t="s">
        <v>85</v>
      </c>
      <c r="AV322" s="13" t="s">
        <v>85</v>
      </c>
      <c r="AW322" s="13" t="s">
        <v>31</v>
      </c>
      <c r="AX322" s="13" t="s">
        <v>83</v>
      </c>
      <c r="AY322" s="211" t="s">
        <v>198</v>
      </c>
    </row>
    <row r="323" spans="1:65" s="2" customFormat="1" ht="24.2" customHeight="1">
      <c r="A323" s="34"/>
      <c r="B323" s="35"/>
      <c r="C323" s="237" t="s">
        <v>500</v>
      </c>
      <c r="D323" s="237" t="s">
        <v>314</v>
      </c>
      <c r="E323" s="238" t="s">
        <v>501</v>
      </c>
      <c r="F323" s="239" t="s">
        <v>502</v>
      </c>
      <c r="G323" s="240" t="s">
        <v>160</v>
      </c>
      <c r="H323" s="241">
        <v>3</v>
      </c>
      <c r="I323" s="242"/>
      <c r="J323" s="243">
        <f>ROUND(I323*H323,2)</f>
        <v>0</v>
      </c>
      <c r="K323" s="239" t="s">
        <v>203</v>
      </c>
      <c r="L323" s="244"/>
      <c r="M323" s="245" t="s">
        <v>1</v>
      </c>
      <c r="N323" s="246" t="s">
        <v>40</v>
      </c>
      <c r="O323" s="71"/>
      <c r="P323" s="196">
        <f>O323*H323</f>
        <v>0</v>
      </c>
      <c r="Q323" s="196">
        <v>0.04</v>
      </c>
      <c r="R323" s="196">
        <f>Q323*H323</f>
        <v>0.12</v>
      </c>
      <c r="S323" s="196">
        <v>0</v>
      </c>
      <c r="T323" s="197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98" t="s">
        <v>232</v>
      </c>
      <c r="AT323" s="198" t="s">
        <v>314</v>
      </c>
      <c r="AU323" s="198" t="s">
        <v>85</v>
      </c>
      <c r="AY323" s="17" t="s">
        <v>198</v>
      </c>
      <c r="BE323" s="199">
        <f>IF(N323="základní",J323,0)</f>
        <v>0</v>
      </c>
      <c r="BF323" s="199">
        <f>IF(N323="snížená",J323,0)</f>
        <v>0</v>
      </c>
      <c r="BG323" s="199">
        <f>IF(N323="zákl. přenesená",J323,0)</f>
        <v>0</v>
      </c>
      <c r="BH323" s="199">
        <f>IF(N323="sníž. přenesená",J323,0)</f>
        <v>0</v>
      </c>
      <c r="BI323" s="199">
        <f>IF(N323="nulová",J323,0)</f>
        <v>0</v>
      </c>
      <c r="BJ323" s="17" t="s">
        <v>83</v>
      </c>
      <c r="BK323" s="199">
        <f>ROUND(I323*H323,2)</f>
        <v>0</v>
      </c>
      <c r="BL323" s="17" t="s">
        <v>204</v>
      </c>
      <c r="BM323" s="198" t="s">
        <v>503</v>
      </c>
    </row>
    <row r="324" spans="1:65" s="13" customFormat="1">
      <c r="B324" s="200"/>
      <c r="C324" s="201"/>
      <c r="D324" s="202" t="s">
        <v>212</v>
      </c>
      <c r="E324" s="203" t="s">
        <v>1</v>
      </c>
      <c r="F324" s="204" t="s">
        <v>162</v>
      </c>
      <c r="G324" s="201"/>
      <c r="H324" s="205">
        <v>3</v>
      </c>
      <c r="I324" s="206"/>
      <c r="J324" s="201"/>
      <c r="K324" s="201"/>
      <c r="L324" s="207"/>
      <c r="M324" s="208"/>
      <c r="N324" s="209"/>
      <c r="O324" s="209"/>
      <c r="P324" s="209"/>
      <c r="Q324" s="209"/>
      <c r="R324" s="209"/>
      <c r="S324" s="209"/>
      <c r="T324" s="210"/>
      <c r="AT324" s="211" t="s">
        <v>212</v>
      </c>
      <c r="AU324" s="211" t="s">
        <v>85</v>
      </c>
      <c r="AV324" s="13" t="s">
        <v>85</v>
      </c>
      <c r="AW324" s="13" t="s">
        <v>31</v>
      </c>
      <c r="AX324" s="13" t="s">
        <v>83</v>
      </c>
      <c r="AY324" s="211" t="s">
        <v>198</v>
      </c>
    </row>
    <row r="325" spans="1:65" s="2" customFormat="1" ht="24.2" customHeight="1">
      <c r="A325" s="34"/>
      <c r="B325" s="35"/>
      <c r="C325" s="237" t="s">
        <v>504</v>
      </c>
      <c r="D325" s="237" t="s">
        <v>314</v>
      </c>
      <c r="E325" s="238" t="s">
        <v>505</v>
      </c>
      <c r="F325" s="239" t="s">
        <v>506</v>
      </c>
      <c r="G325" s="240" t="s">
        <v>160</v>
      </c>
      <c r="H325" s="241">
        <v>3</v>
      </c>
      <c r="I325" s="242"/>
      <c r="J325" s="243">
        <f>ROUND(I325*H325,2)</f>
        <v>0</v>
      </c>
      <c r="K325" s="239" t="s">
        <v>203</v>
      </c>
      <c r="L325" s="244"/>
      <c r="M325" s="245" t="s">
        <v>1</v>
      </c>
      <c r="N325" s="246" t="s">
        <v>40</v>
      </c>
      <c r="O325" s="71"/>
      <c r="P325" s="196">
        <f>O325*H325</f>
        <v>0</v>
      </c>
      <c r="Q325" s="196">
        <v>6.0000000000000001E-3</v>
      </c>
      <c r="R325" s="196">
        <f>Q325*H325</f>
        <v>1.8000000000000002E-2</v>
      </c>
      <c r="S325" s="196">
        <v>0</v>
      </c>
      <c r="T325" s="197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98" t="s">
        <v>232</v>
      </c>
      <c r="AT325" s="198" t="s">
        <v>314</v>
      </c>
      <c r="AU325" s="198" t="s">
        <v>85</v>
      </c>
      <c r="AY325" s="17" t="s">
        <v>198</v>
      </c>
      <c r="BE325" s="199">
        <f>IF(N325="základní",J325,0)</f>
        <v>0</v>
      </c>
      <c r="BF325" s="199">
        <f>IF(N325="snížená",J325,0)</f>
        <v>0</v>
      </c>
      <c r="BG325" s="199">
        <f>IF(N325="zákl. přenesená",J325,0)</f>
        <v>0</v>
      </c>
      <c r="BH325" s="199">
        <f>IF(N325="sníž. přenesená",J325,0)</f>
        <v>0</v>
      </c>
      <c r="BI325" s="199">
        <f>IF(N325="nulová",J325,0)</f>
        <v>0</v>
      </c>
      <c r="BJ325" s="17" t="s">
        <v>83</v>
      </c>
      <c r="BK325" s="199">
        <f>ROUND(I325*H325,2)</f>
        <v>0</v>
      </c>
      <c r="BL325" s="17" t="s">
        <v>204</v>
      </c>
      <c r="BM325" s="198" t="s">
        <v>507</v>
      </c>
    </row>
    <row r="326" spans="1:65" s="13" customFormat="1">
      <c r="B326" s="200"/>
      <c r="C326" s="201"/>
      <c r="D326" s="202" t="s">
        <v>212</v>
      </c>
      <c r="E326" s="203" t="s">
        <v>1</v>
      </c>
      <c r="F326" s="204" t="s">
        <v>162</v>
      </c>
      <c r="G326" s="201"/>
      <c r="H326" s="205">
        <v>3</v>
      </c>
      <c r="I326" s="206"/>
      <c r="J326" s="201"/>
      <c r="K326" s="201"/>
      <c r="L326" s="207"/>
      <c r="M326" s="208"/>
      <c r="N326" s="209"/>
      <c r="O326" s="209"/>
      <c r="P326" s="209"/>
      <c r="Q326" s="209"/>
      <c r="R326" s="209"/>
      <c r="S326" s="209"/>
      <c r="T326" s="210"/>
      <c r="AT326" s="211" t="s">
        <v>212</v>
      </c>
      <c r="AU326" s="211" t="s">
        <v>85</v>
      </c>
      <c r="AV326" s="13" t="s">
        <v>85</v>
      </c>
      <c r="AW326" s="13" t="s">
        <v>31</v>
      </c>
      <c r="AX326" s="13" t="s">
        <v>83</v>
      </c>
      <c r="AY326" s="211" t="s">
        <v>198</v>
      </c>
    </row>
    <row r="327" spans="1:65" s="2" customFormat="1" ht="24.2" customHeight="1">
      <c r="A327" s="34"/>
      <c r="B327" s="35"/>
      <c r="C327" s="187" t="s">
        <v>508</v>
      </c>
      <c r="D327" s="187" t="s">
        <v>200</v>
      </c>
      <c r="E327" s="188" t="s">
        <v>509</v>
      </c>
      <c r="F327" s="189" t="s">
        <v>510</v>
      </c>
      <c r="G327" s="190" t="s">
        <v>160</v>
      </c>
      <c r="H327" s="191">
        <v>10</v>
      </c>
      <c r="I327" s="192"/>
      <c r="J327" s="193">
        <f>ROUND(I327*H327,2)</f>
        <v>0</v>
      </c>
      <c r="K327" s="189" t="s">
        <v>203</v>
      </c>
      <c r="L327" s="39"/>
      <c r="M327" s="194" t="s">
        <v>1</v>
      </c>
      <c r="N327" s="195" t="s">
        <v>40</v>
      </c>
      <c r="O327" s="71"/>
      <c r="P327" s="196">
        <f>O327*H327</f>
        <v>0</v>
      </c>
      <c r="Q327" s="196">
        <v>0.09</v>
      </c>
      <c r="R327" s="196">
        <f>Q327*H327</f>
        <v>0.89999999999999991</v>
      </c>
      <c r="S327" s="196">
        <v>0</v>
      </c>
      <c r="T327" s="197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98" t="s">
        <v>204</v>
      </c>
      <c r="AT327" s="198" t="s">
        <v>200</v>
      </c>
      <c r="AU327" s="198" t="s">
        <v>85</v>
      </c>
      <c r="AY327" s="17" t="s">
        <v>198</v>
      </c>
      <c r="BE327" s="199">
        <f>IF(N327="základní",J327,0)</f>
        <v>0</v>
      </c>
      <c r="BF327" s="199">
        <f>IF(N327="snížená",J327,0)</f>
        <v>0</v>
      </c>
      <c r="BG327" s="199">
        <f>IF(N327="zákl. přenesená",J327,0)</f>
        <v>0</v>
      </c>
      <c r="BH327" s="199">
        <f>IF(N327="sníž. přenesená",J327,0)</f>
        <v>0</v>
      </c>
      <c r="BI327" s="199">
        <f>IF(N327="nulová",J327,0)</f>
        <v>0</v>
      </c>
      <c r="BJ327" s="17" t="s">
        <v>83</v>
      </c>
      <c r="BK327" s="199">
        <f>ROUND(I327*H327,2)</f>
        <v>0</v>
      </c>
      <c r="BL327" s="17" t="s">
        <v>204</v>
      </c>
      <c r="BM327" s="198" t="s">
        <v>511</v>
      </c>
    </row>
    <row r="328" spans="1:65" s="13" customFormat="1">
      <c r="B328" s="200"/>
      <c r="C328" s="201"/>
      <c r="D328" s="202" t="s">
        <v>212</v>
      </c>
      <c r="E328" s="203" t="s">
        <v>1</v>
      </c>
      <c r="F328" s="204" t="s">
        <v>158</v>
      </c>
      <c r="G328" s="201"/>
      <c r="H328" s="205">
        <v>10</v>
      </c>
      <c r="I328" s="206"/>
      <c r="J328" s="201"/>
      <c r="K328" s="201"/>
      <c r="L328" s="207"/>
      <c r="M328" s="208"/>
      <c r="N328" s="209"/>
      <c r="O328" s="209"/>
      <c r="P328" s="209"/>
      <c r="Q328" s="209"/>
      <c r="R328" s="209"/>
      <c r="S328" s="209"/>
      <c r="T328" s="210"/>
      <c r="AT328" s="211" t="s">
        <v>212</v>
      </c>
      <c r="AU328" s="211" t="s">
        <v>85</v>
      </c>
      <c r="AV328" s="13" t="s">
        <v>85</v>
      </c>
      <c r="AW328" s="13" t="s">
        <v>31</v>
      </c>
      <c r="AX328" s="13" t="s">
        <v>83</v>
      </c>
      <c r="AY328" s="211" t="s">
        <v>198</v>
      </c>
    </row>
    <row r="329" spans="1:65" s="2" customFormat="1" ht="24.2" customHeight="1">
      <c r="A329" s="34"/>
      <c r="B329" s="35"/>
      <c r="C329" s="237" t="s">
        <v>512</v>
      </c>
      <c r="D329" s="237" t="s">
        <v>314</v>
      </c>
      <c r="E329" s="238" t="s">
        <v>513</v>
      </c>
      <c r="F329" s="239" t="s">
        <v>514</v>
      </c>
      <c r="G329" s="240" t="s">
        <v>160</v>
      </c>
      <c r="H329" s="241">
        <v>10</v>
      </c>
      <c r="I329" s="242"/>
      <c r="J329" s="243">
        <f>ROUND(I329*H329,2)</f>
        <v>0</v>
      </c>
      <c r="K329" s="239" t="s">
        <v>203</v>
      </c>
      <c r="L329" s="244"/>
      <c r="M329" s="245" t="s">
        <v>1</v>
      </c>
      <c r="N329" s="246" t="s">
        <v>40</v>
      </c>
      <c r="O329" s="71"/>
      <c r="P329" s="196">
        <f>O329*H329</f>
        <v>0</v>
      </c>
      <c r="Q329" s="196">
        <v>0.10199999999999999</v>
      </c>
      <c r="R329" s="196">
        <f>Q329*H329</f>
        <v>1.02</v>
      </c>
      <c r="S329" s="196">
        <v>0</v>
      </c>
      <c r="T329" s="197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98" t="s">
        <v>232</v>
      </c>
      <c r="AT329" s="198" t="s">
        <v>314</v>
      </c>
      <c r="AU329" s="198" t="s">
        <v>85</v>
      </c>
      <c r="AY329" s="17" t="s">
        <v>198</v>
      </c>
      <c r="BE329" s="199">
        <f>IF(N329="základní",J329,0)</f>
        <v>0</v>
      </c>
      <c r="BF329" s="199">
        <f>IF(N329="snížená",J329,0)</f>
        <v>0</v>
      </c>
      <c r="BG329" s="199">
        <f>IF(N329="zákl. přenesená",J329,0)</f>
        <v>0</v>
      </c>
      <c r="BH329" s="199">
        <f>IF(N329="sníž. přenesená",J329,0)</f>
        <v>0</v>
      </c>
      <c r="BI329" s="199">
        <f>IF(N329="nulová",J329,0)</f>
        <v>0</v>
      </c>
      <c r="BJ329" s="17" t="s">
        <v>83</v>
      </c>
      <c r="BK329" s="199">
        <f>ROUND(I329*H329,2)</f>
        <v>0</v>
      </c>
      <c r="BL329" s="17" t="s">
        <v>204</v>
      </c>
      <c r="BM329" s="198" t="s">
        <v>515</v>
      </c>
    </row>
    <row r="330" spans="1:65" s="13" customFormat="1">
      <c r="B330" s="200"/>
      <c r="C330" s="201"/>
      <c r="D330" s="202" t="s">
        <v>212</v>
      </c>
      <c r="E330" s="203" t="s">
        <v>1</v>
      </c>
      <c r="F330" s="204" t="s">
        <v>158</v>
      </c>
      <c r="G330" s="201"/>
      <c r="H330" s="205">
        <v>10</v>
      </c>
      <c r="I330" s="206"/>
      <c r="J330" s="201"/>
      <c r="K330" s="201"/>
      <c r="L330" s="207"/>
      <c r="M330" s="208"/>
      <c r="N330" s="209"/>
      <c r="O330" s="209"/>
      <c r="P330" s="209"/>
      <c r="Q330" s="209"/>
      <c r="R330" s="209"/>
      <c r="S330" s="209"/>
      <c r="T330" s="210"/>
      <c r="AT330" s="211" t="s">
        <v>212</v>
      </c>
      <c r="AU330" s="211" t="s">
        <v>85</v>
      </c>
      <c r="AV330" s="13" t="s">
        <v>85</v>
      </c>
      <c r="AW330" s="13" t="s">
        <v>31</v>
      </c>
      <c r="AX330" s="13" t="s">
        <v>83</v>
      </c>
      <c r="AY330" s="211" t="s">
        <v>198</v>
      </c>
    </row>
    <row r="331" spans="1:65" s="2" customFormat="1" ht="24.2" customHeight="1">
      <c r="A331" s="34"/>
      <c r="B331" s="35"/>
      <c r="C331" s="187" t="s">
        <v>516</v>
      </c>
      <c r="D331" s="187" t="s">
        <v>200</v>
      </c>
      <c r="E331" s="188" t="s">
        <v>517</v>
      </c>
      <c r="F331" s="189" t="s">
        <v>518</v>
      </c>
      <c r="G331" s="190" t="s">
        <v>160</v>
      </c>
      <c r="H331" s="191">
        <v>3</v>
      </c>
      <c r="I331" s="192"/>
      <c r="J331" s="193">
        <f>ROUND(I331*H331,2)</f>
        <v>0</v>
      </c>
      <c r="K331" s="189" t="s">
        <v>203</v>
      </c>
      <c r="L331" s="39"/>
      <c r="M331" s="194" t="s">
        <v>1</v>
      </c>
      <c r="N331" s="195" t="s">
        <v>40</v>
      </c>
      <c r="O331" s="71"/>
      <c r="P331" s="196">
        <f>O331*H331</f>
        <v>0</v>
      </c>
      <c r="Q331" s="196">
        <v>0</v>
      </c>
      <c r="R331" s="196">
        <f>Q331*H331</f>
        <v>0</v>
      </c>
      <c r="S331" s="196">
        <v>0.1</v>
      </c>
      <c r="T331" s="197">
        <f>S331*H331</f>
        <v>0.30000000000000004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98" t="s">
        <v>204</v>
      </c>
      <c r="AT331" s="198" t="s">
        <v>200</v>
      </c>
      <c r="AU331" s="198" t="s">
        <v>85</v>
      </c>
      <c r="AY331" s="17" t="s">
        <v>198</v>
      </c>
      <c r="BE331" s="199">
        <f>IF(N331="základní",J331,0)</f>
        <v>0</v>
      </c>
      <c r="BF331" s="199">
        <f>IF(N331="snížená",J331,0)</f>
        <v>0</v>
      </c>
      <c r="BG331" s="199">
        <f>IF(N331="zákl. přenesená",J331,0)</f>
        <v>0</v>
      </c>
      <c r="BH331" s="199">
        <f>IF(N331="sníž. přenesená",J331,0)</f>
        <v>0</v>
      </c>
      <c r="BI331" s="199">
        <f>IF(N331="nulová",J331,0)</f>
        <v>0</v>
      </c>
      <c r="BJ331" s="17" t="s">
        <v>83</v>
      </c>
      <c r="BK331" s="199">
        <f>ROUND(I331*H331,2)</f>
        <v>0</v>
      </c>
      <c r="BL331" s="17" t="s">
        <v>204</v>
      </c>
      <c r="BM331" s="198" t="s">
        <v>519</v>
      </c>
    </row>
    <row r="332" spans="1:65" s="13" customFormat="1">
      <c r="B332" s="200"/>
      <c r="C332" s="201"/>
      <c r="D332" s="202" t="s">
        <v>212</v>
      </c>
      <c r="E332" s="203" t="s">
        <v>1</v>
      </c>
      <c r="F332" s="204" t="s">
        <v>162</v>
      </c>
      <c r="G332" s="201"/>
      <c r="H332" s="205">
        <v>3</v>
      </c>
      <c r="I332" s="206"/>
      <c r="J332" s="201"/>
      <c r="K332" s="201"/>
      <c r="L332" s="207"/>
      <c r="M332" s="208"/>
      <c r="N332" s="209"/>
      <c r="O332" s="209"/>
      <c r="P332" s="209"/>
      <c r="Q332" s="209"/>
      <c r="R332" s="209"/>
      <c r="S332" s="209"/>
      <c r="T332" s="210"/>
      <c r="AT332" s="211" t="s">
        <v>212</v>
      </c>
      <c r="AU332" s="211" t="s">
        <v>85</v>
      </c>
      <c r="AV332" s="13" t="s">
        <v>85</v>
      </c>
      <c r="AW332" s="13" t="s">
        <v>31</v>
      </c>
      <c r="AX332" s="13" t="s">
        <v>83</v>
      </c>
      <c r="AY332" s="211" t="s">
        <v>198</v>
      </c>
    </row>
    <row r="333" spans="1:65" s="2" customFormat="1" ht="24.2" customHeight="1">
      <c r="A333" s="34"/>
      <c r="B333" s="35"/>
      <c r="C333" s="187" t="s">
        <v>520</v>
      </c>
      <c r="D333" s="187" t="s">
        <v>200</v>
      </c>
      <c r="E333" s="188" t="s">
        <v>521</v>
      </c>
      <c r="F333" s="189" t="s">
        <v>522</v>
      </c>
      <c r="G333" s="190" t="s">
        <v>160</v>
      </c>
      <c r="H333" s="191">
        <v>3</v>
      </c>
      <c r="I333" s="192"/>
      <c r="J333" s="193">
        <f>ROUND(I333*H333,2)</f>
        <v>0</v>
      </c>
      <c r="K333" s="189" t="s">
        <v>203</v>
      </c>
      <c r="L333" s="39"/>
      <c r="M333" s="194" t="s">
        <v>1</v>
      </c>
      <c r="N333" s="195" t="s">
        <v>40</v>
      </c>
      <c r="O333" s="71"/>
      <c r="P333" s="196">
        <f>O333*H333</f>
        <v>0</v>
      </c>
      <c r="Q333" s="196">
        <v>0.21734000000000001</v>
      </c>
      <c r="R333" s="196">
        <f>Q333*H333</f>
        <v>0.65202000000000004</v>
      </c>
      <c r="S333" s="196">
        <v>0</v>
      </c>
      <c r="T333" s="197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98" t="s">
        <v>204</v>
      </c>
      <c r="AT333" s="198" t="s">
        <v>200</v>
      </c>
      <c r="AU333" s="198" t="s">
        <v>85</v>
      </c>
      <c r="AY333" s="17" t="s">
        <v>198</v>
      </c>
      <c r="BE333" s="199">
        <f>IF(N333="základní",J333,0)</f>
        <v>0</v>
      </c>
      <c r="BF333" s="199">
        <f>IF(N333="snížená",J333,0)</f>
        <v>0</v>
      </c>
      <c r="BG333" s="199">
        <f>IF(N333="zákl. přenesená",J333,0)</f>
        <v>0</v>
      </c>
      <c r="BH333" s="199">
        <f>IF(N333="sníž. přenesená",J333,0)</f>
        <v>0</v>
      </c>
      <c r="BI333" s="199">
        <f>IF(N333="nulová",J333,0)</f>
        <v>0</v>
      </c>
      <c r="BJ333" s="17" t="s">
        <v>83</v>
      </c>
      <c r="BK333" s="199">
        <f>ROUND(I333*H333,2)</f>
        <v>0</v>
      </c>
      <c r="BL333" s="17" t="s">
        <v>204</v>
      </c>
      <c r="BM333" s="198" t="s">
        <v>523</v>
      </c>
    </row>
    <row r="334" spans="1:65" s="13" customFormat="1">
      <c r="B334" s="200"/>
      <c r="C334" s="201"/>
      <c r="D334" s="202" t="s">
        <v>212</v>
      </c>
      <c r="E334" s="203" t="s">
        <v>1</v>
      </c>
      <c r="F334" s="204" t="s">
        <v>162</v>
      </c>
      <c r="G334" s="201"/>
      <c r="H334" s="205">
        <v>3</v>
      </c>
      <c r="I334" s="206"/>
      <c r="J334" s="201"/>
      <c r="K334" s="201"/>
      <c r="L334" s="207"/>
      <c r="M334" s="208"/>
      <c r="N334" s="209"/>
      <c r="O334" s="209"/>
      <c r="P334" s="209"/>
      <c r="Q334" s="209"/>
      <c r="R334" s="209"/>
      <c r="S334" s="209"/>
      <c r="T334" s="210"/>
      <c r="AT334" s="211" t="s">
        <v>212</v>
      </c>
      <c r="AU334" s="211" t="s">
        <v>85</v>
      </c>
      <c r="AV334" s="13" t="s">
        <v>85</v>
      </c>
      <c r="AW334" s="13" t="s">
        <v>31</v>
      </c>
      <c r="AX334" s="13" t="s">
        <v>83</v>
      </c>
      <c r="AY334" s="211" t="s">
        <v>198</v>
      </c>
    </row>
    <row r="335" spans="1:65" s="2" customFormat="1" ht="16.5" customHeight="1">
      <c r="A335" s="34"/>
      <c r="B335" s="35"/>
      <c r="C335" s="237" t="s">
        <v>524</v>
      </c>
      <c r="D335" s="237" t="s">
        <v>314</v>
      </c>
      <c r="E335" s="238" t="s">
        <v>525</v>
      </c>
      <c r="F335" s="239" t="s">
        <v>526</v>
      </c>
      <c r="G335" s="240" t="s">
        <v>160</v>
      </c>
      <c r="H335" s="241">
        <v>3</v>
      </c>
      <c r="I335" s="242"/>
      <c r="J335" s="243">
        <f>ROUND(I335*H335,2)</f>
        <v>0</v>
      </c>
      <c r="K335" s="239" t="s">
        <v>203</v>
      </c>
      <c r="L335" s="244"/>
      <c r="M335" s="245" t="s">
        <v>1</v>
      </c>
      <c r="N335" s="246" t="s">
        <v>40</v>
      </c>
      <c r="O335" s="71"/>
      <c r="P335" s="196">
        <f>O335*H335</f>
        <v>0</v>
      </c>
      <c r="Q335" s="196">
        <v>5.0599999999999999E-2</v>
      </c>
      <c r="R335" s="196">
        <f>Q335*H335</f>
        <v>0.15179999999999999</v>
      </c>
      <c r="S335" s="196">
        <v>0</v>
      </c>
      <c r="T335" s="197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98" t="s">
        <v>232</v>
      </c>
      <c r="AT335" s="198" t="s">
        <v>314</v>
      </c>
      <c r="AU335" s="198" t="s">
        <v>85</v>
      </c>
      <c r="AY335" s="17" t="s">
        <v>198</v>
      </c>
      <c r="BE335" s="199">
        <f>IF(N335="základní",J335,0)</f>
        <v>0</v>
      </c>
      <c r="BF335" s="199">
        <f>IF(N335="snížená",J335,0)</f>
        <v>0</v>
      </c>
      <c r="BG335" s="199">
        <f>IF(N335="zákl. přenesená",J335,0)</f>
        <v>0</v>
      </c>
      <c r="BH335" s="199">
        <f>IF(N335="sníž. přenesená",J335,0)</f>
        <v>0</v>
      </c>
      <c r="BI335" s="199">
        <f>IF(N335="nulová",J335,0)</f>
        <v>0</v>
      </c>
      <c r="BJ335" s="17" t="s">
        <v>83</v>
      </c>
      <c r="BK335" s="199">
        <f>ROUND(I335*H335,2)</f>
        <v>0</v>
      </c>
      <c r="BL335" s="17" t="s">
        <v>204</v>
      </c>
      <c r="BM335" s="198" t="s">
        <v>527</v>
      </c>
    </row>
    <row r="336" spans="1:65" s="15" customFormat="1">
      <c r="B336" s="227"/>
      <c r="C336" s="228"/>
      <c r="D336" s="202" t="s">
        <v>212</v>
      </c>
      <c r="E336" s="229" t="s">
        <v>1</v>
      </c>
      <c r="F336" s="230" t="s">
        <v>528</v>
      </c>
      <c r="G336" s="228"/>
      <c r="H336" s="229" t="s">
        <v>1</v>
      </c>
      <c r="I336" s="231"/>
      <c r="J336" s="228"/>
      <c r="K336" s="228"/>
      <c r="L336" s="232"/>
      <c r="M336" s="233"/>
      <c r="N336" s="234"/>
      <c r="O336" s="234"/>
      <c r="P336" s="234"/>
      <c r="Q336" s="234"/>
      <c r="R336" s="234"/>
      <c r="S336" s="234"/>
      <c r="T336" s="235"/>
      <c r="AT336" s="236" t="s">
        <v>212</v>
      </c>
      <c r="AU336" s="236" t="s">
        <v>85</v>
      </c>
      <c r="AV336" s="15" t="s">
        <v>83</v>
      </c>
      <c r="AW336" s="15" t="s">
        <v>31</v>
      </c>
      <c r="AX336" s="15" t="s">
        <v>75</v>
      </c>
      <c r="AY336" s="236" t="s">
        <v>198</v>
      </c>
    </row>
    <row r="337" spans="1:65" s="13" customFormat="1">
      <c r="B337" s="200"/>
      <c r="C337" s="201"/>
      <c r="D337" s="202" t="s">
        <v>212</v>
      </c>
      <c r="E337" s="203" t="s">
        <v>1</v>
      </c>
      <c r="F337" s="204" t="s">
        <v>162</v>
      </c>
      <c r="G337" s="201"/>
      <c r="H337" s="205">
        <v>3</v>
      </c>
      <c r="I337" s="206"/>
      <c r="J337" s="201"/>
      <c r="K337" s="201"/>
      <c r="L337" s="207"/>
      <c r="M337" s="208"/>
      <c r="N337" s="209"/>
      <c r="O337" s="209"/>
      <c r="P337" s="209"/>
      <c r="Q337" s="209"/>
      <c r="R337" s="209"/>
      <c r="S337" s="209"/>
      <c r="T337" s="210"/>
      <c r="AT337" s="211" t="s">
        <v>212</v>
      </c>
      <c r="AU337" s="211" t="s">
        <v>85</v>
      </c>
      <c r="AV337" s="13" t="s">
        <v>85</v>
      </c>
      <c r="AW337" s="13" t="s">
        <v>31</v>
      </c>
      <c r="AX337" s="13" t="s">
        <v>83</v>
      </c>
      <c r="AY337" s="211" t="s">
        <v>198</v>
      </c>
    </row>
    <row r="338" spans="1:65" s="2" customFormat="1" ht="24.2" customHeight="1">
      <c r="A338" s="34"/>
      <c r="B338" s="35"/>
      <c r="C338" s="187" t="s">
        <v>529</v>
      </c>
      <c r="D338" s="187" t="s">
        <v>200</v>
      </c>
      <c r="E338" s="188" t="s">
        <v>530</v>
      </c>
      <c r="F338" s="189" t="s">
        <v>531</v>
      </c>
      <c r="G338" s="190" t="s">
        <v>160</v>
      </c>
      <c r="H338" s="191">
        <v>10</v>
      </c>
      <c r="I338" s="192"/>
      <c r="J338" s="193">
        <f>ROUND(I338*H338,2)</f>
        <v>0</v>
      </c>
      <c r="K338" s="189" t="s">
        <v>203</v>
      </c>
      <c r="L338" s="39"/>
      <c r="M338" s="194" t="s">
        <v>1</v>
      </c>
      <c r="N338" s="195" t="s">
        <v>40</v>
      </c>
      <c r="O338" s="71"/>
      <c r="P338" s="196">
        <f>O338*H338</f>
        <v>0</v>
      </c>
      <c r="Q338" s="196">
        <v>0</v>
      </c>
      <c r="R338" s="196">
        <f>Q338*H338</f>
        <v>0</v>
      </c>
      <c r="S338" s="196">
        <v>0.1</v>
      </c>
      <c r="T338" s="197">
        <f>S338*H338</f>
        <v>1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98" t="s">
        <v>204</v>
      </c>
      <c r="AT338" s="198" t="s">
        <v>200</v>
      </c>
      <c r="AU338" s="198" t="s">
        <v>85</v>
      </c>
      <c r="AY338" s="17" t="s">
        <v>198</v>
      </c>
      <c r="BE338" s="199">
        <f>IF(N338="základní",J338,0)</f>
        <v>0</v>
      </c>
      <c r="BF338" s="199">
        <f>IF(N338="snížená",J338,0)</f>
        <v>0</v>
      </c>
      <c r="BG338" s="199">
        <f>IF(N338="zákl. přenesená",J338,0)</f>
        <v>0</v>
      </c>
      <c r="BH338" s="199">
        <f>IF(N338="sníž. přenesená",J338,0)</f>
        <v>0</v>
      </c>
      <c r="BI338" s="199">
        <f>IF(N338="nulová",J338,0)</f>
        <v>0</v>
      </c>
      <c r="BJ338" s="17" t="s">
        <v>83</v>
      </c>
      <c r="BK338" s="199">
        <f>ROUND(I338*H338,2)</f>
        <v>0</v>
      </c>
      <c r="BL338" s="17" t="s">
        <v>204</v>
      </c>
      <c r="BM338" s="198" t="s">
        <v>532</v>
      </c>
    </row>
    <row r="339" spans="1:65" s="13" customFormat="1">
      <c r="B339" s="200"/>
      <c r="C339" s="201"/>
      <c r="D339" s="202" t="s">
        <v>212</v>
      </c>
      <c r="E339" s="203" t="s">
        <v>1</v>
      </c>
      <c r="F339" s="204" t="s">
        <v>158</v>
      </c>
      <c r="G339" s="201"/>
      <c r="H339" s="205">
        <v>10</v>
      </c>
      <c r="I339" s="206"/>
      <c r="J339" s="201"/>
      <c r="K339" s="201"/>
      <c r="L339" s="207"/>
      <c r="M339" s="208"/>
      <c r="N339" s="209"/>
      <c r="O339" s="209"/>
      <c r="P339" s="209"/>
      <c r="Q339" s="209"/>
      <c r="R339" s="209"/>
      <c r="S339" s="209"/>
      <c r="T339" s="210"/>
      <c r="AT339" s="211" t="s">
        <v>212</v>
      </c>
      <c r="AU339" s="211" t="s">
        <v>85</v>
      </c>
      <c r="AV339" s="13" t="s">
        <v>85</v>
      </c>
      <c r="AW339" s="13" t="s">
        <v>31</v>
      </c>
      <c r="AX339" s="13" t="s">
        <v>83</v>
      </c>
      <c r="AY339" s="211" t="s">
        <v>198</v>
      </c>
    </row>
    <row r="340" spans="1:65" s="2" customFormat="1" ht="16.5" customHeight="1">
      <c r="A340" s="34"/>
      <c r="B340" s="35"/>
      <c r="C340" s="187" t="s">
        <v>533</v>
      </c>
      <c r="D340" s="187" t="s">
        <v>200</v>
      </c>
      <c r="E340" s="188" t="s">
        <v>534</v>
      </c>
      <c r="F340" s="189" t="s">
        <v>535</v>
      </c>
      <c r="G340" s="190" t="s">
        <v>160</v>
      </c>
      <c r="H340" s="191">
        <v>6</v>
      </c>
      <c r="I340" s="192"/>
      <c r="J340" s="193">
        <f>ROUND(I340*H340,2)</f>
        <v>0</v>
      </c>
      <c r="K340" s="189" t="s">
        <v>203</v>
      </c>
      <c r="L340" s="39"/>
      <c r="M340" s="194" t="s">
        <v>1</v>
      </c>
      <c r="N340" s="195" t="s">
        <v>40</v>
      </c>
      <c r="O340" s="71"/>
      <c r="P340" s="196">
        <f>O340*H340</f>
        <v>0</v>
      </c>
      <c r="Q340" s="196">
        <v>0.04</v>
      </c>
      <c r="R340" s="196">
        <f>Q340*H340</f>
        <v>0.24</v>
      </c>
      <c r="S340" s="196">
        <v>0</v>
      </c>
      <c r="T340" s="197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98" t="s">
        <v>204</v>
      </c>
      <c r="AT340" s="198" t="s">
        <v>200</v>
      </c>
      <c r="AU340" s="198" t="s">
        <v>85</v>
      </c>
      <c r="AY340" s="17" t="s">
        <v>198</v>
      </c>
      <c r="BE340" s="199">
        <f>IF(N340="základní",J340,0)</f>
        <v>0</v>
      </c>
      <c r="BF340" s="199">
        <f>IF(N340="snížená",J340,0)</f>
        <v>0</v>
      </c>
      <c r="BG340" s="199">
        <f>IF(N340="zákl. přenesená",J340,0)</f>
        <v>0</v>
      </c>
      <c r="BH340" s="199">
        <f>IF(N340="sníž. přenesená",J340,0)</f>
        <v>0</v>
      </c>
      <c r="BI340" s="199">
        <f>IF(N340="nulová",J340,0)</f>
        <v>0</v>
      </c>
      <c r="BJ340" s="17" t="s">
        <v>83</v>
      </c>
      <c r="BK340" s="199">
        <f>ROUND(I340*H340,2)</f>
        <v>0</v>
      </c>
      <c r="BL340" s="17" t="s">
        <v>204</v>
      </c>
      <c r="BM340" s="198" t="s">
        <v>536</v>
      </c>
    </row>
    <row r="341" spans="1:65" s="12" customFormat="1" ht="22.9" customHeight="1">
      <c r="B341" s="171"/>
      <c r="C341" s="172"/>
      <c r="D341" s="173" t="s">
        <v>74</v>
      </c>
      <c r="E341" s="185" t="s">
        <v>236</v>
      </c>
      <c r="F341" s="185" t="s">
        <v>537</v>
      </c>
      <c r="G341" s="172"/>
      <c r="H341" s="172"/>
      <c r="I341" s="175"/>
      <c r="J341" s="186">
        <f>BK341</f>
        <v>0</v>
      </c>
      <c r="K341" s="172"/>
      <c r="L341" s="177"/>
      <c r="M341" s="178"/>
      <c r="N341" s="179"/>
      <c r="O341" s="179"/>
      <c r="P341" s="180">
        <f>SUM(P342:P393)</f>
        <v>0</v>
      </c>
      <c r="Q341" s="179"/>
      <c r="R341" s="180">
        <f>SUM(R342:R393)</f>
        <v>192.15572400000002</v>
      </c>
      <c r="S341" s="179"/>
      <c r="T341" s="181">
        <f>SUM(T342:T393)</f>
        <v>0.246</v>
      </c>
      <c r="AR341" s="182" t="s">
        <v>83</v>
      </c>
      <c r="AT341" s="183" t="s">
        <v>74</v>
      </c>
      <c r="AU341" s="183" t="s">
        <v>83</v>
      </c>
      <c r="AY341" s="182" t="s">
        <v>198</v>
      </c>
      <c r="BK341" s="184">
        <f>SUM(BK342:BK393)</f>
        <v>0</v>
      </c>
    </row>
    <row r="342" spans="1:65" s="2" customFormat="1" ht="24.2" customHeight="1">
      <c r="A342" s="34"/>
      <c r="B342" s="35"/>
      <c r="C342" s="187" t="s">
        <v>103</v>
      </c>
      <c r="D342" s="187" t="s">
        <v>200</v>
      </c>
      <c r="E342" s="188" t="s">
        <v>538</v>
      </c>
      <c r="F342" s="189" t="s">
        <v>539</v>
      </c>
      <c r="G342" s="190" t="s">
        <v>160</v>
      </c>
      <c r="H342" s="191">
        <v>8</v>
      </c>
      <c r="I342" s="192"/>
      <c r="J342" s="193">
        <f t="shared" ref="J342:J351" si="0">ROUND(I342*H342,2)</f>
        <v>0</v>
      </c>
      <c r="K342" s="189" t="s">
        <v>203</v>
      </c>
      <c r="L342" s="39"/>
      <c r="M342" s="194" t="s">
        <v>1</v>
      </c>
      <c r="N342" s="195" t="s">
        <v>40</v>
      </c>
      <c r="O342" s="71"/>
      <c r="P342" s="196">
        <f t="shared" ref="P342:P351" si="1">O342*H342</f>
        <v>0</v>
      </c>
      <c r="Q342" s="196">
        <v>6.9999999999999999E-4</v>
      </c>
      <c r="R342" s="196">
        <f t="shared" ref="R342:R351" si="2">Q342*H342</f>
        <v>5.5999999999999999E-3</v>
      </c>
      <c r="S342" s="196">
        <v>0</v>
      </c>
      <c r="T342" s="197">
        <f t="shared" ref="T342:T351" si="3"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98" t="s">
        <v>204</v>
      </c>
      <c r="AT342" s="198" t="s">
        <v>200</v>
      </c>
      <c r="AU342" s="198" t="s">
        <v>85</v>
      </c>
      <c r="AY342" s="17" t="s">
        <v>198</v>
      </c>
      <c r="BE342" s="199">
        <f t="shared" ref="BE342:BE351" si="4">IF(N342="základní",J342,0)</f>
        <v>0</v>
      </c>
      <c r="BF342" s="199">
        <f t="shared" ref="BF342:BF351" si="5">IF(N342="snížená",J342,0)</f>
        <v>0</v>
      </c>
      <c r="BG342" s="199">
        <f t="shared" ref="BG342:BG351" si="6">IF(N342="zákl. přenesená",J342,0)</f>
        <v>0</v>
      </c>
      <c r="BH342" s="199">
        <f t="shared" ref="BH342:BH351" si="7">IF(N342="sníž. přenesená",J342,0)</f>
        <v>0</v>
      </c>
      <c r="BI342" s="199">
        <f t="shared" ref="BI342:BI351" si="8">IF(N342="nulová",J342,0)</f>
        <v>0</v>
      </c>
      <c r="BJ342" s="17" t="s">
        <v>83</v>
      </c>
      <c r="BK342" s="199">
        <f t="shared" ref="BK342:BK351" si="9">ROUND(I342*H342,2)</f>
        <v>0</v>
      </c>
      <c r="BL342" s="17" t="s">
        <v>204</v>
      </c>
      <c r="BM342" s="198" t="s">
        <v>540</v>
      </c>
    </row>
    <row r="343" spans="1:65" s="2" customFormat="1" ht="24.2" customHeight="1">
      <c r="A343" s="34"/>
      <c r="B343" s="35"/>
      <c r="C343" s="237" t="s">
        <v>541</v>
      </c>
      <c r="D343" s="237" t="s">
        <v>314</v>
      </c>
      <c r="E343" s="238" t="s">
        <v>542</v>
      </c>
      <c r="F343" s="239" t="s">
        <v>543</v>
      </c>
      <c r="G343" s="240" t="s">
        <v>160</v>
      </c>
      <c r="H343" s="241">
        <v>5</v>
      </c>
      <c r="I343" s="242"/>
      <c r="J343" s="243">
        <f t="shared" si="0"/>
        <v>0</v>
      </c>
      <c r="K343" s="239" t="s">
        <v>203</v>
      </c>
      <c r="L343" s="244"/>
      <c r="M343" s="245" t="s">
        <v>1</v>
      </c>
      <c r="N343" s="246" t="s">
        <v>40</v>
      </c>
      <c r="O343" s="71"/>
      <c r="P343" s="196">
        <f t="shared" si="1"/>
        <v>0</v>
      </c>
      <c r="Q343" s="196">
        <v>3.5000000000000001E-3</v>
      </c>
      <c r="R343" s="196">
        <f t="shared" si="2"/>
        <v>1.7500000000000002E-2</v>
      </c>
      <c r="S343" s="196">
        <v>0</v>
      </c>
      <c r="T343" s="197">
        <f t="shared" si="3"/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98" t="s">
        <v>232</v>
      </c>
      <c r="AT343" s="198" t="s">
        <v>314</v>
      </c>
      <c r="AU343" s="198" t="s">
        <v>85</v>
      </c>
      <c r="AY343" s="17" t="s">
        <v>198</v>
      </c>
      <c r="BE343" s="199">
        <f t="shared" si="4"/>
        <v>0</v>
      </c>
      <c r="BF343" s="199">
        <f t="shared" si="5"/>
        <v>0</v>
      </c>
      <c r="BG343" s="199">
        <f t="shared" si="6"/>
        <v>0</v>
      </c>
      <c r="BH343" s="199">
        <f t="shared" si="7"/>
        <v>0</v>
      </c>
      <c r="BI343" s="199">
        <f t="shared" si="8"/>
        <v>0</v>
      </c>
      <c r="BJ343" s="17" t="s">
        <v>83</v>
      </c>
      <c r="BK343" s="199">
        <f t="shared" si="9"/>
        <v>0</v>
      </c>
      <c r="BL343" s="17" t="s">
        <v>204</v>
      </c>
      <c r="BM343" s="198" t="s">
        <v>544</v>
      </c>
    </row>
    <row r="344" spans="1:65" s="2" customFormat="1" ht="24.2" customHeight="1">
      <c r="A344" s="34"/>
      <c r="B344" s="35"/>
      <c r="C344" s="187" t="s">
        <v>545</v>
      </c>
      <c r="D344" s="187" t="s">
        <v>200</v>
      </c>
      <c r="E344" s="188" t="s">
        <v>546</v>
      </c>
      <c r="F344" s="189" t="s">
        <v>547</v>
      </c>
      <c r="G344" s="190" t="s">
        <v>160</v>
      </c>
      <c r="H344" s="191">
        <v>8</v>
      </c>
      <c r="I344" s="192"/>
      <c r="J344" s="193">
        <f t="shared" si="0"/>
        <v>0</v>
      </c>
      <c r="K344" s="189" t="s">
        <v>203</v>
      </c>
      <c r="L344" s="39"/>
      <c r="M344" s="194" t="s">
        <v>1</v>
      </c>
      <c r="N344" s="195" t="s">
        <v>40</v>
      </c>
      <c r="O344" s="71"/>
      <c r="P344" s="196">
        <f t="shared" si="1"/>
        <v>0</v>
      </c>
      <c r="Q344" s="196">
        <v>0.10940999999999999</v>
      </c>
      <c r="R344" s="196">
        <f t="shared" si="2"/>
        <v>0.87527999999999995</v>
      </c>
      <c r="S344" s="196">
        <v>0</v>
      </c>
      <c r="T344" s="197">
        <f t="shared" si="3"/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98" t="s">
        <v>204</v>
      </c>
      <c r="AT344" s="198" t="s">
        <v>200</v>
      </c>
      <c r="AU344" s="198" t="s">
        <v>85</v>
      </c>
      <c r="AY344" s="17" t="s">
        <v>198</v>
      </c>
      <c r="BE344" s="199">
        <f t="shared" si="4"/>
        <v>0</v>
      </c>
      <c r="BF344" s="199">
        <f t="shared" si="5"/>
        <v>0</v>
      </c>
      <c r="BG344" s="199">
        <f t="shared" si="6"/>
        <v>0</v>
      </c>
      <c r="BH344" s="199">
        <f t="shared" si="7"/>
        <v>0</v>
      </c>
      <c r="BI344" s="199">
        <f t="shared" si="8"/>
        <v>0</v>
      </c>
      <c r="BJ344" s="17" t="s">
        <v>83</v>
      </c>
      <c r="BK344" s="199">
        <f t="shared" si="9"/>
        <v>0</v>
      </c>
      <c r="BL344" s="17" t="s">
        <v>204</v>
      </c>
      <c r="BM344" s="198" t="s">
        <v>548</v>
      </c>
    </row>
    <row r="345" spans="1:65" s="2" customFormat="1" ht="21.75" customHeight="1">
      <c r="A345" s="34"/>
      <c r="B345" s="35"/>
      <c r="C345" s="237" t="s">
        <v>549</v>
      </c>
      <c r="D345" s="237" t="s">
        <v>314</v>
      </c>
      <c r="E345" s="238" t="s">
        <v>550</v>
      </c>
      <c r="F345" s="239" t="s">
        <v>551</v>
      </c>
      <c r="G345" s="240" t="s">
        <v>160</v>
      </c>
      <c r="H345" s="241">
        <v>8</v>
      </c>
      <c r="I345" s="242"/>
      <c r="J345" s="243">
        <f t="shared" si="0"/>
        <v>0</v>
      </c>
      <c r="K345" s="239" t="s">
        <v>203</v>
      </c>
      <c r="L345" s="244"/>
      <c r="M345" s="245" t="s">
        <v>1</v>
      </c>
      <c r="N345" s="246" t="s">
        <v>40</v>
      </c>
      <c r="O345" s="71"/>
      <c r="P345" s="196">
        <f t="shared" si="1"/>
        <v>0</v>
      </c>
      <c r="Q345" s="196">
        <v>6.4999999999999997E-3</v>
      </c>
      <c r="R345" s="196">
        <f t="shared" si="2"/>
        <v>5.1999999999999998E-2</v>
      </c>
      <c r="S345" s="196">
        <v>0</v>
      </c>
      <c r="T345" s="197">
        <f t="shared" si="3"/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98" t="s">
        <v>232</v>
      </c>
      <c r="AT345" s="198" t="s">
        <v>314</v>
      </c>
      <c r="AU345" s="198" t="s">
        <v>85</v>
      </c>
      <c r="AY345" s="17" t="s">
        <v>198</v>
      </c>
      <c r="BE345" s="199">
        <f t="shared" si="4"/>
        <v>0</v>
      </c>
      <c r="BF345" s="199">
        <f t="shared" si="5"/>
        <v>0</v>
      </c>
      <c r="BG345" s="199">
        <f t="shared" si="6"/>
        <v>0</v>
      </c>
      <c r="BH345" s="199">
        <f t="shared" si="7"/>
        <v>0</v>
      </c>
      <c r="BI345" s="199">
        <f t="shared" si="8"/>
        <v>0</v>
      </c>
      <c r="BJ345" s="17" t="s">
        <v>83</v>
      </c>
      <c r="BK345" s="199">
        <f t="shared" si="9"/>
        <v>0</v>
      </c>
      <c r="BL345" s="17" t="s">
        <v>204</v>
      </c>
      <c r="BM345" s="198" t="s">
        <v>552</v>
      </c>
    </row>
    <row r="346" spans="1:65" s="2" customFormat="1" ht="16.5" customHeight="1">
      <c r="A346" s="34"/>
      <c r="B346" s="35"/>
      <c r="C346" s="237" t="s">
        <v>553</v>
      </c>
      <c r="D346" s="237" t="s">
        <v>314</v>
      </c>
      <c r="E346" s="238" t="s">
        <v>554</v>
      </c>
      <c r="F346" s="239" t="s">
        <v>555</v>
      </c>
      <c r="G346" s="240" t="s">
        <v>160</v>
      </c>
      <c r="H346" s="241">
        <v>8</v>
      </c>
      <c r="I346" s="242"/>
      <c r="J346" s="243">
        <f t="shared" si="0"/>
        <v>0</v>
      </c>
      <c r="K346" s="239" t="s">
        <v>203</v>
      </c>
      <c r="L346" s="244"/>
      <c r="M346" s="245" t="s">
        <v>1</v>
      </c>
      <c r="N346" s="246" t="s">
        <v>40</v>
      </c>
      <c r="O346" s="71"/>
      <c r="P346" s="196">
        <f t="shared" si="1"/>
        <v>0</v>
      </c>
      <c r="Q346" s="196">
        <v>1.4999999999999999E-4</v>
      </c>
      <c r="R346" s="196">
        <f t="shared" si="2"/>
        <v>1.1999999999999999E-3</v>
      </c>
      <c r="S346" s="196">
        <v>0</v>
      </c>
      <c r="T346" s="197">
        <f t="shared" si="3"/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98" t="s">
        <v>232</v>
      </c>
      <c r="AT346" s="198" t="s">
        <v>314</v>
      </c>
      <c r="AU346" s="198" t="s">
        <v>85</v>
      </c>
      <c r="AY346" s="17" t="s">
        <v>198</v>
      </c>
      <c r="BE346" s="199">
        <f t="shared" si="4"/>
        <v>0</v>
      </c>
      <c r="BF346" s="199">
        <f t="shared" si="5"/>
        <v>0</v>
      </c>
      <c r="BG346" s="199">
        <f t="shared" si="6"/>
        <v>0</v>
      </c>
      <c r="BH346" s="199">
        <f t="shared" si="7"/>
        <v>0</v>
      </c>
      <c r="BI346" s="199">
        <f t="shared" si="8"/>
        <v>0</v>
      </c>
      <c r="BJ346" s="17" t="s">
        <v>83</v>
      </c>
      <c r="BK346" s="199">
        <f t="shared" si="9"/>
        <v>0</v>
      </c>
      <c r="BL346" s="17" t="s">
        <v>204</v>
      </c>
      <c r="BM346" s="198" t="s">
        <v>556</v>
      </c>
    </row>
    <row r="347" spans="1:65" s="2" customFormat="1" ht="16.5" customHeight="1">
      <c r="A347" s="34"/>
      <c r="B347" s="35"/>
      <c r="C347" s="237" t="s">
        <v>557</v>
      </c>
      <c r="D347" s="237" t="s">
        <v>314</v>
      </c>
      <c r="E347" s="238" t="s">
        <v>558</v>
      </c>
      <c r="F347" s="239" t="s">
        <v>559</v>
      </c>
      <c r="G347" s="240" t="s">
        <v>160</v>
      </c>
      <c r="H347" s="241">
        <v>16</v>
      </c>
      <c r="I347" s="242"/>
      <c r="J347" s="243">
        <f t="shared" si="0"/>
        <v>0</v>
      </c>
      <c r="K347" s="239" t="s">
        <v>203</v>
      </c>
      <c r="L347" s="244"/>
      <c r="M347" s="245" t="s">
        <v>1</v>
      </c>
      <c r="N347" s="246" t="s">
        <v>40</v>
      </c>
      <c r="O347" s="71"/>
      <c r="P347" s="196">
        <f t="shared" si="1"/>
        <v>0</v>
      </c>
      <c r="Q347" s="196">
        <v>4.0000000000000002E-4</v>
      </c>
      <c r="R347" s="196">
        <f t="shared" si="2"/>
        <v>6.4000000000000003E-3</v>
      </c>
      <c r="S347" s="196">
        <v>0</v>
      </c>
      <c r="T347" s="197">
        <f t="shared" si="3"/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98" t="s">
        <v>232</v>
      </c>
      <c r="AT347" s="198" t="s">
        <v>314</v>
      </c>
      <c r="AU347" s="198" t="s">
        <v>85</v>
      </c>
      <c r="AY347" s="17" t="s">
        <v>198</v>
      </c>
      <c r="BE347" s="199">
        <f t="shared" si="4"/>
        <v>0</v>
      </c>
      <c r="BF347" s="199">
        <f t="shared" si="5"/>
        <v>0</v>
      </c>
      <c r="BG347" s="199">
        <f t="shared" si="6"/>
        <v>0</v>
      </c>
      <c r="BH347" s="199">
        <f t="shared" si="7"/>
        <v>0</v>
      </c>
      <c r="BI347" s="199">
        <f t="shared" si="8"/>
        <v>0</v>
      </c>
      <c r="BJ347" s="17" t="s">
        <v>83</v>
      </c>
      <c r="BK347" s="199">
        <f t="shared" si="9"/>
        <v>0</v>
      </c>
      <c r="BL347" s="17" t="s">
        <v>204</v>
      </c>
      <c r="BM347" s="198" t="s">
        <v>560</v>
      </c>
    </row>
    <row r="348" spans="1:65" s="2" customFormat="1" ht="24.2" customHeight="1">
      <c r="A348" s="34"/>
      <c r="B348" s="35"/>
      <c r="C348" s="187" t="s">
        <v>561</v>
      </c>
      <c r="D348" s="187" t="s">
        <v>200</v>
      </c>
      <c r="E348" s="188" t="s">
        <v>562</v>
      </c>
      <c r="F348" s="189" t="s">
        <v>563</v>
      </c>
      <c r="G348" s="190" t="s">
        <v>121</v>
      </c>
      <c r="H348" s="191">
        <v>143</v>
      </c>
      <c r="I348" s="192"/>
      <c r="J348" s="193">
        <f t="shared" si="0"/>
        <v>0</v>
      </c>
      <c r="K348" s="189" t="s">
        <v>203</v>
      </c>
      <c r="L348" s="39"/>
      <c r="M348" s="194" t="s">
        <v>1</v>
      </c>
      <c r="N348" s="195" t="s">
        <v>40</v>
      </c>
      <c r="O348" s="71"/>
      <c r="P348" s="196">
        <f t="shared" si="1"/>
        <v>0</v>
      </c>
      <c r="Q348" s="196">
        <v>2.0000000000000001E-4</v>
      </c>
      <c r="R348" s="196">
        <f t="shared" si="2"/>
        <v>2.86E-2</v>
      </c>
      <c r="S348" s="196">
        <v>0</v>
      </c>
      <c r="T348" s="197">
        <f t="shared" si="3"/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98" t="s">
        <v>204</v>
      </c>
      <c r="AT348" s="198" t="s">
        <v>200</v>
      </c>
      <c r="AU348" s="198" t="s">
        <v>85</v>
      </c>
      <c r="AY348" s="17" t="s">
        <v>198</v>
      </c>
      <c r="BE348" s="199">
        <f t="shared" si="4"/>
        <v>0</v>
      </c>
      <c r="BF348" s="199">
        <f t="shared" si="5"/>
        <v>0</v>
      </c>
      <c r="BG348" s="199">
        <f t="shared" si="6"/>
        <v>0</v>
      </c>
      <c r="BH348" s="199">
        <f t="shared" si="7"/>
        <v>0</v>
      </c>
      <c r="BI348" s="199">
        <f t="shared" si="8"/>
        <v>0</v>
      </c>
      <c r="BJ348" s="17" t="s">
        <v>83</v>
      </c>
      <c r="BK348" s="199">
        <f t="shared" si="9"/>
        <v>0</v>
      </c>
      <c r="BL348" s="17" t="s">
        <v>204</v>
      </c>
      <c r="BM348" s="198" t="s">
        <v>564</v>
      </c>
    </row>
    <row r="349" spans="1:65" s="2" customFormat="1" ht="24.2" customHeight="1">
      <c r="A349" s="34"/>
      <c r="B349" s="35"/>
      <c r="C349" s="187" t="s">
        <v>565</v>
      </c>
      <c r="D349" s="187" t="s">
        <v>200</v>
      </c>
      <c r="E349" s="188" t="s">
        <v>566</v>
      </c>
      <c r="F349" s="189" t="s">
        <v>567</v>
      </c>
      <c r="G349" s="190" t="s">
        <v>121</v>
      </c>
      <c r="H349" s="191">
        <v>55</v>
      </c>
      <c r="I349" s="192"/>
      <c r="J349" s="193">
        <f t="shared" si="0"/>
        <v>0</v>
      </c>
      <c r="K349" s="189" t="s">
        <v>203</v>
      </c>
      <c r="L349" s="39"/>
      <c r="M349" s="194" t="s">
        <v>1</v>
      </c>
      <c r="N349" s="195" t="s">
        <v>40</v>
      </c>
      <c r="O349" s="71"/>
      <c r="P349" s="196">
        <f t="shared" si="1"/>
        <v>0</v>
      </c>
      <c r="Q349" s="196">
        <v>2.0000000000000001E-4</v>
      </c>
      <c r="R349" s="196">
        <f t="shared" si="2"/>
        <v>1.1000000000000001E-2</v>
      </c>
      <c r="S349" s="196">
        <v>0</v>
      </c>
      <c r="T349" s="197">
        <f t="shared" si="3"/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98" t="s">
        <v>204</v>
      </c>
      <c r="AT349" s="198" t="s">
        <v>200</v>
      </c>
      <c r="AU349" s="198" t="s">
        <v>85</v>
      </c>
      <c r="AY349" s="17" t="s">
        <v>198</v>
      </c>
      <c r="BE349" s="199">
        <f t="shared" si="4"/>
        <v>0</v>
      </c>
      <c r="BF349" s="199">
        <f t="shared" si="5"/>
        <v>0</v>
      </c>
      <c r="BG349" s="199">
        <f t="shared" si="6"/>
        <v>0</v>
      </c>
      <c r="BH349" s="199">
        <f t="shared" si="7"/>
        <v>0</v>
      </c>
      <c r="BI349" s="199">
        <f t="shared" si="8"/>
        <v>0</v>
      </c>
      <c r="BJ349" s="17" t="s">
        <v>83</v>
      </c>
      <c r="BK349" s="199">
        <f t="shared" si="9"/>
        <v>0</v>
      </c>
      <c r="BL349" s="17" t="s">
        <v>204</v>
      </c>
      <c r="BM349" s="198" t="s">
        <v>568</v>
      </c>
    </row>
    <row r="350" spans="1:65" s="2" customFormat="1" ht="24.2" customHeight="1">
      <c r="A350" s="34"/>
      <c r="B350" s="35"/>
      <c r="C350" s="187" t="s">
        <v>569</v>
      </c>
      <c r="D350" s="187" t="s">
        <v>200</v>
      </c>
      <c r="E350" s="188" t="s">
        <v>570</v>
      </c>
      <c r="F350" s="189" t="s">
        <v>571</v>
      </c>
      <c r="G350" s="190" t="s">
        <v>121</v>
      </c>
      <c r="H350" s="191">
        <v>256</v>
      </c>
      <c r="I350" s="192"/>
      <c r="J350" s="193">
        <f t="shared" si="0"/>
        <v>0</v>
      </c>
      <c r="K350" s="189" t="s">
        <v>203</v>
      </c>
      <c r="L350" s="39"/>
      <c r="M350" s="194" t="s">
        <v>1</v>
      </c>
      <c r="N350" s="195" t="s">
        <v>40</v>
      </c>
      <c r="O350" s="71"/>
      <c r="P350" s="196">
        <f t="shared" si="1"/>
        <v>0</v>
      </c>
      <c r="Q350" s="196">
        <v>4.0000000000000002E-4</v>
      </c>
      <c r="R350" s="196">
        <f t="shared" si="2"/>
        <v>0.1024</v>
      </c>
      <c r="S350" s="196">
        <v>0</v>
      </c>
      <c r="T350" s="197">
        <f t="shared" si="3"/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98" t="s">
        <v>204</v>
      </c>
      <c r="AT350" s="198" t="s">
        <v>200</v>
      </c>
      <c r="AU350" s="198" t="s">
        <v>85</v>
      </c>
      <c r="AY350" s="17" t="s">
        <v>198</v>
      </c>
      <c r="BE350" s="199">
        <f t="shared" si="4"/>
        <v>0</v>
      </c>
      <c r="BF350" s="199">
        <f t="shared" si="5"/>
        <v>0</v>
      </c>
      <c r="BG350" s="199">
        <f t="shared" si="6"/>
        <v>0</v>
      </c>
      <c r="BH350" s="199">
        <f t="shared" si="7"/>
        <v>0</v>
      </c>
      <c r="BI350" s="199">
        <f t="shared" si="8"/>
        <v>0</v>
      </c>
      <c r="BJ350" s="17" t="s">
        <v>83</v>
      </c>
      <c r="BK350" s="199">
        <f t="shared" si="9"/>
        <v>0</v>
      </c>
      <c r="BL350" s="17" t="s">
        <v>204</v>
      </c>
      <c r="BM350" s="198" t="s">
        <v>572</v>
      </c>
    </row>
    <row r="351" spans="1:65" s="2" customFormat="1" ht="24.2" customHeight="1">
      <c r="A351" s="34"/>
      <c r="B351" s="35"/>
      <c r="C351" s="187" t="s">
        <v>573</v>
      </c>
      <c r="D351" s="187" t="s">
        <v>200</v>
      </c>
      <c r="E351" s="188" t="s">
        <v>574</v>
      </c>
      <c r="F351" s="189" t="s">
        <v>575</v>
      </c>
      <c r="G351" s="190" t="s">
        <v>94</v>
      </c>
      <c r="H351" s="191">
        <v>22</v>
      </c>
      <c r="I351" s="192"/>
      <c r="J351" s="193">
        <f t="shared" si="0"/>
        <v>0</v>
      </c>
      <c r="K351" s="189" t="s">
        <v>203</v>
      </c>
      <c r="L351" s="39"/>
      <c r="M351" s="194" t="s">
        <v>1</v>
      </c>
      <c r="N351" s="195" t="s">
        <v>40</v>
      </c>
      <c r="O351" s="71"/>
      <c r="P351" s="196">
        <f t="shared" si="1"/>
        <v>0</v>
      </c>
      <c r="Q351" s="196">
        <v>1.6000000000000001E-3</v>
      </c>
      <c r="R351" s="196">
        <f t="shared" si="2"/>
        <v>3.5200000000000002E-2</v>
      </c>
      <c r="S351" s="196">
        <v>0</v>
      </c>
      <c r="T351" s="197">
        <f t="shared" si="3"/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98" t="s">
        <v>204</v>
      </c>
      <c r="AT351" s="198" t="s">
        <v>200</v>
      </c>
      <c r="AU351" s="198" t="s">
        <v>85</v>
      </c>
      <c r="AY351" s="17" t="s">
        <v>198</v>
      </c>
      <c r="BE351" s="199">
        <f t="shared" si="4"/>
        <v>0</v>
      </c>
      <c r="BF351" s="199">
        <f t="shared" si="5"/>
        <v>0</v>
      </c>
      <c r="BG351" s="199">
        <f t="shared" si="6"/>
        <v>0</v>
      </c>
      <c r="BH351" s="199">
        <f t="shared" si="7"/>
        <v>0</v>
      </c>
      <c r="BI351" s="199">
        <f t="shared" si="8"/>
        <v>0</v>
      </c>
      <c r="BJ351" s="17" t="s">
        <v>83</v>
      </c>
      <c r="BK351" s="199">
        <f t="shared" si="9"/>
        <v>0</v>
      </c>
      <c r="BL351" s="17" t="s">
        <v>204</v>
      </c>
      <c r="BM351" s="198" t="s">
        <v>576</v>
      </c>
    </row>
    <row r="352" spans="1:65" s="13" customFormat="1">
      <c r="B352" s="200"/>
      <c r="C352" s="201"/>
      <c r="D352" s="202" t="s">
        <v>212</v>
      </c>
      <c r="E352" s="203" t="s">
        <v>1</v>
      </c>
      <c r="F352" s="204" t="s">
        <v>295</v>
      </c>
      <c r="G352" s="201"/>
      <c r="H352" s="205">
        <v>22</v>
      </c>
      <c r="I352" s="206"/>
      <c r="J352" s="201"/>
      <c r="K352" s="201"/>
      <c r="L352" s="207"/>
      <c r="M352" s="208"/>
      <c r="N352" s="209"/>
      <c r="O352" s="209"/>
      <c r="P352" s="209"/>
      <c r="Q352" s="209"/>
      <c r="R352" s="209"/>
      <c r="S352" s="209"/>
      <c r="T352" s="210"/>
      <c r="AT352" s="211" t="s">
        <v>212</v>
      </c>
      <c r="AU352" s="211" t="s">
        <v>85</v>
      </c>
      <c r="AV352" s="13" t="s">
        <v>85</v>
      </c>
      <c r="AW352" s="13" t="s">
        <v>31</v>
      </c>
      <c r="AX352" s="13" t="s">
        <v>83</v>
      </c>
      <c r="AY352" s="211" t="s">
        <v>198</v>
      </c>
    </row>
    <row r="353" spans="1:65" s="15" customFormat="1">
      <c r="B353" s="227"/>
      <c r="C353" s="228"/>
      <c r="D353" s="202" t="s">
        <v>212</v>
      </c>
      <c r="E353" s="229" t="s">
        <v>1</v>
      </c>
      <c r="F353" s="230" t="s">
        <v>577</v>
      </c>
      <c r="G353" s="228"/>
      <c r="H353" s="229" t="s">
        <v>1</v>
      </c>
      <c r="I353" s="231"/>
      <c r="J353" s="228"/>
      <c r="K353" s="228"/>
      <c r="L353" s="232"/>
      <c r="M353" s="233"/>
      <c r="N353" s="234"/>
      <c r="O353" s="234"/>
      <c r="P353" s="234"/>
      <c r="Q353" s="234"/>
      <c r="R353" s="234"/>
      <c r="S353" s="234"/>
      <c r="T353" s="235"/>
      <c r="AT353" s="236" t="s">
        <v>212</v>
      </c>
      <c r="AU353" s="236" t="s">
        <v>85</v>
      </c>
      <c r="AV353" s="15" t="s">
        <v>83</v>
      </c>
      <c r="AW353" s="15" t="s">
        <v>31</v>
      </c>
      <c r="AX353" s="15" t="s">
        <v>75</v>
      </c>
      <c r="AY353" s="236" t="s">
        <v>198</v>
      </c>
    </row>
    <row r="354" spans="1:65" s="2" customFormat="1" ht="16.5" customHeight="1">
      <c r="A354" s="34"/>
      <c r="B354" s="35"/>
      <c r="C354" s="187" t="s">
        <v>578</v>
      </c>
      <c r="D354" s="187" t="s">
        <v>200</v>
      </c>
      <c r="E354" s="188" t="s">
        <v>579</v>
      </c>
      <c r="F354" s="189" t="s">
        <v>580</v>
      </c>
      <c r="G354" s="190" t="s">
        <v>121</v>
      </c>
      <c r="H354" s="191">
        <v>454</v>
      </c>
      <c r="I354" s="192"/>
      <c r="J354" s="193">
        <f>ROUND(I354*H354,2)</f>
        <v>0</v>
      </c>
      <c r="K354" s="189" t="s">
        <v>203</v>
      </c>
      <c r="L354" s="39"/>
      <c r="M354" s="194" t="s">
        <v>1</v>
      </c>
      <c r="N354" s="195" t="s">
        <v>40</v>
      </c>
      <c r="O354" s="71"/>
      <c r="P354" s="196">
        <f>O354*H354</f>
        <v>0</v>
      </c>
      <c r="Q354" s="196">
        <v>0</v>
      </c>
      <c r="R354" s="196">
        <f>Q354*H354</f>
        <v>0</v>
      </c>
      <c r="S354" s="196">
        <v>0</v>
      </c>
      <c r="T354" s="197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98" t="s">
        <v>204</v>
      </c>
      <c r="AT354" s="198" t="s">
        <v>200</v>
      </c>
      <c r="AU354" s="198" t="s">
        <v>85</v>
      </c>
      <c r="AY354" s="17" t="s">
        <v>198</v>
      </c>
      <c r="BE354" s="199">
        <f>IF(N354="základní",J354,0)</f>
        <v>0</v>
      </c>
      <c r="BF354" s="199">
        <f>IF(N354="snížená",J354,0)</f>
        <v>0</v>
      </c>
      <c r="BG354" s="199">
        <f>IF(N354="zákl. přenesená",J354,0)</f>
        <v>0</v>
      </c>
      <c r="BH354" s="199">
        <f>IF(N354="sníž. přenesená",J354,0)</f>
        <v>0</v>
      </c>
      <c r="BI354" s="199">
        <f>IF(N354="nulová",J354,0)</f>
        <v>0</v>
      </c>
      <c r="BJ354" s="17" t="s">
        <v>83</v>
      </c>
      <c r="BK354" s="199">
        <f>ROUND(I354*H354,2)</f>
        <v>0</v>
      </c>
      <c r="BL354" s="17" t="s">
        <v>204</v>
      </c>
      <c r="BM354" s="198" t="s">
        <v>581</v>
      </c>
    </row>
    <row r="355" spans="1:65" s="13" customFormat="1">
      <c r="B355" s="200"/>
      <c r="C355" s="201"/>
      <c r="D355" s="202" t="s">
        <v>212</v>
      </c>
      <c r="E355" s="203" t="s">
        <v>1</v>
      </c>
      <c r="F355" s="204" t="s">
        <v>582</v>
      </c>
      <c r="G355" s="201"/>
      <c r="H355" s="205">
        <v>454</v>
      </c>
      <c r="I355" s="206"/>
      <c r="J355" s="201"/>
      <c r="K355" s="201"/>
      <c r="L355" s="207"/>
      <c r="M355" s="208"/>
      <c r="N355" s="209"/>
      <c r="O355" s="209"/>
      <c r="P355" s="209"/>
      <c r="Q355" s="209"/>
      <c r="R355" s="209"/>
      <c r="S355" s="209"/>
      <c r="T355" s="210"/>
      <c r="AT355" s="211" t="s">
        <v>212</v>
      </c>
      <c r="AU355" s="211" t="s">
        <v>85</v>
      </c>
      <c r="AV355" s="13" t="s">
        <v>85</v>
      </c>
      <c r="AW355" s="13" t="s">
        <v>31</v>
      </c>
      <c r="AX355" s="13" t="s">
        <v>83</v>
      </c>
      <c r="AY355" s="211" t="s">
        <v>198</v>
      </c>
    </row>
    <row r="356" spans="1:65" s="2" customFormat="1" ht="16.5" customHeight="1">
      <c r="A356" s="34"/>
      <c r="B356" s="35"/>
      <c r="C356" s="187" t="s">
        <v>583</v>
      </c>
      <c r="D356" s="187" t="s">
        <v>200</v>
      </c>
      <c r="E356" s="188" t="s">
        <v>584</v>
      </c>
      <c r="F356" s="189" t="s">
        <v>585</v>
      </c>
      <c r="G356" s="190" t="s">
        <v>94</v>
      </c>
      <c r="H356" s="191">
        <v>22</v>
      </c>
      <c r="I356" s="192"/>
      <c r="J356" s="193">
        <f>ROUND(I356*H356,2)</f>
        <v>0</v>
      </c>
      <c r="K356" s="189" t="s">
        <v>203</v>
      </c>
      <c r="L356" s="39"/>
      <c r="M356" s="194" t="s">
        <v>1</v>
      </c>
      <c r="N356" s="195" t="s">
        <v>40</v>
      </c>
      <c r="O356" s="71"/>
      <c r="P356" s="196">
        <f>O356*H356</f>
        <v>0</v>
      </c>
      <c r="Q356" s="196">
        <v>1.0000000000000001E-5</v>
      </c>
      <c r="R356" s="196">
        <f>Q356*H356</f>
        <v>2.2000000000000001E-4</v>
      </c>
      <c r="S356" s="196">
        <v>0</v>
      </c>
      <c r="T356" s="197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98" t="s">
        <v>204</v>
      </c>
      <c r="AT356" s="198" t="s">
        <v>200</v>
      </c>
      <c r="AU356" s="198" t="s">
        <v>85</v>
      </c>
      <c r="AY356" s="17" t="s">
        <v>198</v>
      </c>
      <c r="BE356" s="199">
        <f>IF(N356="základní",J356,0)</f>
        <v>0</v>
      </c>
      <c r="BF356" s="199">
        <f>IF(N356="snížená",J356,0)</f>
        <v>0</v>
      </c>
      <c r="BG356" s="199">
        <f>IF(N356="zákl. přenesená",J356,0)</f>
        <v>0</v>
      </c>
      <c r="BH356" s="199">
        <f>IF(N356="sníž. přenesená",J356,0)</f>
        <v>0</v>
      </c>
      <c r="BI356" s="199">
        <f>IF(N356="nulová",J356,0)</f>
        <v>0</v>
      </c>
      <c r="BJ356" s="17" t="s">
        <v>83</v>
      </c>
      <c r="BK356" s="199">
        <f>ROUND(I356*H356,2)</f>
        <v>0</v>
      </c>
      <c r="BL356" s="17" t="s">
        <v>204</v>
      </c>
      <c r="BM356" s="198" t="s">
        <v>586</v>
      </c>
    </row>
    <row r="357" spans="1:65" s="2" customFormat="1" ht="33" customHeight="1">
      <c r="A357" s="34"/>
      <c r="B357" s="35"/>
      <c r="C357" s="187" t="s">
        <v>587</v>
      </c>
      <c r="D357" s="187" t="s">
        <v>200</v>
      </c>
      <c r="E357" s="188" t="s">
        <v>588</v>
      </c>
      <c r="F357" s="189" t="s">
        <v>589</v>
      </c>
      <c r="G357" s="190" t="s">
        <v>121</v>
      </c>
      <c r="H357" s="191">
        <v>570</v>
      </c>
      <c r="I357" s="192"/>
      <c r="J357" s="193">
        <f>ROUND(I357*H357,2)</f>
        <v>0</v>
      </c>
      <c r="K357" s="189" t="s">
        <v>203</v>
      </c>
      <c r="L357" s="39"/>
      <c r="M357" s="194" t="s">
        <v>1</v>
      </c>
      <c r="N357" s="195" t="s">
        <v>40</v>
      </c>
      <c r="O357" s="71"/>
      <c r="P357" s="196">
        <f>O357*H357</f>
        <v>0</v>
      </c>
      <c r="Q357" s="196">
        <v>0.1295</v>
      </c>
      <c r="R357" s="196">
        <f>Q357*H357</f>
        <v>73.814999999999998</v>
      </c>
      <c r="S357" s="196">
        <v>0</v>
      </c>
      <c r="T357" s="197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98" t="s">
        <v>204</v>
      </c>
      <c r="AT357" s="198" t="s">
        <v>200</v>
      </c>
      <c r="AU357" s="198" t="s">
        <v>85</v>
      </c>
      <c r="AY357" s="17" t="s">
        <v>198</v>
      </c>
      <c r="BE357" s="199">
        <f>IF(N357="základní",J357,0)</f>
        <v>0</v>
      </c>
      <c r="BF357" s="199">
        <f>IF(N357="snížená",J357,0)</f>
        <v>0</v>
      </c>
      <c r="BG357" s="199">
        <f>IF(N357="zákl. přenesená",J357,0)</f>
        <v>0</v>
      </c>
      <c r="BH357" s="199">
        <f>IF(N357="sníž. přenesená",J357,0)</f>
        <v>0</v>
      </c>
      <c r="BI357" s="199">
        <f>IF(N357="nulová",J357,0)</f>
        <v>0</v>
      </c>
      <c r="BJ357" s="17" t="s">
        <v>83</v>
      </c>
      <c r="BK357" s="199">
        <f>ROUND(I357*H357,2)</f>
        <v>0</v>
      </c>
      <c r="BL357" s="17" t="s">
        <v>204</v>
      </c>
      <c r="BM357" s="198" t="s">
        <v>590</v>
      </c>
    </row>
    <row r="358" spans="1:65" s="13" customFormat="1">
      <c r="B358" s="200"/>
      <c r="C358" s="201"/>
      <c r="D358" s="202" t="s">
        <v>212</v>
      </c>
      <c r="E358" s="203" t="s">
        <v>1</v>
      </c>
      <c r="F358" s="204" t="s">
        <v>591</v>
      </c>
      <c r="G358" s="201"/>
      <c r="H358" s="205">
        <v>570</v>
      </c>
      <c r="I358" s="206"/>
      <c r="J358" s="201"/>
      <c r="K358" s="201"/>
      <c r="L358" s="207"/>
      <c r="M358" s="208"/>
      <c r="N358" s="209"/>
      <c r="O358" s="209"/>
      <c r="P358" s="209"/>
      <c r="Q358" s="209"/>
      <c r="R358" s="209"/>
      <c r="S358" s="209"/>
      <c r="T358" s="210"/>
      <c r="AT358" s="211" t="s">
        <v>212</v>
      </c>
      <c r="AU358" s="211" t="s">
        <v>85</v>
      </c>
      <c r="AV358" s="13" t="s">
        <v>85</v>
      </c>
      <c r="AW358" s="13" t="s">
        <v>31</v>
      </c>
      <c r="AX358" s="13" t="s">
        <v>83</v>
      </c>
      <c r="AY358" s="211" t="s">
        <v>198</v>
      </c>
    </row>
    <row r="359" spans="1:65" s="2" customFormat="1" ht="16.5" customHeight="1">
      <c r="A359" s="34"/>
      <c r="B359" s="35"/>
      <c r="C359" s="237" t="s">
        <v>592</v>
      </c>
      <c r="D359" s="237" t="s">
        <v>314</v>
      </c>
      <c r="E359" s="238" t="s">
        <v>593</v>
      </c>
      <c r="F359" s="239" t="s">
        <v>594</v>
      </c>
      <c r="G359" s="240" t="s">
        <v>121</v>
      </c>
      <c r="H359" s="241">
        <v>440</v>
      </c>
      <c r="I359" s="242"/>
      <c r="J359" s="243">
        <f>ROUND(I359*H359,2)</f>
        <v>0</v>
      </c>
      <c r="K359" s="239" t="s">
        <v>203</v>
      </c>
      <c r="L359" s="244"/>
      <c r="M359" s="245" t="s">
        <v>1</v>
      </c>
      <c r="N359" s="246" t="s">
        <v>40</v>
      </c>
      <c r="O359" s="71"/>
      <c r="P359" s="196">
        <f>O359*H359</f>
        <v>0</v>
      </c>
      <c r="Q359" s="196">
        <v>4.4999999999999998E-2</v>
      </c>
      <c r="R359" s="196">
        <f>Q359*H359</f>
        <v>19.8</v>
      </c>
      <c r="S359" s="196">
        <v>0</v>
      </c>
      <c r="T359" s="197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98" t="s">
        <v>232</v>
      </c>
      <c r="AT359" s="198" t="s">
        <v>314</v>
      </c>
      <c r="AU359" s="198" t="s">
        <v>85</v>
      </c>
      <c r="AY359" s="17" t="s">
        <v>198</v>
      </c>
      <c r="BE359" s="199">
        <f>IF(N359="základní",J359,0)</f>
        <v>0</v>
      </c>
      <c r="BF359" s="199">
        <f>IF(N359="snížená",J359,0)</f>
        <v>0</v>
      </c>
      <c r="BG359" s="199">
        <f>IF(N359="zákl. přenesená",J359,0)</f>
        <v>0</v>
      </c>
      <c r="BH359" s="199">
        <f>IF(N359="sníž. přenesená",J359,0)</f>
        <v>0</v>
      </c>
      <c r="BI359" s="199">
        <f>IF(N359="nulová",J359,0)</f>
        <v>0</v>
      </c>
      <c r="BJ359" s="17" t="s">
        <v>83</v>
      </c>
      <c r="BK359" s="199">
        <f>ROUND(I359*H359,2)</f>
        <v>0</v>
      </c>
      <c r="BL359" s="17" t="s">
        <v>204</v>
      </c>
      <c r="BM359" s="198" t="s">
        <v>595</v>
      </c>
    </row>
    <row r="360" spans="1:65" s="2" customFormat="1" ht="19.5">
      <c r="A360" s="34"/>
      <c r="B360" s="35"/>
      <c r="C360" s="36"/>
      <c r="D360" s="202" t="s">
        <v>224</v>
      </c>
      <c r="E360" s="36"/>
      <c r="F360" s="223" t="s">
        <v>427</v>
      </c>
      <c r="G360" s="36"/>
      <c r="H360" s="36"/>
      <c r="I360" s="224"/>
      <c r="J360" s="36"/>
      <c r="K360" s="36"/>
      <c r="L360" s="39"/>
      <c r="M360" s="225"/>
      <c r="N360" s="226"/>
      <c r="O360" s="71"/>
      <c r="P360" s="71"/>
      <c r="Q360" s="71"/>
      <c r="R360" s="71"/>
      <c r="S360" s="71"/>
      <c r="T360" s="72"/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T360" s="17" t="s">
        <v>224</v>
      </c>
      <c r="AU360" s="17" t="s">
        <v>85</v>
      </c>
    </row>
    <row r="361" spans="1:65" s="13" customFormat="1">
      <c r="B361" s="200"/>
      <c r="C361" s="201"/>
      <c r="D361" s="202" t="s">
        <v>212</v>
      </c>
      <c r="E361" s="201"/>
      <c r="F361" s="204" t="s">
        <v>596</v>
      </c>
      <c r="G361" s="201"/>
      <c r="H361" s="205">
        <v>440</v>
      </c>
      <c r="I361" s="206"/>
      <c r="J361" s="201"/>
      <c r="K361" s="201"/>
      <c r="L361" s="207"/>
      <c r="M361" s="208"/>
      <c r="N361" s="209"/>
      <c r="O361" s="209"/>
      <c r="P361" s="209"/>
      <c r="Q361" s="209"/>
      <c r="R361" s="209"/>
      <c r="S361" s="209"/>
      <c r="T361" s="210"/>
      <c r="AT361" s="211" t="s">
        <v>212</v>
      </c>
      <c r="AU361" s="211" t="s">
        <v>85</v>
      </c>
      <c r="AV361" s="13" t="s">
        <v>85</v>
      </c>
      <c r="AW361" s="13" t="s">
        <v>4</v>
      </c>
      <c r="AX361" s="13" t="s">
        <v>83</v>
      </c>
      <c r="AY361" s="211" t="s">
        <v>198</v>
      </c>
    </row>
    <row r="362" spans="1:65" s="2" customFormat="1" ht="16.5" customHeight="1">
      <c r="A362" s="34"/>
      <c r="B362" s="35"/>
      <c r="C362" s="237" t="s">
        <v>597</v>
      </c>
      <c r="D362" s="237" t="s">
        <v>314</v>
      </c>
      <c r="E362" s="238" t="s">
        <v>598</v>
      </c>
      <c r="F362" s="239" t="s">
        <v>599</v>
      </c>
      <c r="G362" s="240" t="s">
        <v>121</v>
      </c>
      <c r="H362" s="241">
        <v>110</v>
      </c>
      <c r="I362" s="242"/>
      <c r="J362" s="243">
        <f>ROUND(I362*H362,2)</f>
        <v>0</v>
      </c>
      <c r="K362" s="239" t="s">
        <v>203</v>
      </c>
      <c r="L362" s="244"/>
      <c r="M362" s="245" t="s">
        <v>1</v>
      </c>
      <c r="N362" s="246" t="s">
        <v>40</v>
      </c>
      <c r="O362" s="71"/>
      <c r="P362" s="196">
        <f>O362*H362</f>
        <v>0</v>
      </c>
      <c r="Q362" s="196">
        <v>0.08</v>
      </c>
      <c r="R362" s="196">
        <f>Q362*H362</f>
        <v>8.8000000000000007</v>
      </c>
      <c r="S362" s="196">
        <v>0</v>
      </c>
      <c r="T362" s="197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98" t="s">
        <v>232</v>
      </c>
      <c r="AT362" s="198" t="s">
        <v>314</v>
      </c>
      <c r="AU362" s="198" t="s">
        <v>85</v>
      </c>
      <c r="AY362" s="17" t="s">
        <v>198</v>
      </c>
      <c r="BE362" s="199">
        <f>IF(N362="základní",J362,0)</f>
        <v>0</v>
      </c>
      <c r="BF362" s="199">
        <f>IF(N362="snížená",J362,0)</f>
        <v>0</v>
      </c>
      <c r="BG362" s="199">
        <f>IF(N362="zákl. přenesená",J362,0)</f>
        <v>0</v>
      </c>
      <c r="BH362" s="199">
        <f>IF(N362="sníž. přenesená",J362,0)</f>
        <v>0</v>
      </c>
      <c r="BI362" s="199">
        <f>IF(N362="nulová",J362,0)</f>
        <v>0</v>
      </c>
      <c r="BJ362" s="17" t="s">
        <v>83</v>
      </c>
      <c r="BK362" s="199">
        <f>ROUND(I362*H362,2)</f>
        <v>0</v>
      </c>
      <c r="BL362" s="17" t="s">
        <v>204</v>
      </c>
      <c r="BM362" s="198" t="s">
        <v>600</v>
      </c>
    </row>
    <row r="363" spans="1:65" s="2" customFormat="1" ht="24.2" customHeight="1">
      <c r="A363" s="34"/>
      <c r="B363" s="35"/>
      <c r="C363" s="237" t="s">
        <v>601</v>
      </c>
      <c r="D363" s="237" t="s">
        <v>314</v>
      </c>
      <c r="E363" s="238" t="s">
        <v>602</v>
      </c>
      <c r="F363" s="239" t="s">
        <v>603</v>
      </c>
      <c r="G363" s="240" t="s">
        <v>121</v>
      </c>
      <c r="H363" s="241">
        <v>10</v>
      </c>
      <c r="I363" s="242"/>
      <c r="J363" s="243">
        <f>ROUND(I363*H363,2)</f>
        <v>0</v>
      </c>
      <c r="K363" s="239" t="s">
        <v>203</v>
      </c>
      <c r="L363" s="244"/>
      <c r="M363" s="245" t="s">
        <v>1</v>
      </c>
      <c r="N363" s="246" t="s">
        <v>40</v>
      </c>
      <c r="O363" s="71"/>
      <c r="P363" s="196">
        <f>O363*H363</f>
        <v>0</v>
      </c>
      <c r="Q363" s="196">
        <v>4.8300000000000003E-2</v>
      </c>
      <c r="R363" s="196">
        <f>Q363*H363</f>
        <v>0.48300000000000004</v>
      </c>
      <c r="S363" s="196">
        <v>0</v>
      </c>
      <c r="T363" s="197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98" t="s">
        <v>232</v>
      </c>
      <c r="AT363" s="198" t="s">
        <v>314</v>
      </c>
      <c r="AU363" s="198" t="s">
        <v>85</v>
      </c>
      <c r="AY363" s="17" t="s">
        <v>198</v>
      </c>
      <c r="BE363" s="199">
        <f>IF(N363="základní",J363,0)</f>
        <v>0</v>
      </c>
      <c r="BF363" s="199">
        <f>IF(N363="snížená",J363,0)</f>
        <v>0</v>
      </c>
      <c r="BG363" s="199">
        <f>IF(N363="zákl. přenesená",J363,0)</f>
        <v>0</v>
      </c>
      <c r="BH363" s="199">
        <f>IF(N363="sníž. přenesená",J363,0)</f>
        <v>0</v>
      </c>
      <c r="BI363" s="199">
        <f>IF(N363="nulová",J363,0)</f>
        <v>0</v>
      </c>
      <c r="BJ363" s="17" t="s">
        <v>83</v>
      </c>
      <c r="BK363" s="199">
        <f>ROUND(I363*H363,2)</f>
        <v>0</v>
      </c>
      <c r="BL363" s="17" t="s">
        <v>204</v>
      </c>
      <c r="BM363" s="198" t="s">
        <v>604</v>
      </c>
    </row>
    <row r="364" spans="1:65" s="2" customFormat="1" ht="24.2" customHeight="1">
      <c r="A364" s="34"/>
      <c r="B364" s="35"/>
      <c r="C364" s="237" t="s">
        <v>605</v>
      </c>
      <c r="D364" s="237" t="s">
        <v>314</v>
      </c>
      <c r="E364" s="238" t="s">
        <v>606</v>
      </c>
      <c r="F364" s="239" t="s">
        <v>607</v>
      </c>
      <c r="G364" s="240" t="s">
        <v>121</v>
      </c>
      <c r="H364" s="241">
        <v>10</v>
      </c>
      <c r="I364" s="242"/>
      <c r="J364" s="243">
        <f>ROUND(I364*H364,2)</f>
        <v>0</v>
      </c>
      <c r="K364" s="239" t="s">
        <v>203</v>
      </c>
      <c r="L364" s="244"/>
      <c r="M364" s="245" t="s">
        <v>1</v>
      </c>
      <c r="N364" s="246" t="s">
        <v>40</v>
      </c>
      <c r="O364" s="71"/>
      <c r="P364" s="196">
        <f>O364*H364</f>
        <v>0</v>
      </c>
      <c r="Q364" s="196">
        <v>6.5670000000000006E-2</v>
      </c>
      <c r="R364" s="196">
        <f>Q364*H364</f>
        <v>0.65670000000000006</v>
      </c>
      <c r="S364" s="196">
        <v>0</v>
      </c>
      <c r="T364" s="197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98" t="s">
        <v>232</v>
      </c>
      <c r="AT364" s="198" t="s">
        <v>314</v>
      </c>
      <c r="AU364" s="198" t="s">
        <v>85</v>
      </c>
      <c r="AY364" s="17" t="s">
        <v>198</v>
      </c>
      <c r="BE364" s="199">
        <f>IF(N364="základní",J364,0)</f>
        <v>0</v>
      </c>
      <c r="BF364" s="199">
        <f>IF(N364="snížená",J364,0)</f>
        <v>0</v>
      </c>
      <c r="BG364" s="199">
        <f>IF(N364="zákl. přenesená",J364,0)</f>
        <v>0</v>
      </c>
      <c r="BH364" s="199">
        <f>IF(N364="sníž. přenesená",J364,0)</f>
        <v>0</v>
      </c>
      <c r="BI364" s="199">
        <f>IF(N364="nulová",J364,0)</f>
        <v>0</v>
      </c>
      <c r="BJ364" s="17" t="s">
        <v>83</v>
      </c>
      <c r="BK364" s="199">
        <f>ROUND(I364*H364,2)</f>
        <v>0</v>
      </c>
      <c r="BL364" s="17" t="s">
        <v>204</v>
      </c>
      <c r="BM364" s="198" t="s">
        <v>608</v>
      </c>
    </row>
    <row r="365" spans="1:65" s="2" customFormat="1" ht="24.2" customHeight="1">
      <c r="A365" s="34"/>
      <c r="B365" s="35"/>
      <c r="C365" s="187" t="s">
        <v>609</v>
      </c>
      <c r="D365" s="187" t="s">
        <v>200</v>
      </c>
      <c r="E365" s="188" t="s">
        <v>610</v>
      </c>
      <c r="F365" s="189" t="s">
        <v>611</v>
      </c>
      <c r="G365" s="190" t="s">
        <v>121</v>
      </c>
      <c r="H365" s="191">
        <v>305</v>
      </c>
      <c r="I365" s="192"/>
      <c r="J365" s="193">
        <f>ROUND(I365*H365,2)</f>
        <v>0</v>
      </c>
      <c r="K365" s="189" t="s">
        <v>203</v>
      </c>
      <c r="L365" s="39"/>
      <c r="M365" s="194" t="s">
        <v>1</v>
      </c>
      <c r="N365" s="195" t="s">
        <v>40</v>
      </c>
      <c r="O365" s="71"/>
      <c r="P365" s="196">
        <f>O365*H365</f>
        <v>0</v>
      </c>
      <c r="Q365" s="196">
        <v>0.16849</v>
      </c>
      <c r="R365" s="196">
        <f>Q365*H365</f>
        <v>51.389450000000004</v>
      </c>
      <c r="S365" s="196">
        <v>0</v>
      </c>
      <c r="T365" s="197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98" t="s">
        <v>204</v>
      </c>
      <c r="AT365" s="198" t="s">
        <v>200</v>
      </c>
      <c r="AU365" s="198" t="s">
        <v>85</v>
      </c>
      <c r="AY365" s="17" t="s">
        <v>198</v>
      </c>
      <c r="BE365" s="199">
        <f>IF(N365="základní",J365,0)</f>
        <v>0</v>
      </c>
      <c r="BF365" s="199">
        <f>IF(N365="snížená",J365,0)</f>
        <v>0</v>
      </c>
      <c r="BG365" s="199">
        <f>IF(N365="zákl. přenesená",J365,0)</f>
        <v>0</v>
      </c>
      <c r="BH365" s="199">
        <f>IF(N365="sníž. přenesená",J365,0)</f>
        <v>0</v>
      </c>
      <c r="BI365" s="199">
        <f>IF(N365="nulová",J365,0)</f>
        <v>0</v>
      </c>
      <c r="BJ365" s="17" t="s">
        <v>83</v>
      </c>
      <c r="BK365" s="199">
        <f>ROUND(I365*H365,2)</f>
        <v>0</v>
      </c>
      <c r="BL365" s="17" t="s">
        <v>204</v>
      </c>
      <c r="BM365" s="198" t="s">
        <v>612</v>
      </c>
    </row>
    <row r="366" spans="1:65" s="2" customFormat="1" ht="16.5" customHeight="1">
      <c r="A366" s="34"/>
      <c r="B366" s="35"/>
      <c r="C366" s="237" t="s">
        <v>147</v>
      </c>
      <c r="D366" s="237" t="s">
        <v>314</v>
      </c>
      <c r="E366" s="238" t="s">
        <v>613</v>
      </c>
      <c r="F366" s="239" t="s">
        <v>614</v>
      </c>
      <c r="G366" s="240" t="s">
        <v>121</v>
      </c>
      <c r="H366" s="241">
        <v>178.5</v>
      </c>
      <c r="I366" s="242"/>
      <c r="J366" s="243">
        <f>ROUND(I366*H366,2)</f>
        <v>0</v>
      </c>
      <c r="K366" s="239" t="s">
        <v>203</v>
      </c>
      <c r="L366" s="244"/>
      <c r="M366" s="245" t="s">
        <v>1</v>
      </c>
      <c r="N366" s="246" t="s">
        <v>40</v>
      </c>
      <c r="O366" s="71"/>
      <c r="P366" s="196">
        <f>O366*H366</f>
        <v>0</v>
      </c>
      <c r="Q366" s="196">
        <v>0.125</v>
      </c>
      <c r="R366" s="196">
        <f>Q366*H366</f>
        <v>22.3125</v>
      </c>
      <c r="S366" s="196">
        <v>0</v>
      </c>
      <c r="T366" s="197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198" t="s">
        <v>232</v>
      </c>
      <c r="AT366" s="198" t="s">
        <v>314</v>
      </c>
      <c r="AU366" s="198" t="s">
        <v>85</v>
      </c>
      <c r="AY366" s="17" t="s">
        <v>198</v>
      </c>
      <c r="BE366" s="199">
        <f>IF(N366="základní",J366,0)</f>
        <v>0</v>
      </c>
      <c r="BF366" s="199">
        <f>IF(N366="snížená",J366,0)</f>
        <v>0</v>
      </c>
      <c r="BG366" s="199">
        <f>IF(N366="zákl. přenesená",J366,0)</f>
        <v>0</v>
      </c>
      <c r="BH366" s="199">
        <f>IF(N366="sníž. přenesená",J366,0)</f>
        <v>0</v>
      </c>
      <c r="BI366" s="199">
        <f>IF(N366="nulová",J366,0)</f>
        <v>0</v>
      </c>
      <c r="BJ366" s="17" t="s">
        <v>83</v>
      </c>
      <c r="BK366" s="199">
        <f>ROUND(I366*H366,2)</f>
        <v>0</v>
      </c>
      <c r="BL366" s="17" t="s">
        <v>204</v>
      </c>
      <c r="BM366" s="198" t="s">
        <v>615</v>
      </c>
    </row>
    <row r="367" spans="1:65" s="2" customFormat="1" ht="19.5">
      <c r="A367" s="34"/>
      <c r="B367" s="35"/>
      <c r="C367" s="36"/>
      <c r="D367" s="202" t="s">
        <v>224</v>
      </c>
      <c r="E367" s="36"/>
      <c r="F367" s="223" t="s">
        <v>427</v>
      </c>
      <c r="G367" s="36"/>
      <c r="H367" s="36"/>
      <c r="I367" s="224"/>
      <c r="J367" s="36"/>
      <c r="K367" s="36"/>
      <c r="L367" s="39"/>
      <c r="M367" s="225"/>
      <c r="N367" s="226"/>
      <c r="O367" s="71"/>
      <c r="P367" s="71"/>
      <c r="Q367" s="71"/>
      <c r="R367" s="71"/>
      <c r="S367" s="71"/>
      <c r="T367" s="72"/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T367" s="17" t="s">
        <v>224</v>
      </c>
      <c r="AU367" s="17" t="s">
        <v>85</v>
      </c>
    </row>
    <row r="368" spans="1:65" s="13" customFormat="1">
      <c r="B368" s="200"/>
      <c r="C368" s="201"/>
      <c r="D368" s="202" t="s">
        <v>212</v>
      </c>
      <c r="E368" s="203" t="s">
        <v>1</v>
      </c>
      <c r="F368" s="204" t="s">
        <v>616</v>
      </c>
      <c r="G368" s="201"/>
      <c r="H368" s="205">
        <v>305</v>
      </c>
      <c r="I368" s="206"/>
      <c r="J368" s="201"/>
      <c r="K368" s="201"/>
      <c r="L368" s="207"/>
      <c r="M368" s="208"/>
      <c r="N368" s="209"/>
      <c r="O368" s="209"/>
      <c r="P368" s="209"/>
      <c r="Q368" s="209"/>
      <c r="R368" s="209"/>
      <c r="S368" s="209"/>
      <c r="T368" s="210"/>
      <c r="AT368" s="211" t="s">
        <v>212</v>
      </c>
      <c r="AU368" s="211" t="s">
        <v>85</v>
      </c>
      <c r="AV368" s="13" t="s">
        <v>85</v>
      </c>
      <c r="AW368" s="13" t="s">
        <v>31</v>
      </c>
      <c r="AX368" s="13" t="s">
        <v>75</v>
      </c>
      <c r="AY368" s="211" t="s">
        <v>198</v>
      </c>
    </row>
    <row r="369" spans="1:65" s="13" customFormat="1">
      <c r="B369" s="200"/>
      <c r="C369" s="201"/>
      <c r="D369" s="202" t="s">
        <v>212</v>
      </c>
      <c r="E369" s="203" t="s">
        <v>1</v>
      </c>
      <c r="F369" s="204" t="s">
        <v>617</v>
      </c>
      <c r="G369" s="201"/>
      <c r="H369" s="205">
        <v>-130</v>
      </c>
      <c r="I369" s="206"/>
      <c r="J369" s="201"/>
      <c r="K369" s="201"/>
      <c r="L369" s="207"/>
      <c r="M369" s="208"/>
      <c r="N369" s="209"/>
      <c r="O369" s="209"/>
      <c r="P369" s="209"/>
      <c r="Q369" s="209"/>
      <c r="R369" s="209"/>
      <c r="S369" s="209"/>
      <c r="T369" s="210"/>
      <c r="AT369" s="211" t="s">
        <v>212</v>
      </c>
      <c r="AU369" s="211" t="s">
        <v>85</v>
      </c>
      <c r="AV369" s="13" t="s">
        <v>85</v>
      </c>
      <c r="AW369" s="13" t="s">
        <v>31</v>
      </c>
      <c r="AX369" s="13" t="s">
        <v>75</v>
      </c>
      <c r="AY369" s="211" t="s">
        <v>198</v>
      </c>
    </row>
    <row r="370" spans="1:65" s="14" customFormat="1">
      <c r="B370" s="212"/>
      <c r="C370" s="213"/>
      <c r="D370" s="202" t="s">
        <v>212</v>
      </c>
      <c r="E370" s="214" t="s">
        <v>1</v>
      </c>
      <c r="F370" s="215" t="s">
        <v>213</v>
      </c>
      <c r="G370" s="213"/>
      <c r="H370" s="216">
        <v>175</v>
      </c>
      <c r="I370" s="217"/>
      <c r="J370" s="213"/>
      <c r="K370" s="213"/>
      <c r="L370" s="218"/>
      <c r="M370" s="219"/>
      <c r="N370" s="220"/>
      <c r="O370" s="220"/>
      <c r="P370" s="220"/>
      <c r="Q370" s="220"/>
      <c r="R370" s="220"/>
      <c r="S370" s="220"/>
      <c r="T370" s="221"/>
      <c r="AT370" s="222" t="s">
        <v>212</v>
      </c>
      <c r="AU370" s="222" t="s">
        <v>85</v>
      </c>
      <c r="AV370" s="14" t="s">
        <v>204</v>
      </c>
      <c r="AW370" s="14" t="s">
        <v>31</v>
      </c>
      <c r="AX370" s="14" t="s">
        <v>83</v>
      </c>
      <c r="AY370" s="222" t="s">
        <v>198</v>
      </c>
    </row>
    <row r="371" spans="1:65" s="13" customFormat="1">
      <c r="B371" s="200"/>
      <c r="C371" s="201"/>
      <c r="D371" s="202" t="s">
        <v>212</v>
      </c>
      <c r="E371" s="201"/>
      <c r="F371" s="204" t="s">
        <v>618</v>
      </c>
      <c r="G371" s="201"/>
      <c r="H371" s="205">
        <v>178.5</v>
      </c>
      <c r="I371" s="206"/>
      <c r="J371" s="201"/>
      <c r="K371" s="201"/>
      <c r="L371" s="207"/>
      <c r="M371" s="208"/>
      <c r="N371" s="209"/>
      <c r="O371" s="209"/>
      <c r="P371" s="209"/>
      <c r="Q371" s="209"/>
      <c r="R371" s="209"/>
      <c r="S371" s="209"/>
      <c r="T371" s="210"/>
      <c r="AT371" s="211" t="s">
        <v>212</v>
      </c>
      <c r="AU371" s="211" t="s">
        <v>85</v>
      </c>
      <c r="AV371" s="13" t="s">
        <v>85</v>
      </c>
      <c r="AW371" s="13" t="s">
        <v>4</v>
      </c>
      <c r="AX371" s="13" t="s">
        <v>83</v>
      </c>
      <c r="AY371" s="211" t="s">
        <v>198</v>
      </c>
    </row>
    <row r="372" spans="1:65" s="2" customFormat="1" ht="24.2" customHeight="1">
      <c r="A372" s="34"/>
      <c r="B372" s="35"/>
      <c r="C372" s="187" t="s">
        <v>619</v>
      </c>
      <c r="D372" s="187" t="s">
        <v>200</v>
      </c>
      <c r="E372" s="188" t="s">
        <v>620</v>
      </c>
      <c r="F372" s="189" t="s">
        <v>621</v>
      </c>
      <c r="G372" s="190" t="s">
        <v>143</v>
      </c>
      <c r="H372" s="191">
        <v>6.1</v>
      </c>
      <c r="I372" s="192"/>
      <c r="J372" s="193">
        <f>ROUND(I372*H372,2)</f>
        <v>0</v>
      </c>
      <c r="K372" s="189" t="s">
        <v>203</v>
      </c>
      <c r="L372" s="39"/>
      <c r="M372" s="194" t="s">
        <v>1</v>
      </c>
      <c r="N372" s="195" t="s">
        <v>40</v>
      </c>
      <c r="O372" s="71"/>
      <c r="P372" s="196">
        <f>O372*H372</f>
        <v>0</v>
      </c>
      <c r="Q372" s="196">
        <v>2.2563399999999998</v>
      </c>
      <c r="R372" s="196">
        <f>Q372*H372</f>
        <v>13.763673999999998</v>
      </c>
      <c r="S372" s="196">
        <v>0</v>
      </c>
      <c r="T372" s="197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198" t="s">
        <v>204</v>
      </c>
      <c r="AT372" s="198" t="s">
        <v>200</v>
      </c>
      <c r="AU372" s="198" t="s">
        <v>85</v>
      </c>
      <c r="AY372" s="17" t="s">
        <v>198</v>
      </c>
      <c r="BE372" s="199">
        <f>IF(N372="základní",J372,0)</f>
        <v>0</v>
      </c>
      <c r="BF372" s="199">
        <f>IF(N372="snížená",J372,0)</f>
        <v>0</v>
      </c>
      <c r="BG372" s="199">
        <f>IF(N372="zákl. přenesená",J372,0)</f>
        <v>0</v>
      </c>
      <c r="BH372" s="199">
        <f>IF(N372="sníž. přenesená",J372,0)</f>
        <v>0</v>
      </c>
      <c r="BI372" s="199">
        <f>IF(N372="nulová",J372,0)</f>
        <v>0</v>
      </c>
      <c r="BJ372" s="17" t="s">
        <v>83</v>
      </c>
      <c r="BK372" s="199">
        <f>ROUND(I372*H372,2)</f>
        <v>0</v>
      </c>
      <c r="BL372" s="17" t="s">
        <v>204</v>
      </c>
      <c r="BM372" s="198" t="s">
        <v>622</v>
      </c>
    </row>
    <row r="373" spans="1:65" s="13" customFormat="1">
      <c r="B373" s="200"/>
      <c r="C373" s="201"/>
      <c r="D373" s="202" t="s">
        <v>212</v>
      </c>
      <c r="E373" s="203" t="s">
        <v>1</v>
      </c>
      <c r="F373" s="204" t="s">
        <v>623</v>
      </c>
      <c r="G373" s="201"/>
      <c r="H373" s="205">
        <v>6.1</v>
      </c>
      <c r="I373" s="206"/>
      <c r="J373" s="201"/>
      <c r="K373" s="201"/>
      <c r="L373" s="207"/>
      <c r="M373" s="208"/>
      <c r="N373" s="209"/>
      <c r="O373" s="209"/>
      <c r="P373" s="209"/>
      <c r="Q373" s="209"/>
      <c r="R373" s="209"/>
      <c r="S373" s="209"/>
      <c r="T373" s="210"/>
      <c r="AT373" s="211" t="s">
        <v>212</v>
      </c>
      <c r="AU373" s="211" t="s">
        <v>85</v>
      </c>
      <c r="AV373" s="13" t="s">
        <v>85</v>
      </c>
      <c r="AW373" s="13" t="s">
        <v>31</v>
      </c>
      <c r="AX373" s="13" t="s">
        <v>83</v>
      </c>
      <c r="AY373" s="211" t="s">
        <v>198</v>
      </c>
    </row>
    <row r="374" spans="1:65" s="2" customFormat="1" ht="24.2" customHeight="1">
      <c r="A374" s="34"/>
      <c r="B374" s="35"/>
      <c r="C374" s="187" t="s">
        <v>624</v>
      </c>
      <c r="D374" s="187" t="s">
        <v>200</v>
      </c>
      <c r="E374" s="188" t="s">
        <v>625</v>
      </c>
      <c r="F374" s="189" t="s">
        <v>626</v>
      </c>
      <c r="G374" s="190" t="s">
        <v>121</v>
      </c>
      <c r="H374" s="191">
        <v>396</v>
      </c>
      <c r="I374" s="192"/>
      <c r="J374" s="193">
        <f>ROUND(I374*H374,2)</f>
        <v>0</v>
      </c>
      <c r="K374" s="189" t="s">
        <v>203</v>
      </c>
      <c r="L374" s="39"/>
      <c r="M374" s="194" t="s">
        <v>1</v>
      </c>
      <c r="N374" s="195" t="s">
        <v>40</v>
      </c>
      <c r="O374" s="71"/>
      <c r="P374" s="196">
        <f>O374*H374</f>
        <v>0</v>
      </c>
      <c r="Q374" s="196">
        <v>0</v>
      </c>
      <c r="R374" s="196">
        <f>Q374*H374</f>
        <v>0</v>
      </c>
      <c r="S374" s="196">
        <v>0</v>
      </c>
      <c r="T374" s="197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98" t="s">
        <v>204</v>
      </c>
      <c r="AT374" s="198" t="s">
        <v>200</v>
      </c>
      <c r="AU374" s="198" t="s">
        <v>85</v>
      </c>
      <c r="AY374" s="17" t="s">
        <v>198</v>
      </c>
      <c r="BE374" s="199">
        <f>IF(N374="základní",J374,0)</f>
        <v>0</v>
      </c>
      <c r="BF374" s="199">
        <f>IF(N374="snížená",J374,0)</f>
        <v>0</v>
      </c>
      <c r="BG374" s="199">
        <f>IF(N374="zákl. přenesená",J374,0)</f>
        <v>0</v>
      </c>
      <c r="BH374" s="199">
        <f>IF(N374="sníž. přenesená",J374,0)</f>
        <v>0</v>
      </c>
      <c r="BI374" s="199">
        <f>IF(N374="nulová",J374,0)</f>
        <v>0</v>
      </c>
      <c r="BJ374" s="17" t="s">
        <v>83</v>
      </c>
      <c r="BK374" s="199">
        <f>ROUND(I374*H374,2)</f>
        <v>0</v>
      </c>
      <c r="BL374" s="17" t="s">
        <v>204</v>
      </c>
      <c r="BM374" s="198" t="s">
        <v>627</v>
      </c>
    </row>
    <row r="375" spans="1:65" s="2" customFormat="1" ht="24.2" customHeight="1">
      <c r="A375" s="34"/>
      <c r="B375" s="35"/>
      <c r="C375" s="187" t="s">
        <v>628</v>
      </c>
      <c r="D375" s="187" t="s">
        <v>200</v>
      </c>
      <c r="E375" s="188" t="s">
        <v>629</v>
      </c>
      <c r="F375" s="189" t="s">
        <v>630</v>
      </c>
      <c r="G375" s="190" t="s">
        <v>160</v>
      </c>
      <c r="H375" s="191">
        <v>3</v>
      </c>
      <c r="I375" s="192"/>
      <c r="J375" s="193">
        <f>ROUND(I375*H375,2)</f>
        <v>0</v>
      </c>
      <c r="K375" s="189" t="s">
        <v>203</v>
      </c>
      <c r="L375" s="39"/>
      <c r="M375" s="194" t="s">
        <v>1</v>
      </c>
      <c r="N375" s="195" t="s">
        <v>40</v>
      </c>
      <c r="O375" s="71"/>
      <c r="P375" s="196">
        <f>O375*H375</f>
        <v>0</v>
      </c>
      <c r="Q375" s="196">
        <v>0</v>
      </c>
      <c r="R375" s="196">
        <f>Q375*H375</f>
        <v>0</v>
      </c>
      <c r="S375" s="196">
        <v>8.2000000000000003E-2</v>
      </c>
      <c r="T375" s="197">
        <f>S375*H375</f>
        <v>0.246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98" t="s">
        <v>204</v>
      </c>
      <c r="AT375" s="198" t="s">
        <v>200</v>
      </c>
      <c r="AU375" s="198" t="s">
        <v>85</v>
      </c>
      <c r="AY375" s="17" t="s">
        <v>198</v>
      </c>
      <c r="BE375" s="199">
        <f>IF(N375="základní",J375,0)</f>
        <v>0</v>
      </c>
      <c r="BF375" s="199">
        <f>IF(N375="snížená",J375,0)</f>
        <v>0</v>
      </c>
      <c r="BG375" s="199">
        <f>IF(N375="zákl. přenesená",J375,0)</f>
        <v>0</v>
      </c>
      <c r="BH375" s="199">
        <f>IF(N375="sníž. přenesená",J375,0)</f>
        <v>0</v>
      </c>
      <c r="BI375" s="199">
        <f>IF(N375="nulová",J375,0)</f>
        <v>0</v>
      </c>
      <c r="BJ375" s="17" t="s">
        <v>83</v>
      </c>
      <c r="BK375" s="199">
        <f>ROUND(I375*H375,2)</f>
        <v>0</v>
      </c>
      <c r="BL375" s="17" t="s">
        <v>204</v>
      </c>
      <c r="BM375" s="198" t="s">
        <v>631</v>
      </c>
    </row>
    <row r="376" spans="1:65" s="2" customFormat="1" ht="16.5" customHeight="1">
      <c r="A376" s="34"/>
      <c r="B376" s="35"/>
      <c r="C376" s="187" t="s">
        <v>632</v>
      </c>
      <c r="D376" s="187" t="s">
        <v>200</v>
      </c>
      <c r="E376" s="188" t="s">
        <v>633</v>
      </c>
      <c r="F376" s="189" t="s">
        <v>634</v>
      </c>
      <c r="G376" s="190" t="s">
        <v>635</v>
      </c>
      <c r="H376" s="191">
        <v>3</v>
      </c>
      <c r="I376" s="192"/>
      <c r="J376" s="193">
        <f>ROUND(I376*H376,2)</f>
        <v>0</v>
      </c>
      <c r="K376" s="189" t="s">
        <v>1</v>
      </c>
      <c r="L376" s="39"/>
      <c r="M376" s="194" t="s">
        <v>1</v>
      </c>
      <c r="N376" s="195" t="s">
        <v>40</v>
      </c>
      <c r="O376" s="71"/>
      <c r="P376" s="196">
        <f>O376*H376</f>
        <v>0</v>
      </c>
      <c r="Q376" s="196">
        <v>0</v>
      </c>
      <c r="R376" s="196">
        <f>Q376*H376</f>
        <v>0</v>
      </c>
      <c r="S376" s="196">
        <v>0</v>
      </c>
      <c r="T376" s="197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98" t="s">
        <v>204</v>
      </c>
      <c r="AT376" s="198" t="s">
        <v>200</v>
      </c>
      <c r="AU376" s="198" t="s">
        <v>85</v>
      </c>
      <c r="AY376" s="17" t="s">
        <v>198</v>
      </c>
      <c r="BE376" s="199">
        <f>IF(N376="základní",J376,0)</f>
        <v>0</v>
      </c>
      <c r="BF376" s="199">
        <f>IF(N376="snížená",J376,0)</f>
        <v>0</v>
      </c>
      <c r="BG376" s="199">
        <f>IF(N376="zákl. přenesená",J376,0)</f>
        <v>0</v>
      </c>
      <c r="BH376" s="199">
        <f>IF(N376="sníž. přenesená",J376,0)</f>
        <v>0</v>
      </c>
      <c r="BI376" s="199">
        <f>IF(N376="nulová",J376,0)</f>
        <v>0</v>
      </c>
      <c r="BJ376" s="17" t="s">
        <v>83</v>
      </c>
      <c r="BK376" s="199">
        <f>ROUND(I376*H376,2)</f>
        <v>0</v>
      </c>
      <c r="BL376" s="17" t="s">
        <v>204</v>
      </c>
      <c r="BM376" s="198" t="s">
        <v>636</v>
      </c>
    </row>
    <row r="377" spans="1:65" s="2" customFormat="1" ht="16.5" customHeight="1">
      <c r="A377" s="34"/>
      <c r="B377" s="35"/>
      <c r="C377" s="187" t="s">
        <v>637</v>
      </c>
      <c r="D377" s="187" t="s">
        <v>200</v>
      </c>
      <c r="E377" s="188" t="s">
        <v>638</v>
      </c>
      <c r="F377" s="189" t="s">
        <v>639</v>
      </c>
      <c r="G377" s="190" t="s">
        <v>640</v>
      </c>
      <c r="H377" s="191">
        <v>17</v>
      </c>
      <c r="I377" s="192"/>
      <c r="J377" s="193">
        <f>ROUND(I377*H377,2)</f>
        <v>0</v>
      </c>
      <c r="K377" s="189" t="s">
        <v>1</v>
      </c>
      <c r="L377" s="39"/>
      <c r="M377" s="194" t="s">
        <v>1</v>
      </c>
      <c r="N377" s="195" t="s">
        <v>40</v>
      </c>
      <c r="O377" s="71"/>
      <c r="P377" s="196">
        <f>O377*H377</f>
        <v>0</v>
      </c>
      <c r="Q377" s="196">
        <v>0</v>
      </c>
      <c r="R377" s="196">
        <f>Q377*H377</f>
        <v>0</v>
      </c>
      <c r="S377" s="196">
        <v>0</v>
      </c>
      <c r="T377" s="197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98" t="s">
        <v>204</v>
      </c>
      <c r="AT377" s="198" t="s">
        <v>200</v>
      </c>
      <c r="AU377" s="198" t="s">
        <v>85</v>
      </c>
      <c r="AY377" s="17" t="s">
        <v>198</v>
      </c>
      <c r="BE377" s="199">
        <f>IF(N377="základní",J377,0)</f>
        <v>0</v>
      </c>
      <c r="BF377" s="199">
        <f>IF(N377="snížená",J377,0)</f>
        <v>0</v>
      </c>
      <c r="BG377" s="199">
        <f>IF(N377="zákl. přenesená",J377,0)</f>
        <v>0</v>
      </c>
      <c r="BH377" s="199">
        <f>IF(N377="sníž. přenesená",J377,0)</f>
        <v>0</v>
      </c>
      <c r="BI377" s="199">
        <f>IF(N377="nulová",J377,0)</f>
        <v>0</v>
      </c>
      <c r="BJ377" s="17" t="s">
        <v>83</v>
      </c>
      <c r="BK377" s="199">
        <f>ROUND(I377*H377,2)</f>
        <v>0</v>
      </c>
      <c r="BL377" s="17" t="s">
        <v>204</v>
      </c>
      <c r="BM377" s="198" t="s">
        <v>641</v>
      </c>
    </row>
    <row r="378" spans="1:65" s="2" customFormat="1" ht="21.75" customHeight="1">
      <c r="A378" s="34"/>
      <c r="B378" s="35"/>
      <c r="C378" s="237" t="s">
        <v>642</v>
      </c>
      <c r="D378" s="237" t="s">
        <v>314</v>
      </c>
      <c r="E378" s="238" t="s">
        <v>643</v>
      </c>
      <c r="F378" s="239" t="s">
        <v>644</v>
      </c>
      <c r="G378" s="240" t="s">
        <v>635</v>
      </c>
      <c r="H378" s="241">
        <v>2</v>
      </c>
      <c r="I378" s="242"/>
      <c r="J378" s="243">
        <f>ROUND(I378*H378,2)</f>
        <v>0</v>
      </c>
      <c r="K378" s="239" t="s">
        <v>1</v>
      </c>
      <c r="L378" s="244"/>
      <c r="M378" s="245" t="s">
        <v>1</v>
      </c>
      <c r="N378" s="246" t="s">
        <v>40</v>
      </c>
      <c r="O378" s="71"/>
      <c r="P378" s="196">
        <f>O378*H378</f>
        <v>0</v>
      </c>
      <c r="Q378" s="196">
        <v>0</v>
      </c>
      <c r="R378" s="196">
        <f>Q378*H378</f>
        <v>0</v>
      </c>
      <c r="S378" s="196">
        <v>0</v>
      </c>
      <c r="T378" s="197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98" t="s">
        <v>232</v>
      </c>
      <c r="AT378" s="198" t="s">
        <v>314</v>
      </c>
      <c r="AU378" s="198" t="s">
        <v>85</v>
      </c>
      <c r="AY378" s="17" t="s">
        <v>198</v>
      </c>
      <c r="BE378" s="199">
        <f>IF(N378="základní",J378,0)</f>
        <v>0</v>
      </c>
      <c r="BF378" s="199">
        <f>IF(N378="snížená",J378,0)</f>
        <v>0</v>
      </c>
      <c r="BG378" s="199">
        <f>IF(N378="zákl. přenesená",J378,0)</f>
        <v>0</v>
      </c>
      <c r="BH378" s="199">
        <f>IF(N378="sníž. přenesená",J378,0)</f>
        <v>0</v>
      </c>
      <c r="BI378" s="199">
        <f>IF(N378="nulová",J378,0)</f>
        <v>0</v>
      </c>
      <c r="BJ378" s="17" t="s">
        <v>83</v>
      </c>
      <c r="BK378" s="199">
        <f>ROUND(I378*H378,2)</f>
        <v>0</v>
      </c>
      <c r="BL378" s="17" t="s">
        <v>204</v>
      </c>
      <c r="BM378" s="198" t="s">
        <v>645</v>
      </c>
    </row>
    <row r="379" spans="1:65" s="15" customFormat="1">
      <c r="B379" s="227"/>
      <c r="C379" s="228"/>
      <c r="D379" s="202" t="s">
        <v>212</v>
      </c>
      <c r="E379" s="229" t="s">
        <v>1</v>
      </c>
      <c r="F379" s="230" t="s">
        <v>646</v>
      </c>
      <c r="G379" s="228"/>
      <c r="H379" s="229" t="s">
        <v>1</v>
      </c>
      <c r="I379" s="231"/>
      <c r="J379" s="228"/>
      <c r="K379" s="228"/>
      <c r="L379" s="232"/>
      <c r="M379" s="233"/>
      <c r="N379" s="234"/>
      <c r="O379" s="234"/>
      <c r="P379" s="234"/>
      <c r="Q379" s="234"/>
      <c r="R379" s="234"/>
      <c r="S379" s="234"/>
      <c r="T379" s="235"/>
      <c r="AT379" s="236" t="s">
        <v>212</v>
      </c>
      <c r="AU379" s="236" t="s">
        <v>85</v>
      </c>
      <c r="AV379" s="15" t="s">
        <v>83</v>
      </c>
      <c r="AW379" s="15" t="s">
        <v>31</v>
      </c>
      <c r="AX379" s="15" t="s">
        <v>75</v>
      </c>
      <c r="AY379" s="236" t="s">
        <v>198</v>
      </c>
    </row>
    <row r="380" spans="1:65" s="15" customFormat="1" ht="22.5">
      <c r="B380" s="227"/>
      <c r="C380" s="228"/>
      <c r="D380" s="202" t="s">
        <v>212</v>
      </c>
      <c r="E380" s="229" t="s">
        <v>1</v>
      </c>
      <c r="F380" s="230" t="s">
        <v>647</v>
      </c>
      <c r="G380" s="228"/>
      <c r="H380" s="229" t="s">
        <v>1</v>
      </c>
      <c r="I380" s="231"/>
      <c r="J380" s="228"/>
      <c r="K380" s="228"/>
      <c r="L380" s="232"/>
      <c r="M380" s="233"/>
      <c r="N380" s="234"/>
      <c r="O380" s="234"/>
      <c r="P380" s="234"/>
      <c r="Q380" s="234"/>
      <c r="R380" s="234"/>
      <c r="S380" s="234"/>
      <c r="T380" s="235"/>
      <c r="AT380" s="236" t="s">
        <v>212</v>
      </c>
      <c r="AU380" s="236" t="s">
        <v>85</v>
      </c>
      <c r="AV380" s="15" t="s">
        <v>83</v>
      </c>
      <c r="AW380" s="15" t="s">
        <v>31</v>
      </c>
      <c r="AX380" s="15" t="s">
        <v>75</v>
      </c>
      <c r="AY380" s="236" t="s">
        <v>198</v>
      </c>
    </row>
    <row r="381" spans="1:65" s="15" customFormat="1">
      <c r="B381" s="227"/>
      <c r="C381" s="228"/>
      <c r="D381" s="202" t="s">
        <v>212</v>
      </c>
      <c r="E381" s="229" t="s">
        <v>1</v>
      </c>
      <c r="F381" s="230" t="s">
        <v>648</v>
      </c>
      <c r="G381" s="228"/>
      <c r="H381" s="229" t="s">
        <v>1</v>
      </c>
      <c r="I381" s="231"/>
      <c r="J381" s="228"/>
      <c r="K381" s="228"/>
      <c r="L381" s="232"/>
      <c r="M381" s="233"/>
      <c r="N381" s="234"/>
      <c r="O381" s="234"/>
      <c r="P381" s="234"/>
      <c r="Q381" s="234"/>
      <c r="R381" s="234"/>
      <c r="S381" s="234"/>
      <c r="T381" s="235"/>
      <c r="AT381" s="236" t="s">
        <v>212</v>
      </c>
      <c r="AU381" s="236" t="s">
        <v>85</v>
      </c>
      <c r="AV381" s="15" t="s">
        <v>83</v>
      </c>
      <c r="AW381" s="15" t="s">
        <v>31</v>
      </c>
      <c r="AX381" s="15" t="s">
        <v>75</v>
      </c>
      <c r="AY381" s="236" t="s">
        <v>198</v>
      </c>
    </row>
    <row r="382" spans="1:65" s="13" customFormat="1">
      <c r="B382" s="200"/>
      <c r="C382" s="201"/>
      <c r="D382" s="202" t="s">
        <v>212</v>
      </c>
      <c r="E382" s="203" t="s">
        <v>1</v>
      </c>
      <c r="F382" s="204" t="s">
        <v>649</v>
      </c>
      <c r="G382" s="201"/>
      <c r="H382" s="205">
        <v>2</v>
      </c>
      <c r="I382" s="206"/>
      <c r="J382" s="201"/>
      <c r="K382" s="201"/>
      <c r="L382" s="207"/>
      <c r="M382" s="208"/>
      <c r="N382" s="209"/>
      <c r="O382" s="209"/>
      <c r="P382" s="209"/>
      <c r="Q382" s="209"/>
      <c r="R382" s="209"/>
      <c r="S382" s="209"/>
      <c r="T382" s="210"/>
      <c r="AT382" s="211" t="s">
        <v>212</v>
      </c>
      <c r="AU382" s="211" t="s">
        <v>85</v>
      </c>
      <c r="AV382" s="13" t="s">
        <v>85</v>
      </c>
      <c r="AW382" s="13" t="s">
        <v>31</v>
      </c>
      <c r="AX382" s="13" t="s">
        <v>83</v>
      </c>
      <c r="AY382" s="211" t="s">
        <v>198</v>
      </c>
    </row>
    <row r="383" spans="1:65" s="2" customFormat="1" ht="16.5" customHeight="1">
      <c r="A383" s="34"/>
      <c r="B383" s="35"/>
      <c r="C383" s="237" t="s">
        <v>650</v>
      </c>
      <c r="D383" s="237" t="s">
        <v>314</v>
      </c>
      <c r="E383" s="238" t="s">
        <v>651</v>
      </c>
      <c r="F383" s="239" t="s">
        <v>652</v>
      </c>
      <c r="G383" s="240" t="s">
        <v>635</v>
      </c>
      <c r="H383" s="241">
        <v>3</v>
      </c>
      <c r="I383" s="242"/>
      <c r="J383" s="243">
        <f>ROUND(I383*H383,2)</f>
        <v>0</v>
      </c>
      <c r="K383" s="239" t="s">
        <v>1</v>
      </c>
      <c r="L383" s="244"/>
      <c r="M383" s="245" t="s">
        <v>1</v>
      </c>
      <c r="N383" s="246" t="s">
        <v>40</v>
      </c>
      <c r="O383" s="71"/>
      <c r="P383" s="196">
        <f>O383*H383</f>
        <v>0</v>
      </c>
      <c r="Q383" s="196">
        <v>0</v>
      </c>
      <c r="R383" s="196">
        <f>Q383*H383</f>
        <v>0</v>
      </c>
      <c r="S383" s="196">
        <v>0</v>
      </c>
      <c r="T383" s="197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198" t="s">
        <v>232</v>
      </c>
      <c r="AT383" s="198" t="s">
        <v>314</v>
      </c>
      <c r="AU383" s="198" t="s">
        <v>85</v>
      </c>
      <c r="AY383" s="17" t="s">
        <v>198</v>
      </c>
      <c r="BE383" s="199">
        <f>IF(N383="základní",J383,0)</f>
        <v>0</v>
      </c>
      <c r="BF383" s="199">
        <f>IF(N383="snížená",J383,0)</f>
        <v>0</v>
      </c>
      <c r="BG383" s="199">
        <f>IF(N383="zákl. přenesená",J383,0)</f>
        <v>0</v>
      </c>
      <c r="BH383" s="199">
        <f>IF(N383="sníž. přenesená",J383,0)</f>
        <v>0</v>
      </c>
      <c r="BI383" s="199">
        <f>IF(N383="nulová",J383,0)</f>
        <v>0</v>
      </c>
      <c r="BJ383" s="17" t="s">
        <v>83</v>
      </c>
      <c r="BK383" s="199">
        <f>ROUND(I383*H383,2)</f>
        <v>0</v>
      </c>
      <c r="BL383" s="17" t="s">
        <v>204</v>
      </c>
      <c r="BM383" s="198" t="s">
        <v>653</v>
      </c>
    </row>
    <row r="384" spans="1:65" s="15" customFormat="1">
      <c r="B384" s="227"/>
      <c r="C384" s="228"/>
      <c r="D384" s="202" t="s">
        <v>212</v>
      </c>
      <c r="E384" s="229" t="s">
        <v>1</v>
      </c>
      <c r="F384" s="230" t="s">
        <v>646</v>
      </c>
      <c r="G384" s="228"/>
      <c r="H384" s="229" t="s">
        <v>1</v>
      </c>
      <c r="I384" s="231"/>
      <c r="J384" s="228"/>
      <c r="K384" s="228"/>
      <c r="L384" s="232"/>
      <c r="M384" s="233"/>
      <c r="N384" s="234"/>
      <c r="O384" s="234"/>
      <c r="P384" s="234"/>
      <c r="Q384" s="234"/>
      <c r="R384" s="234"/>
      <c r="S384" s="234"/>
      <c r="T384" s="235"/>
      <c r="AT384" s="236" t="s">
        <v>212</v>
      </c>
      <c r="AU384" s="236" t="s">
        <v>85</v>
      </c>
      <c r="AV384" s="15" t="s">
        <v>83</v>
      </c>
      <c r="AW384" s="15" t="s">
        <v>31</v>
      </c>
      <c r="AX384" s="15" t="s">
        <v>75</v>
      </c>
      <c r="AY384" s="236" t="s">
        <v>198</v>
      </c>
    </row>
    <row r="385" spans="1:65" s="15" customFormat="1" ht="22.5">
      <c r="B385" s="227"/>
      <c r="C385" s="228"/>
      <c r="D385" s="202" t="s">
        <v>212</v>
      </c>
      <c r="E385" s="229" t="s">
        <v>1</v>
      </c>
      <c r="F385" s="230" t="s">
        <v>647</v>
      </c>
      <c r="G385" s="228"/>
      <c r="H385" s="229" t="s">
        <v>1</v>
      </c>
      <c r="I385" s="231"/>
      <c r="J385" s="228"/>
      <c r="K385" s="228"/>
      <c r="L385" s="232"/>
      <c r="M385" s="233"/>
      <c r="N385" s="234"/>
      <c r="O385" s="234"/>
      <c r="P385" s="234"/>
      <c r="Q385" s="234"/>
      <c r="R385" s="234"/>
      <c r="S385" s="234"/>
      <c r="T385" s="235"/>
      <c r="AT385" s="236" t="s">
        <v>212</v>
      </c>
      <c r="AU385" s="236" t="s">
        <v>85</v>
      </c>
      <c r="AV385" s="15" t="s">
        <v>83</v>
      </c>
      <c r="AW385" s="15" t="s">
        <v>31</v>
      </c>
      <c r="AX385" s="15" t="s">
        <v>75</v>
      </c>
      <c r="AY385" s="236" t="s">
        <v>198</v>
      </c>
    </row>
    <row r="386" spans="1:65" s="15" customFormat="1">
      <c r="B386" s="227"/>
      <c r="C386" s="228"/>
      <c r="D386" s="202" t="s">
        <v>212</v>
      </c>
      <c r="E386" s="229" t="s">
        <v>1</v>
      </c>
      <c r="F386" s="230" t="s">
        <v>648</v>
      </c>
      <c r="G386" s="228"/>
      <c r="H386" s="229" t="s">
        <v>1</v>
      </c>
      <c r="I386" s="231"/>
      <c r="J386" s="228"/>
      <c r="K386" s="228"/>
      <c r="L386" s="232"/>
      <c r="M386" s="233"/>
      <c r="N386" s="234"/>
      <c r="O386" s="234"/>
      <c r="P386" s="234"/>
      <c r="Q386" s="234"/>
      <c r="R386" s="234"/>
      <c r="S386" s="234"/>
      <c r="T386" s="235"/>
      <c r="AT386" s="236" t="s">
        <v>212</v>
      </c>
      <c r="AU386" s="236" t="s">
        <v>85</v>
      </c>
      <c r="AV386" s="15" t="s">
        <v>83</v>
      </c>
      <c r="AW386" s="15" t="s">
        <v>31</v>
      </c>
      <c r="AX386" s="15" t="s">
        <v>75</v>
      </c>
      <c r="AY386" s="236" t="s">
        <v>198</v>
      </c>
    </row>
    <row r="387" spans="1:65" s="13" customFormat="1">
      <c r="B387" s="200"/>
      <c r="C387" s="201"/>
      <c r="D387" s="202" t="s">
        <v>212</v>
      </c>
      <c r="E387" s="203" t="s">
        <v>1</v>
      </c>
      <c r="F387" s="204" t="s">
        <v>654</v>
      </c>
      <c r="G387" s="201"/>
      <c r="H387" s="205">
        <v>3</v>
      </c>
      <c r="I387" s="206"/>
      <c r="J387" s="201"/>
      <c r="K387" s="201"/>
      <c r="L387" s="207"/>
      <c r="M387" s="208"/>
      <c r="N387" s="209"/>
      <c r="O387" s="209"/>
      <c r="P387" s="209"/>
      <c r="Q387" s="209"/>
      <c r="R387" s="209"/>
      <c r="S387" s="209"/>
      <c r="T387" s="210"/>
      <c r="AT387" s="211" t="s">
        <v>212</v>
      </c>
      <c r="AU387" s="211" t="s">
        <v>85</v>
      </c>
      <c r="AV387" s="13" t="s">
        <v>85</v>
      </c>
      <c r="AW387" s="13" t="s">
        <v>31</v>
      </c>
      <c r="AX387" s="13" t="s">
        <v>83</v>
      </c>
      <c r="AY387" s="211" t="s">
        <v>198</v>
      </c>
    </row>
    <row r="388" spans="1:65" s="2" customFormat="1" ht="24.2" customHeight="1">
      <c r="A388" s="34"/>
      <c r="B388" s="35"/>
      <c r="C388" s="237" t="s">
        <v>655</v>
      </c>
      <c r="D388" s="237" t="s">
        <v>314</v>
      </c>
      <c r="E388" s="238" t="s">
        <v>656</v>
      </c>
      <c r="F388" s="239" t="s">
        <v>657</v>
      </c>
      <c r="G388" s="240" t="s">
        <v>635</v>
      </c>
      <c r="H388" s="241">
        <v>1</v>
      </c>
      <c r="I388" s="242"/>
      <c r="J388" s="243">
        <f>ROUND(I388*H388,2)</f>
        <v>0</v>
      </c>
      <c r="K388" s="239" t="s">
        <v>1</v>
      </c>
      <c r="L388" s="244"/>
      <c r="M388" s="245" t="s">
        <v>1</v>
      </c>
      <c r="N388" s="246" t="s">
        <v>40</v>
      </c>
      <c r="O388" s="71"/>
      <c r="P388" s="196">
        <f>O388*H388</f>
        <v>0</v>
      </c>
      <c r="Q388" s="196">
        <v>0</v>
      </c>
      <c r="R388" s="196">
        <f>Q388*H388</f>
        <v>0</v>
      </c>
      <c r="S388" s="196">
        <v>0</v>
      </c>
      <c r="T388" s="197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98" t="s">
        <v>232</v>
      </c>
      <c r="AT388" s="198" t="s">
        <v>314</v>
      </c>
      <c r="AU388" s="198" t="s">
        <v>85</v>
      </c>
      <c r="AY388" s="17" t="s">
        <v>198</v>
      </c>
      <c r="BE388" s="199">
        <f>IF(N388="základní",J388,0)</f>
        <v>0</v>
      </c>
      <c r="BF388" s="199">
        <f>IF(N388="snížená",J388,0)</f>
        <v>0</v>
      </c>
      <c r="BG388" s="199">
        <f>IF(N388="zákl. přenesená",J388,0)</f>
        <v>0</v>
      </c>
      <c r="BH388" s="199">
        <f>IF(N388="sníž. přenesená",J388,0)</f>
        <v>0</v>
      </c>
      <c r="BI388" s="199">
        <f>IF(N388="nulová",J388,0)</f>
        <v>0</v>
      </c>
      <c r="BJ388" s="17" t="s">
        <v>83</v>
      </c>
      <c r="BK388" s="199">
        <f>ROUND(I388*H388,2)</f>
        <v>0</v>
      </c>
      <c r="BL388" s="17" t="s">
        <v>204</v>
      </c>
      <c r="BM388" s="198" t="s">
        <v>658</v>
      </c>
    </row>
    <row r="389" spans="1:65" s="15" customFormat="1">
      <c r="B389" s="227"/>
      <c r="C389" s="228"/>
      <c r="D389" s="202" t="s">
        <v>212</v>
      </c>
      <c r="E389" s="229" t="s">
        <v>1</v>
      </c>
      <c r="F389" s="230" t="s">
        <v>646</v>
      </c>
      <c r="G389" s="228"/>
      <c r="H389" s="229" t="s">
        <v>1</v>
      </c>
      <c r="I389" s="231"/>
      <c r="J389" s="228"/>
      <c r="K389" s="228"/>
      <c r="L389" s="232"/>
      <c r="M389" s="233"/>
      <c r="N389" s="234"/>
      <c r="O389" s="234"/>
      <c r="P389" s="234"/>
      <c r="Q389" s="234"/>
      <c r="R389" s="234"/>
      <c r="S389" s="234"/>
      <c r="T389" s="235"/>
      <c r="AT389" s="236" t="s">
        <v>212</v>
      </c>
      <c r="AU389" s="236" t="s">
        <v>85</v>
      </c>
      <c r="AV389" s="15" t="s">
        <v>83</v>
      </c>
      <c r="AW389" s="15" t="s">
        <v>31</v>
      </c>
      <c r="AX389" s="15" t="s">
        <v>75</v>
      </c>
      <c r="AY389" s="236" t="s">
        <v>198</v>
      </c>
    </row>
    <row r="390" spans="1:65" s="15" customFormat="1" ht="22.5">
      <c r="B390" s="227"/>
      <c r="C390" s="228"/>
      <c r="D390" s="202" t="s">
        <v>212</v>
      </c>
      <c r="E390" s="229" t="s">
        <v>1</v>
      </c>
      <c r="F390" s="230" t="s">
        <v>647</v>
      </c>
      <c r="G390" s="228"/>
      <c r="H390" s="229" t="s">
        <v>1</v>
      </c>
      <c r="I390" s="231"/>
      <c r="J390" s="228"/>
      <c r="K390" s="228"/>
      <c r="L390" s="232"/>
      <c r="M390" s="233"/>
      <c r="N390" s="234"/>
      <c r="O390" s="234"/>
      <c r="P390" s="234"/>
      <c r="Q390" s="234"/>
      <c r="R390" s="234"/>
      <c r="S390" s="234"/>
      <c r="T390" s="235"/>
      <c r="AT390" s="236" t="s">
        <v>212</v>
      </c>
      <c r="AU390" s="236" t="s">
        <v>85</v>
      </c>
      <c r="AV390" s="15" t="s">
        <v>83</v>
      </c>
      <c r="AW390" s="15" t="s">
        <v>31</v>
      </c>
      <c r="AX390" s="15" t="s">
        <v>75</v>
      </c>
      <c r="AY390" s="236" t="s">
        <v>198</v>
      </c>
    </row>
    <row r="391" spans="1:65" s="15" customFormat="1">
      <c r="B391" s="227"/>
      <c r="C391" s="228"/>
      <c r="D391" s="202" t="s">
        <v>212</v>
      </c>
      <c r="E391" s="229" t="s">
        <v>1</v>
      </c>
      <c r="F391" s="230" t="s">
        <v>648</v>
      </c>
      <c r="G391" s="228"/>
      <c r="H391" s="229" t="s">
        <v>1</v>
      </c>
      <c r="I391" s="231"/>
      <c r="J391" s="228"/>
      <c r="K391" s="228"/>
      <c r="L391" s="232"/>
      <c r="M391" s="233"/>
      <c r="N391" s="234"/>
      <c r="O391" s="234"/>
      <c r="P391" s="234"/>
      <c r="Q391" s="234"/>
      <c r="R391" s="234"/>
      <c r="S391" s="234"/>
      <c r="T391" s="235"/>
      <c r="AT391" s="236" t="s">
        <v>212</v>
      </c>
      <c r="AU391" s="236" t="s">
        <v>85</v>
      </c>
      <c r="AV391" s="15" t="s">
        <v>83</v>
      </c>
      <c r="AW391" s="15" t="s">
        <v>31</v>
      </c>
      <c r="AX391" s="15" t="s">
        <v>75</v>
      </c>
      <c r="AY391" s="236" t="s">
        <v>198</v>
      </c>
    </row>
    <row r="392" spans="1:65" s="15" customFormat="1">
      <c r="B392" s="227"/>
      <c r="C392" s="228"/>
      <c r="D392" s="202" t="s">
        <v>212</v>
      </c>
      <c r="E392" s="229" t="s">
        <v>1</v>
      </c>
      <c r="F392" s="230" t="s">
        <v>659</v>
      </c>
      <c r="G392" s="228"/>
      <c r="H392" s="229" t="s">
        <v>1</v>
      </c>
      <c r="I392" s="231"/>
      <c r="J392" s="228"/>
      <c r="K392" s="228"/>
      <c r="L392" s="232"/>
      <c r="M392" s="233"/>
      <c r="N392" s="234"/>
      <c r="O392" s="234"/>
      <c r="P392" s="234"/>
      <c r="Q392" s="234"/>
      <c r="R392" s="234"/>
      <c r="S392" s="234"/>
      <c r="T392" s="235"/>
      <c r="AT392" s="236" t="s">
        <v>212</v>
      </c>
      <c r="AU392" s="236" t="s">
        <v>85</v>
      </c>
      <c r="AV392" s="15" t="s">
        <v>83</v>
      </c>
      <c r="AW392" s="15" t="s">
        <v>31</v>
      </c>
      <c r="AX392" s="15" t="s">
        <v>75</v>
      </c>
      <c r="AY392" s="236" t="s">
        <v>198</v>
      </c>
    </row>
    <row r="393" spans="1:65" s="13" customFormat="1">
      <c r="B393" s="200"/>
      <c r="C393" s="201"/>
      <c r="D393" s="202" t="s">
        <v>212</v>
      </c>
      <c r="E393" s="203" t="s">
        <v>1</v>
      </c>
      <c r="F393" s="204" t="s">
        <v>660</v>
      </c>
      <c r="G393" s="201"/>
      <c r="H393" s="205">
        <v>1</v>
      </c>
      <c r="I393" s="206"/>
      <c r="J393" s="201"/>
      <c r="K393" s="201"/>
      <c r="L393" s="207"/>
      <c r="M393" s="208"/>
      <c r="N393" s="209"/>
      <c r="O393" s="209"/>
      <c r="P393" s="209"/>
      <c r="Q393" s="209"/>
      <c r="R393" s="209"/>
      <c r="S393" s="209"/>
      <c r="T393" s="210"/>
      <c r="AT393" s="211" t="s">
        <v>212</v>
      </c>
      <c r="AU393" s="211" t="s">
        <v>85</v>
      </c>
      <c r="AV393" s="13" t="s">
        <v>85</v>
      </c>
      <c r="AW393" s="13" t="s">
        <v>31</v>
      </c>
      <c r="AX393" s="13" t="s">
        <v>83</v>
      </c>
      <c r="AY393" s="211" t="s">
        <v>198</v>
      </c>
    </row>
    <row r="394" spans="1:65" s="12" customFormat="1" ht="22.9" customHeight="1">
      <c r="B394" s="171"/>
      <c r="C394" s="172"/>
      <c r="D394" s="173" t="s">
        <v>74</v>
      </c>
      <c r="E394" s="185" t="s">
        <v>661</v>
      </c>
      <c r="F394" s="185" t="s">
        <v>662</v>
      </c>
      <c r="G394" s="172"/>
      <c r="H394" s="172"/>
      <c r="I394" s="175"/>
      <c r="J394" s="186">
        <f>BK394</f>
        <v>0</v>
      </c>
      <c r="K394" s="172"/>
      <c r="L394" s="177"/>
      <c r="M394" s="178"/>
      <c r="N394" s="179"/>
      <c r="O394" s="179"/>
      <c r="P394" s="180">
        <f>SUM(P395:P410)</f>
        <v>0</v>
      </c>
      <c r="Q394" s="179"/>
      <c r="R394" s="180">
        <f>SUM(R395:R410)</f>
        <v>0</v>
      </c>
      <c r="S394" s="179"/>
      <c r="T394" s="181">
        <f>SUM(T395:T410)</f>
        <v>0</v>
      </c>
      <c r="AR394" s="182" t="s">
        <v>83</v>
      </c>
      <c r="AT394" s="183" t="s">
        <v>74</v>
      </c>
      <c r="AU394" s="183" t="s">
        <v>83</v>
      </c>
      <c r="AY394" s="182" t="s">
        <v>198</v>
      </c>
      <c r="BK394" s="184">
        <f>SUM(BK395:BK410)</f>
        <v>0</v>
      </c>
    </row>
    <row r="395" spans="1:65" s="2" customFormat="1" ht="33" customHeight="1">
      <c r="A395" s="34"/>
      <c r="B395" s="35"/>
      <c r="C395" s="187" t="s">
        <v>663</v>
      </c>
      <c r="D395" s="187" t="s">
        <v>200</v>
      </c>
      <c r="E395" s="188" t="s">
        <v>664</v>
      </c>
      <c r="F395" s="189" t="s">
        <v>665</v>
      </c>
      <c r="G395" s="190" t="s">
        <v>290</v>
      </c>
      <c r="H395" s="191">
        <v>20.138999999999999</v>
      </c>
      <c r="I395" s="192"/>
      <c r="J395" s="193">
        <f>ROUND(I395*H395,2)</f>
        <v>0</v>
      </c>
      <c r="K395" s="189" t="s">
        <v>203</v>
      </c>
      <c r="L395" s="39"/>
      <c r="M395" s="194" t="s">
        <v>1</v>
      </c>
      <c r="N395" s="195" t="s">
        <v>40</v>
      </c>
      <c r="O395" s="71"/>
      <c r="P395" s="196">
        <f>O395*H395</f>
        <v>0</v>
      </c>
      <c r="Q395" s="196">
        <v>0</v>
      </c>
      <c r="R395" s="196">
        <f>Q395*H395</f>
        <v>0</v>
      </c>
      <c r="S395" s="196">
        <v>0</v>
      </c>
      <c r="T395" s="197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198" t="s">
        <v>204</v>
      </c>
      <c r="AT395" s="198" t="s">
        <v>200</v>
      </c>
      <c r="AU395" s="198" t="s">
        <v>85</v>
      </c>
      <c r="AY395" s="17" t="s">
        <v>198</v>
      </c>
      <c r="BE395" s="199">
        <f>IF(N395="základní",J395,0)</f>
        <v>0</v>
      </c>
      <c r="BF395" s="199">
        <f>IF(N395="snížená",J395,0)</f>
        <v>0</v>
      </c>
      <c r="BG395" s="199">
        <f>IF(N395="zákl. přenesená",J395,0)</f>
        <v>0</v>
      </c>
      <c r="BH395" s="199">
        <f>IF(N395="sníž. přenesená",J395,0)</f>
        <v>0</v>
      </c>
      <c r="BI395" s="199">
        <f>IF(N395="nulová",J395,0)</f>
        <v>0</v>
      </c>
      <c r="BJ395" s="17" t="s">
        <v>83</v>
      </c>
      <c r="BK395" s="199">
        <f>ROUND(I395*H395,2)</f>
        <v>0</v>
      </c>
      <c r="BL395" s="17" t="s">
        <v>204</v>
      </c>
      <c r="BM395" s="198" t="s">
        <v>666</v>
      </c>
    </row>
    <row r="396" spans="1:65" s="2" customFormat="1" ht="19.5">
      <c r="A396" s="34"/>
      <c r="B396" s="35"/>
      <c r="C396" s="36"/>
      <c r="D396" s="202" t="s">
        <v>224</v>
      </c>
      <c r="E396" s="36"/>
      <c r="F396" s="223" t="s">
        <v>667</v>
      </c>
      <c r="G396" s="36"/>
      <c r="H396" s="36"/>
      <c r="I396" s="224"/>
      <c r="J396" s="36"/>
      <c r="K396" s="36"/>
      <c r="L396" s="39"/>
      <c r="M396" s="225"/>
      <c r="N396" s="226"/>
      <c r="O396" s="71"/>
      <c r="P396" s="71"/>
      <c r="Q396" s="71"/>
      <c r="R396" s="71"/>
      <c r="S396" s="71"/>
      <c r="T396" s="72"/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T396" s="17" t="s">
        <v>224</v>
      </c>
      <c r="AU396" s="17" t="s">
        <v>85</v>
      </c>
    </row>
    <row r="397" spans="1:65" s="15" customFormat="1" ht="22.5">
      <c r="B397" s="227"/>
      <c r="C397" s="228"/>
      <c r="D397" s="202" t="s">
        <v>212</v>
      </c>
      <c r="E397" s="229" t="s">
        <v>1</v>
      </c>
      <c r="F397" s="230" t="s">
        <v>230</v>
      </c>
      <c r="G397" s="228"/>
      <c r="H397" s="229" t="s">
        <v>1</v>
      </c>
      <c r="I397" s="231"/>
      <c r="J397" s="228"/>
      <c r="K397" s="228"/>
      <c r="L397" s="232"/>
      <c r="M397" s="233"/>
      <c r="N397" s="234"/>
      <c r="O397" s="234"/>
      <c r="P397" s="234"/>
      <c r="Q397" s="234"/>
      <c r="R397" s="234"/>
      <c r="S397" s="234"/>
      <c r="T397" s="235"/>
      <c r="AT397" s="236" t="s">
        <v>212</v>
      </c>
      <c r="AU397" s="236" t="s">
        <v>85</v>
      </c>
      <c r="AV397" s="15" t="s">
        <v>83</v>
      </c>
      <c r="AW397" s="15" t="s">
        <v>31</v>
      </c>
      <c r="AX397" s="15" t="s">
        <v>75</v>
      </c>
      <c r="AY397" s="236" t="s">
        <v>198</v>
      </c>
    </row>
    <row r="398" spans="1:65" s="13" customFormat="1">
      <c r="B398" s="200"/>
      <c r="C398" s="201"/>
      <c r="D398" s="202" t="s">
        <v>212</v>
      </c>
      <c r="E398" s="203" t="s">
        <v>1</v>
      </c>
      <c r="F398" s="204" t="s">
        <v>668</v>
      </c>
      <c r="G398" s="201"/>
      <c r="H398" s="205">
        <v>20.138999999999999</v>
      </c>
      <c r="I398" s="206"/>
      <c r="J398" s="201"/>
      <c r="K398" s="201"/>
      <c r="L398" s="207"/>
      <c r="M398" s="208"/>
      <c r="N398" s="209"/>
      <c r="O398" s="209"/>
      <c r="P398" s="209"/>
      <c r="Q398" s="209"/>
      <c r="R398" s="209"/>
      <c r="S398" s="209"/>
      <c r="T398" s="210"/>
      <c r="AT398" s="211" t="s">
        <v>212</v>
      </c>
      <c r="AU398" s="211" t="s">
        <v>85</v>
      </c>
      <c r="AV398" s="13" t="s">
        <v>85</v>
      </c>
      <c r="AW398" s="13" t="s">
        <v>31</v>
      </c>
      <c r="AX398" s="13" t="s">
        <v>83</v>
      </c>
      <c r="AY398" s="211" t="s">
        <v>198</v>
      </c>
    </row>
    <row r="399" spans="1:65" s="2" customFormat="1" ht="21.75" customHeight="1">
      <c r="A399" s="34"/>
      <c r="B399" s="35"/>
      <c r="C399" s="187" t="s">
        <v>669</v>
      </c>
      <c r="D399" s="187" t="s">
        <v>200</v>
      </c>
      <c r="E399" s="188" t="s">
        <v>670</v>
      </c>
      <c r="F399" s="189" t="s">
        <v>671</v>
      </c>
      <c r="G399" s="190" t="s">
        <v>290</v>
      </c>
      <c r="H399" s="191">
        <v>589.62</v>
      </c>
      <c r="I399" s="192"/>
      <c r="J399" s="193">
        <f>ROUND(I399*H399,2)</f>
        <v>0</v>
      </c>
      <c r="K399" s="189" t="s">
        <v>203</v>
      </c>
      <c r="L399" s="39"/>
      <c r="M399" s="194" t="s">
        <v>1</v>
      </c>
      <c r="N399" s="195" t="s">
        <v>40</v>
      </c>
      <c r="O399" s="71"/>
      <c r="P399" s="196">
        <f>O399*H399</f>
        <v>0</v>
      </c>
      <c r="Q399" s="196">
        <v>0</v>
      </c>
      <c r="R399" s="196">
        <f>Q399*H399</f>
        <v>0</v>
      </c>
      <c r="S399" s="196">
        <v>0</v>
      </c>
      <c r="T399" s="197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198" t="s">
        <v>204</v>
      </c>
      <c r="AT399" s="198" t="s">
        <v>200</v>
      </c>
      <c r="AU399" s="198" t="s">
        <v>85</v>
      </c>
      <c r="AY399" s="17" t="s">
        <v>198</v>
      </c>
      <c r="BE399" s="199">
        <f>IF(N399="základní",J399,0)</f>
        <v>0</v>
      </c>
      <c r="BF399" s="199">
        <f>IF(N399="snížená",J399,0)</f>
        <v>0</v>
      </c>
      <c r="BG399" s="199">
        <f>IF(N399="zákl. přenesená",J399,0)</f>
        <v>0</v>
      </c>
      <c r="BH399" s="199">
        <f>IF(N399="sníž. přenesená",J399,0)</f>
        <v>0</v>
      </c>
      <c r="BI399" s="199">
        <f>IF(N399="nulová",J399,0)</f>
        <v>0</v>
      </c>
      <c r="BJ399" s="17" t="s">
        <v>83</v>
      </c>
      <c r="BK399" s="199">
        <f>ROUND(I399*H399,2)</f>
        <v>0</v>
      </c>
      <c r="BL399" s="17" t="s">
        <v>204</v>
      </c>
      <c r="BM399" s="198" t="s">
        <v>672</v>
      </c>
    </row>
    <row r="400" spans="1:65" s="2" customFormat="1" ht="24.2" customHeight="1">
      <c r="A400" s="34"/>
      <c r="B400" s="35"/>
      <c r="C400" s="187" t="s">
        <v>673</v>
      </c>
      <c r="D400" s="187" t="s">
        <v>200</v>
      </c>
      <c r="E400" s="188" t="s">
        <v>674</v>
      </c>
      <c r="F400" s="189" t="s">
        <v>675</v>
      </c>
      <c r="G400" s="190" t="s">
        <v>290</v>
      </c>
      <c r="H400" s="191">
        <v>5306.58</v>
      </c>
      <c r="I400" s="192"/>
      <c r="J400" s="193">
        <f>ROUND(I400*H400,2)</f>
        <v>0</v>
      </c>
      <c r="K400" s="189" t="s">
        <v>203</v>
      </c>
      <c r="L400" s="39"/>
      <c r="M400" s="194" t="s">
        <v>1</v>
      </c>
      <c r="N400" s="195" t="s">
        <v>40</v>
      </c>
      <c r="O400" s="71"/>
      <c r="P400" s="196">
        <f>O400*H400</f>
        <v>0</v>
      </c>
      <c r="Q400" s="196">
        <v>0</v>
      </c>
      <c r="R400" s="196">
        <f>Q400*H400</f>
        <v>0</v>
      </c>
      <c r="S400" s="196">
        <v>0</v>
      </c>
      <c r="T400" s="197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98" t="s">
        <v>204</v>
      </c>
      <c r="AT400" s="198" t="s">
        <v>200</v>
      </c>
      <c r="AU400" s="198" t="s">
        <v>85</v>
      </c>
      <c r="AY400" s="17" t="s">
        <v>198</v>
      </c>
      <c r="BE400" s="199">
        <f>IF(N400="základní",J400,0)</f>
        <v>0</v>
      </c>
      <c r="BF400" s="199">
        <f>IF(N400="snížená",J400,0)</f>
        <v>0</v>
      </c>
      <c r="BG400" s="199">
        <f>IF(N400="zákl. přenesená",J400,0)</f>
        <v>0</v>
      </c>
      <c r="BH400" s="199">
        <f>IF(N400="sníž. přenesená",J400,0)</f>
        <v>0</v>
      </c>
      <c r="BI400" s="199">
        <f>IF(N400="nulová",J400,0)</f>
        <v>0</v>
      </c>
      <c r="BJ400" s="17" t="s">
        <v>83</v>
      </c>
      <c r="BK400" s="199">
        <f>ROUND(I400*H400,2)</f>
        <v>0</v>
      </c>
      <c r="BL400" s="17" t="s">
        <v>204</v>
      </c>
      <c r="BM400" s="198" t="s">
        <v>676</v>
      </c>
    </row>
    <row r="401" spans="1:65" s="2" customFormat="1" ht="19.5">
      <c r="A401" s="34"/>
      <c r="B401" s="35"/>
      <c r="C401" s="36"/>
      <c r="D401" s="202" t="s">
        <v>224</v>
      </c>
      <c r="E401" s="36"/>
      <c r="F401" s="223" t="s">
        <v>677</v>
      </c>
      <c r="G401" s="36"/>
      <c r="H401" s="36"/>
      <c r="I401" s="224"/>
      <c r="J401" s="36"/>
      <c r="K401" s="36"/>
      <c r="L401" s="39"/>
      <c r="M401" s="225"/>
      <c r="N401" s="226"/>
      <c r="O401" s="71"/>
      <c r="P401" s="71"/>
      <c r="Q401" s="71"/>
      <c r="R401" s="71"/>
      <c r="S401" s="71"/>
      <c r="T401" s="72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T401" s="17" t="s">
        <v>224</v>
      </c>
      <c r="AU401" s="17" t="s">
        <v>85</v>
      </c>
    </row>
    <row r="402" spans="1:65" s="13" customFormat="1">
      <c r="B402" s="200"/>
      <c r="C402" s="201"/>
      <c r="D402" s="202" t="s">
        <v>212</v>
      </c>
      <c r="E402" s="201"/>
      <c r="F402" s="204" t="s">
        <v>678</v>
      </c>
      <c r="G402" s="201"/>
      <c r="H402" s="205">
        <v>5306.58</v>
      </c>
      <c r="I402" s="206"/>
      <c r="J402" s="201"/>
      <c r="K402" s="201"/>
      <c r="L402" s="207"/>
      <c r="M402" s="208"/>
      <c r="N402" s="209"/>
      <c r="O402" s="209"/>
      <c r="P402" s="209"/>
      <c r="Q402" s="209"/>
      <c r="R402" s="209"/>
      <c r="S402" s="209"/>
      <c r="T402" s="210"/>
      <c r="AT402" s="211" t="s">
        <v>212</v>
      </c>
      <c r="AU402" s="211" t="s">
        <v>85</v>
      </c>
      <c r="AV402" s="13" t="s">
        <v>85</v>
      </c>
      <c r="AW402" s="13" t="s">
        <v>4</v>
      </c>
      <c r="AX402" s="13" t="s">
        <v>83</v>
      </c>
      <c r="AY402" s="211" t="s">
        <v>198</v>
      </c>
    </row>
    <row r="403" spans="1:65" s="2" customFormat="1" ht="21.75" customHeight="1">
      <c r="A403" s="34"/>
      <c r="B403" s="35"/>
      <c r="C403" s="187" t="s">
        <v>679</v>
      </c>
      <c r="D403" s="187" t="s">
        <v>200</v>
      </c>
      <c r="E403" s="188" t="s">
        <v>680</v>
      </c>
      <c r="F403" s="189" t="s">
        <v>681</v>
      </c>
      <c r="G403" s="190" t="s">
        <v>290</v>
      </c>
      <c r="H403" s="191">
        <v>755.00099999999998</v>
      </c>
      <c r="I403" s="192"/>
      <c r="J403" s="193">
        <f>ROUND(I403*H403,2)</f>
        <v>0</v>
      </c>
      <c r="K403" s="189" t="s">
        <v>203</v>
      </c>
      <c r="L403" s="39"/>
      <c r="M403" s="194" t="s">
        <v>1</v>
      </c>
      <c r="N403" s="195" t="s">
        <v>40</v>
      </c>
      <c r="O403" s="71"/>
      <c r="P403" s="196">
        <f>O403*H403</f>
        <v>0</v>
      </c>
      <c r="Q403" s="196">
        <v>0</v>
      </c>
      <c r="R403" s="196">
        <f>Q403*H403</f>
        <v>0</v>
      </c>
      <c r="S403" s="196">
        <v>0</v>
      </c>
      <c r="T403" s="197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98" t="s">
        <v>204</v>
      </c>
      <c r="AT403" s="198" t="s">
        <v>200</v>
      </c>
      <c r="AU403" s="198" t="s">
        <v>85</v>
      </c>
      <c r="AY403" s="17" t="s">
        <v>198</v>
      </c>
      <c r="BE403" s="199">
        <f>IF(N403="základní",J403,0)</f>
        <v>0</v>
      </c>
      <c r="BF403" s="199">
        <f>IF(N403="snížená",J403,0)</f>
        <v>0</v>
      </c>
      <c r="BG403" s="199">
        <f>IF(N403="zákl. přenesená",J403,0)</f>
        <v>0</v>
      </c>
      <c r="BH403" s="199">
        <f>IF(N403="sníž. přenesená",J403,0)</f>
        <v>0</v>
      </c>
      <c r="BI403" s="199">
        <f>IF(N403="nulová",J403,0)</f>
        <v>0</v>
      </c>
      <c r="BJ403" s="17" t="s">
        <v>83</v>
      </c>
      <c r="BK403" s="199">
        <f>ROUND(I403*H403,2)</f>
        <v>0</v>
      </c>
      <c r="BL403" s="17" t="s">
        <v>204</v>
      </c>
      <c r="BM403" s="198" t="s">
        <v>682</v>
      </c>
    </row>
    <row r="404" spans="1:65" s="2" customFormat="1" ht="24.2" customHeight="1">
      <c r="A404" s="34"/>
      <c r="B404" s="35"/>
      <c r="C404" s="187" t="s">
        <v>683</v>
      </c>
      <c r="D404" s="187" t="s">
        <v>200</v>
      </c>
      <c r="E404" s="188" t="s">
        <v>684</v>
      </c>
      <c r="F404" s="189" t="s">
        <v>685</v>
      </c>
      <c r="G404" s="190" t="s">
        <v>290</v>
      </c>
      <c r="H404" s="191">
        <v>6795.009</v>
      </c>
      <c r="I404" s="192"/>
      <c r="J404" s="193">
        <f>ROUND(I404*H404,2)</f>
        <v>0</v>
      </c>
      <c r="K404" s="189" t="s">
        <v>203</v>
      </c>
      <c r="L404" s="39"/>
      <c r="M404" s="194" t="s">
        <v>1</v>
      </c>
      <c r="N404" s="195" t="s">
        <v>40</v>
      </c>
      <c r="O404" s="71"/>
      <c r="P404" s="196">
        <f>O404*H404</f>
        <v>0</v>
      </c>
      <c r="Q404" s="196">
        <v>0</v>
      </c>
      <c r="R404" s="196">
        <f>Q404*H404</f>
        <v>0</v>
      </c>
      <c r="S404" s="196">
        <v>0</v>
      </c>
      <c r="T404" s="197">
        <f>S404*H404</f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198" t="s">
        <v>204</v>
      </c>
      <c r="AT404" s="198" t="s">
        <v>200</v>
      </c>
      <c r="AU404" s="198" t="s">
        <v>85</v>
      </c>
      <c r="AY404" s="17" t="s">
        <v>198</v>
      </c>
      <c r="BE404" s="199">
        <f>IF(N404="základní",J404,0)</f>
        <v>0</v>
      </c>
      <c r="BF404" s="199">
        <f>IF(N404="snížená",J404,0)</f>
        <v>0</v>
      </c>
      <c r="BG404" s="199">
        <f>IF(N404="zákl. přenesená",J404,0)</f>
        <v>0</v>
      </c>
      <c r="BH404" s="199">
        <f>IF(N404="sníž. přenesená",J404,0)</f>
        <v>0</v>
      </c>
      <c r="BI404" s="199">
        <f>IF(N404="nulová",J404,0)</f>
        <v>0</v>
      </c>
      <c r="BJ404" s="17" t="s">
        <v>83</v>
      </c>
      <c r="BK404" s="199">
        <f>ROUND(I404*H404,2)</f>
        <v>0</v>
      </c>
      <c r="BL404" s="17" t="s">
        <v>204</v>
      </c>
      <c r="BM404" s="198" t="s">
        <v>686</v>
      </c>
    </row>
    <row r="405" spans="1:65" s="2" customFormat="1" ht="19.5">
      <c r="A405" s="34"/>
      <c r="B405" s="35"/>
      <c r="C405" s="36"/>
      <c r="D405" s="202" t="s">
        <v>224</v>
      </c>
      <c r="E405" s="36"/>
      <c r="F405" s="223" t="s">
        <v>677</v>
      </c>
      <c r="G405" s="36"/>
      <c r="H405" s="36"/>
      <c r="I405" s="224"/>
      <c r="J405" s="36"/>
      <c r="K405" s="36"/>
      <c r="L405" s="39"/>
      <c r="M405" s="225"/>
      <c r="N405" s="226"/>
      <c r="O405" s="71"/>
      <c r="P405" s="71"/>
      <c r="Q405" s="71"/>
      <c r="R405" s="71"/>
      <c r="S405" s="71"/>
      <c r="T405" s="72"/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T405" s="17" t="s">
        <v>224</v>
      </c>
      <c r="AU405" s="17" t="s">
        <v>85</v>
      </c>
    </row>
    <row r="406" spans="1:65" s="13" customFormat="1">
      <c r="B406" s="200"/>
      <c r="C406" s="201"/>
      <c r="D406" s="202" t="s">
        <v>212</v>
      </c>
      <c r="E406" s="201"/>
      <c r="F406" s="204" t="s">
        <v>687</v>
      </c>
      <c r="G406" s="201"/>
      <c r="H406" s="205">
        <v>6795.009</v>
      </c>
      <c r="I406" s="206"/>
      <c r="J406" s="201"/>
      <c r="K406" s="201"/>
      <c r="L406" s="207"/>
      <c r="M406" s="208"/>
      <c r="N406" s="209"/>
      <c r="O406" s="209"/>
      <c r="P406" s="209"/>
      <c r="Q406" s="209"/>
      <c r="R406" s="209"/>
      <c r="S406" s="209"/>
      <c r="T406" s="210"/>
      <c r="AT406" s="211" t="s">
        <v>212</v>
      </c>
      <c r="AU406" s="211" t="s">
        <v>85</v>
      </c>
      <c r="AV406" s="13" t="s">
        <v>85</v>
      </c>
      <c r="AW406" s="13" t="s">
        <v>4</v>
      </c>
      <c r="AX406" s="13" t="s">
        <v>83</v>
      </c>
      <c r="AY406" s="211" t="s">
        <v>198</v>
      </c>
    </row>
    <row r="407" spans="1:65" s="2" customFormat="1" ht="37.9" customHeight="1">
      <c r="A407" s="34"/>
      <c r="B407" s="35"/>
      <c r="C407" s="187" t="s">
        <v>688</v>
      </c>
      <c r="D407" s="187" t="s">
        <v>200</v>
      </c>
      <c r="E407" s="188" t="s">
        <v>689</v>
      </c>
      <c r="F407" s="189" t="s">
        <v>690</v>
      </c>
      <c r="G407" s="190" t="s">
        <v>290</v>
      </c>
      <c r="H407" s="191">
        <v>424.86599999999999</v>
      </c>
      <c r="I407" s="192"/>
      <c r="J407" s="193">
        <f>ROUND(I407*H407,2)</f>
        <v>0</v>
      </c>
      <c r="K407" s="189" t="s">
        <v>203</v>
      </c>
      <c r="L407" s="39"/>
      <c r="M407" s="194" t="s">
        <v>1</v>
      </c>
      <c r="N407" s="195" t="s">
        <v>40</v>
      </c>
      <c r="O407" s="71"/>
      <c r="P407" s="196">
        <f>O407*H407</f>
        <v>0</v>
      </c>
      <c r="Q407" s="196">
        <v>0</v>
      </c>
      <c r="R407" s="196">
        <f>Q407*H407</f>
        <v>0</v>
      </c>
      <c r="S407" s="196">
        <v>0</v>
      </c>
      <c r="T407" s="197">
        <f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198" t="s">
        <v>204</v>
      </c>
      <c r="AT407" s="198" t="s">
        <v>200</v>
      </c>
      <c r="AU407" s="198" t="s">
        <v>85</v>
      </c>
      <c r="AY407" s="17" t="s">
        <v>198</v>
      </c>
      <c r="BE407" s="199">
        <f>IF(N407="základní",J407,0)</f>
        <v>0</v>
      </c>
      <c r="BF407" s="199">
        <f>IF(N407="snížená",J407,0)</f>
        <v>0</v>
      </c>
      <c r="BG407" s="199">
        <f>IF(N407="zákl. přenesená",J407,0)</f>
        <v>0</v>
      </c>
      <c r="BH407" s="199">
        <f>IF(N407="sníž. přenesená",J407,0)</f>
        <v>0</v>
      </c>
      <c r="BI407" s="199">
        <f>IF(N407="nulová",J407,0)</f>
        <v>0</v>
      </c>
      <c r="BJ407" s="17" t="s">
        <v>83</v>
      </c>
      <c r="BK407" s="199">
        <f>ROUND(I407*H407,2)</f>
        <v>0</v>
      </c>
      <c r="BL407" s="17" t="s">
        <v>204</v>
      </c>
      <c r="BM407" s="198" t="s">
        <v>691</v>
      </c>
    </row>
    <row r="408" spans="1:65" s="2" customFormat="1" ht="44.25" customHeight="1">
      <c r="A408" s="34"/>
      <c r="B408" s="35"/>
      <c r="C408" s="187" t="s">
        <v>692</v>
      </c>
      <c r="D408" s="187" t="s">
        <v>200</v>
      </c>
      <c r="E408" s="188" t="s">
        <v>693</v>
      </c>
      <c r="F408" s="189" t="s">
        <v>694</v>
      </c>
      <c r="G408" s="190" t="s">
        <v>290</v>
      </c>
      <c r="H408" s="191">
        <v>254.97</v>
      </c>
      <c r="I408" s="192"/>
      <c r="J408" s="193">
        <f>ROUND(I408*H408,2)</f>
        <v>0</v>
      </c>
      <c r="K408" s="189" t="s">
        <v>203</v>
      </c>
      <c r="L408" s="39"/>
      <c r="M408" s="194" t="s">
        <v>1</v>
      </c>
      <c r="N408" s="195" t="s">
        <v>40</v>
      </c>
      <c r="O408" s="71"/>
      <c r="P408" s="196">
        <f>O408*H408</f>
        <v>0</v>
      </c>
      <c r="Q408" s="196">
        <v>0</v>
      </c>
      <c r="R408" s="196">
        <f>Q408*H408</f>
        <v>0</v>
      </c>
      <c r="S408" s="196">
        <v>0</v>
      </c>
      <c r="T408" s="197">
        <f>S408*H408</f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198" t="s">
        <v>204</v>
      </c>
      <c r="AT408" s="198" t="s">
        <v>200</v>
      </c>
      <c r="AU408" s="198" t="s">
        <v>85</v>
      </c>
      <c r="AY408" s="17" t="s">
        <v>198</v>
      </c>
      <c r="BE408" s="199">
        <f>IF(N408="základní",J408,0)</f>
        <v>0</v>
      </c>
      <c r="BF408" s="199">
        <f>IF(N408="snížená",J408,0)</f>
        <v>0</v>
      </c>
      <c r="BG408" s="199">
        <f>IF(N408="zákl. přenesená",J408,0)</f>
        <v>0</v>
      </c>
      <c r="BH408" s="199">
        <f>IF(N408="sníž. přenesená",J408,0)</f>
        <v>0</v>
      </c>
      <c r="BI408" s="199">
        <f>IF(N408="nulová",J408,0)</f>
        <v>0</v>
      </c>
      <c r="BJ408" s="17" t="s">
        <v>83</v>
      </c>
      <c r="BK408" s="199">
        <f>ROUND(I408*H408,2)</f>
        <v>0</v>
      </c>
      <c r="BL408" s="17" t="s">
        <v>204</v>
      </c>
      <c r="BM408" s="198" t="s">
        <v>695</v>
      </c>
    </row>
    <row r="409" spans="1:65" s="2" customFormat="1" ht="44.25" customHeight="1">
      <c r="A409" s="34"/>
      <c r="B409" s="35"/>
      <c r="C409" s="187" t="s">
        <v>696</v>
      </c>
      <c r="D409" s="187" t="s">
        <v>200</v>
      </c>
      <c r="E409" s="188" t="s">
        <v>697</v>
      </c>
      <c r="F409" s="189" t="s">
        <v>698</v>
      </c>
      <c r="G409" s="190" t="s">
        <v>290</v>
      </c>
      <c r="H409" s="191">
        <v>644.64599999999996</v>
      </c>
      <c r="I409" s="192"/>
      <c r="J409" s="193">
        <f>ROUND(I409*H409,2)</f>
        <v>0</v>
      </c>
      <c r="K409" s="189" t="s">
        <v>203</v>
      </c>
      <c r="L409" s="39"/>
      <c r="M409" s="194" t="s">
        <v>1</v>
      </c>
      <c r="N409" s="195" t="s">
        <v>40</v>
      </c>
      <c r="O409" s="71"/>
      <c r="P409" s="196">
        <f>O409*H409</f>
        <v>0</v>
      </c>
      <c r="Q409" s="196">
        <v>0</v>
      </c>
      <c r="R409" s="196">
        <f>Q409*H409</f>
        <v>0</v>
      </c>
      <c r="S409" s="196">
        <v>0</v>
      </c>
      <c r="T409" s="197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198" t="s">
        <v>204</v>
      </c>
      <c r="AT409" s="198" t="s">
        <v>200</v>
      </c>
      <c r="AU409" s="198" t="s">
        <v>85</v>
      </c>
      <c r="AY409" s="17" t="s">
        <v>198</v>
      </c>
      <c r="BE409" s="199">
        <f>IF(N409="základní",J409,0)</f>
        <v>0</v>
      </c>
      <c r="BF409" s="199">
        <f>IF(N409="snížená",J409,0)</f>
        <v>0</v>
      </c>
      <c r="BG409" s="199">
        <f>IF(N409="zákl. přenesená",J409,0)</f>
        <v>0</v>
      </c>
      <c r="BH409" s="199">
        <f>IF(N409="sníž. přenesená",J409,0)</f>
        <v>0</v>
      </c>
      <c r="BI409" s="199">
        <f>IF(N409="nulová",J409,0)</f>
        <v>0</v>
      </c>
      <c r="BJ409" s="17" t="s">
        <v>83</v>
      </c>
      <c r="BK409" s="199">
        <f>ROUND(I409*H409,2)</f>
        <v>0</v>
      </c>
      <c r="BL409" s="17" t="s">
        <v>204</v>
      </c>
      <c r="BM409" s="198" t="s">
        <v>699</v>
      </c>
    </row>
    <row r="410" spans="1:65" s="2" customFormat="1" ht="19.5">
      <c r="A410" s="34"/>
      <c r="B410" s="35"/>
      <c r="C410" s="36"/>
      <c r="D410" s="202" t="s">
        <v>224</v>
      </c>
      <c r="E410" s="36"/>
      <c r="F410" s="223" t="s">
        <v>700</v>
      </c>
      <c r="G410" s="36"/>
      <c r="H410" s="36"/>
      <c r="I410" s="224"/>
      <c r="J410" s="36"/>
      <c r="K410" s="36"/>
      <c r="L410" s="39"/>
      <c r="M410" s="225"/>
      <c r="N410" s="226"/>
      <c r="O410" s="71"/>
      <c r="P410" s="71"/>
      <c r="Q410" s="71"/>
      <c r="R410" s="71"/>
      <c r="S410" s="71"/>
      <c r="T410" s="72"/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T410" s="17" t="s">
        <v>224</v>
      </c>
      <c r="AU410" s="17" t="s">
        <v>85</v>
      </c>
    </row>
    <row r="411" spans="1:65" s="12" customFormat="1" ht="22.9" customHeight="1">
      <c r="B411" s="171"/>
      <c r="C411" s="172"/>
      <c r="D411" s="173" t="s">
        <v>74</v>
      </c>
      <c r="E411" s="185" t="s">
        <v>701</v>
      </c>
      <c r="F411" s="185" t="s">
        <v>702</v>
      </c>
      <c r="G411" s="172"/>
      <c r="H411" s="172"/>
      <c r="I411" s="175"/>
      <c r="J411" s="186">
        <f>BK411</f>
        <v>0</v>
      </c>
      <c r="K411" s="172"/>
      <c r="L411" s="177"/>
      <c r="M411" s="178"/>
      <c r="N411" s="179"/>
      <c r="O411" s="179"/>
      <c r="P411" s="180">
        <f>P412</f>
        <v>0</v>
      </c>
      <c r="Q411" s="179"/>
      <c r="R411" s="180">
        <f>R412</f>
        <v>0</v>
      </c>
      <c r="S411" s="179"/>
      <c r="T411" s="181">
        <f>T412</f>
        <v>0</v>
      </c>
      <c r="AR411" s="182" t="s">
        <v>83</v>
      </c>
      <c r="AT411" s="183" t="s">
        <v>74</v>
      </c>
      <c r="AU411" s="183" t="s">
        <v>83</v>
      </c>
      <c r="AY411" s="182" t="s">
        <v>198</v>
      </c>
      <c r="BK411" s="184">
        <f>BK412</f>
        <v>0</v>
      </c>
    </row>
    <row r="412" spans="1:65" s="2" customFormat="1" ht="24.2" customHeight="1">
      <c r="A412" s="34"/>
      <c r="B412" s="35"/>
      <c r="C412" s="187" t="s">
        <v>703</v>
      </c>
      <c r="D412" s="187" t="s">
        <v>200</v>
      </c>
      <c r="E412" s="188" t="s">
        <v>704</v>
      </c>
      <c r="F412" s="189" t="s">
        <v>705</v>
      </c>
      <c r="G412" s="190" t="s">
        <v>290</v>
      </c>
      <c r="H412" s="191">
        <v>699.32600000000002</v>
      </c>
      <c r="I412" s="192"/>
      <c r="J412" s="193">
        <f>ROUND(I412*H412,2)</f>
        <v>0</v>
      </c>
      <c r="K412" s="189" t="s">
        <v>203</v>
      </c>
      <c r="L412" s="39"/>
      <c r="M412" s="194" t="s">
        <v>1</v>
      </c>
      <c r="N412" s="195" t="s">
        <v>40</v>
      </c>
      <c r="O412" s="71"/>
      <c r="P412" s="196">
        <f>O412*H412</f>
        <v>0</v>
      </c>
      <c r="Q412" s="196">
        <v>0</v>
      </c>
      <c r="R412" s="196">
        <f>Q412*H412</f>
        <v>0</v>
      </c>
      <c r="S412" s="196">
        <v>0</v>
      </c>
      <c r="T412" s="197">
        <f>S412*H412</f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98" t="s">
        <v>204</v>
      </c>
      <c r="AT412" s="198" t="s">
        <v>200</v>
      </c>
      <c r="AU412" s="198" t="s">
        <v>85</v>
      </c>
      <c r="AY412" s="17" t="s">
        <v>198</v>
      </c>
      <c r="BE412" s="199">
        <f>IF(N412="základní",J412,0)</f>
        <v>0</v>
      </c>
      <c r="BF412" s="199">
        <f>IF(N412="snížená",J412,0)</f>
        <v>0</v>
      </c>
      <c r="BG412" s="199">
        <f>IF(N412="zákl. přenesená",J412,0)</f>
        <v>0</v>
      </c>
      <c r="BH412" s="199">
        <f>IF(N412="sníž. přenesená",J412,0)</f>
        <v>0</v>
      </c>
      <c r="BI412" s="199">
        <f>IF(N412="nulová",J412,0)</f>
        <v>0</v>
      </c>
      <c r="BJ412" s="17" t="s">
        <v>83</v>
      </c>
      <c r="BK412" s="199">
        <f>ROUND(I412*H412,2)</f>
        <v>0</v>
      </c>
      <c r="BL412" s="17" t="s">
        <v>204</v>
      </c>
      <c r="BM412" s="198" t="s">
        <v>706</v>
      </c>
    </row>
    <row r="413" spans="1:65" s="12" customFormat="1" ht="25.9" customHeight="1">
      <c r="B413" s="171"/>
      <c r="C413" s="172"/>
      <c r="D413" s="173" t="s">
        <v>74</v>
      </c>
      <c r="E413" s="174" t="s">
        <v>707</v>
      </c>
      <c r="F413" s="174" t="s">
        <v>708</v>
      </c>
      <c r="G413" s="172"/>
      <c r="H413" s="172"/>
      <c r="I413" s="175"/>
      <c r="J413" s="176">
        <f>BK413</f>
        <v>0</v>
      </c>
      <c r="K413" s="172"/>
      <c r="L413" s="177"/>
      <c r="M413" s="178"/>
      <c r="N413" s="179"/>
      <c r="O413" s="179"/>
      <c r="P413" s="180">
        <f>SUM(P414:P422)</f>
        <v>0</v>
      </c>
      <c r="Q413" s="179"/>
      <c r="R413" s="180">
        <f>SUM(R414:R422)</f>
        <v>0</v>
      </c>
      <c r="S413" s="179"/>
      <c r="T413" s="181">
        <f>SUM(T414:T422)</f>
        <v>0</v>
      </c>
      <c r="AR413" s="182" t="s">
        <v>204</v>
      </c>
      <c r="AT413" s="183" t="s">
        <v>74</v>
      </c>
      <c r="AU413" s="183" t="s">
        <v>75</v>
      </c>
      <c r="AY413" s="182" t="s">
        <v>198</v>
      </c>
      <c r="BK413" s="184">
        <f>SUM(BK414:BK422)</f>
        <v>0</v>
      </c>
    </row>
    <row r="414" spans="1:65" s="2" customFormat="1" ht="16.5" customHeight="1">
      <c r="A414" s="34"/>
      <c r="B414" s="35"/>
      <c r="C414" s="187" t="s">
        <v>709</v>
      </c>
      <c r="D414" s="187" t="s">
        <v>200</v>
      </c>
      <c r="E414" s="188" t="s">
        <v>710</v>
      </c>
      <c r="F414" s="189" t="s">
        <v>711</v>
      </c>
      <c r="G414" s="190" t="s">
        <v>712</v>
      </c>
      <c r="H414" s="191">
        <v>100</v>
      </c>
      <c r="I414" s="192"/>
      <c r="J414" s="193">
        <f>ROUND(I414*H414,2)</f>
        <v>0</v>
      </c>
      <c r="K414" s="189" t="s">
        <v>203</v>
      </c>
      <c r="L414" s="39"/>
      <c r="M414" s="194" t="s">
        <v>1</v>
      </c>
      <c r="N414" s="195" t="s">
        <v>40</v>
      </c>
      <c r="O414" s="71"/>
      <c r="P414" s="196">
        <f>O414*H414</f>
        <v>0</v>
      </c>
      <c r="Q414" s="196">
        <v>0</v>
      </c>
      <c r="R414" s="196">
        <f>Q414*H414</f>
        <v>0</v>
      </c>
      <c r="S414" s="196">
        <v>0</v>
      </c>
      <c r="T414" s="197">
        <f>S414*H414</f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198" t="s">
        <v>713</v>
      </c>
      <c r="AT414" s="198" t="s">
        <v>200</v>
      </c>
      <c r="AU414" s="198" t="s">
        <v>83</v>
      </c>
      <c r="AY414" s="17" t="s">
        <v>198</v>
      </c>
      <c r="BE414" s="199">
        <f>IF(N414="základní",J414,0)</f>
        <v>0</v>
      </c>
      <c r="BF414" s="199">
        <f>IF(N414="snížená",J414,0)</f>
        <v>0</v>
      </c>
      <c r="BG414" s="199">
        <f>IF(N414="zákl. přenesená",J414,0)</f>
        <v>0</v>
      </c>
      <c r="BH414" s="199">
        <f>IF(N414="sníž. přenesená",J414,0)</f>
        <v>0</v>
      </c>
      <c r="BI414" s="199">
        <f>IF(N414="nulová",J414,0)</f>
        <v>0</v>
      </c>
      <c r="BJ414" s="17" t="s">
        <v>83</v>
      </c>
      <c r="BK414" s="199">
        <f>ROUND(I414*H414,2)</f>
        <v>0</v>
      </c>
      <c r="BL414" s="17" t="s">
        <v>713</v>
      </c>
      <c r="BM414" s="198" t="s">
        <v>714</v>
      </c>
    </row>
    <row r="415" spans="1:65" s="15" customFormat="1">
      <c r="B415" s="227"/>
      <c r="C415" s="228"/>
      <c r="D415" s="202" t="s">
        <v>212</v>
      </c>
      <c r="E415" s="229" t="s">
        <v>1</v>
      </c>
      <c r="F415" s="230" t="s">
        <v>715</v>
      </c>
      <c r="G415" s="228"/>
      <c r="H415" s="229" t="s">
        <v>1</v>
      </c>
      <c r="I415" s="231"/>
      <c r="J415" s="228"/>
      <c r="K415" s="228"/>
      <c r="L415" s="232"/>
      <c r="M415" s="233"/>
      <c r="N415" s="234"/>
      <c r="O415" s="234"/>
      <c r="P415" s="234"/>
      <c r="Q415" s="234"/>
      <c r="R415" s="234"/>
      <c r="S415" s="234"/>
      <c r="T415" s="235"/>
      <c r="AT415" s="236" t="s">
        <v>212</v>
      </c>
      <c r="AU415" s="236" t="s">
        <v>83</v>
      </c>
      <c r="AV415" s="15" t="s">
        <v>83</v>
      </c>
      <c r="AW415" s="15" t="s">
        <v>31</v>
      </c>
      <c r="AX415" s="15" t="s">
        <v>75</v>
      </c>
      <c r="AY415" s="236" t="s">
        <v>198</v>
      </c>
    </row>
    <row r="416" spans="1:65" s="13" customFormat="1">
      <c r="B416" s="200"/>
      <c r="C416" s="201"/>
      <c r="D416" s="202" t="s">
        <v>212</v>
      </c>
      <c r="E416" s="203" t="s">
        <v>1</v>
      </c>
      <c r="F416" s="204" t="s">
        <v>669</v>
      </c>
      <c r="G416" s="201"/>
      <c r="H416" s="205">
        <v>100</v>
      </c>
      <c r="I416" s="206"/>
      <c r="J416" s="201"/>
      <c r="K416" s="201"/>
      <c r="L416" s="207"/>
      <c r="M416" s="208"/>
      <c r="N416" s="209"/>
      <c r="O416" s="209"/>
      <c r="P416" s="209"/>
      <c r="Q416" s="209"/>
      <c r="R416" s="209"/>
      <c r="S416" s="209"/>
      <c r="T416" s="210"/>
      <c r="AT416" s="211" t="s">
        <v>212</v>
      </c>
      <c r="AU416" s="211" t="s">
        <v>83</v>
      </c>
      <c r="AV416" s="13" t="s">
        <v>85</v>
      </c>
      <c r="AW416" s="13" t="s">
        <v>31</v>
      </c>
      <c r="AX416" s="13" t="s">
        <v>83</v>
      </c>
      <c r="AY416" s="211" t="s">
        <v>198</v>
      </c>
    </row>
    <row r="417" spans="1:65" s="2" customFormat="1" ht="21.75" customHeight="1">
      <c r="A417" s="34"/>
      <c r="B417" s="35"/>
      <c r="C417" s="187" t="s">
        <v>716</v>
      </c>
      <c r="D417" s="187" t="s">
        <v>200</v>
      </c>
      <c r="E417" s="188" t="s">
        <v>717</v>
      </c>
      <c r="F417" s="189" t="s">
        <v>718</v>
      </c>
      <c r="G417" s="190" t="s">
        <v>712</v>
      </c>
      <c r="H417" s="191">
        <v>50</v>
      </c>
      <c r="I417" s="192"/>
      <c r="J417" s="193">
        <f>ROUND(I417*H417,2)</f>
        <v>0</v>
      </c>
      <c r="K417" s="189" t="s">
        <v>203</v>
      </c>
      <c r="L417" s="39"/>
      <c r="M417" s="194" t="s">
        <v>1</v>
      </c>
      <c r="N417" s="195" t="s">
        <v>40</v>
      </c>
      <c r="O417" s="71"/>
      <c r="P417" s="196">
        <f>O417*H417</f>
        <v>0</v>
      </c>
      <c r="Q417" s="196">
        <v>0</v>
      </c>
      <c r="R417" s="196">
        <f>Q417*H417</f>
        <v>0</v>
      </c>
      <c r="S417" s="196">
        <v>0</v>
      </c>
      <c r="T417" s="197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98" t="s">
        <v>713</v>
      </c>
      <c r="AT417" s="198" t="s">
        <v>200</v>
      </c>
      <c r="AU417" s="198" t="s">
        <v>83</v>
      </c>
      <c r="AY417" s="17" t="s">
        <v>198</v>
      </c>
      <c r="BE417" s="199">
        <f>IF(N417="základní",J417,0)</f>
        <v>0</v>
      </c>
      <c r="BF417" s="199">
        <f>IF(N417="snížená",J417,0)</f>
        <v>0</v>
      </c>
      <c r="BG417" s="199">
        <f>IF(N417="zákl. přenesená",J417,0)</f>
        <v>0</v>
      </c>
      <c r="BH417" s="199">
        <f>IF(N417="sníž. přenesená",J417,0)</f>
        <v>0</v>
      </c>
      <c r="BI417" s="199">
        <f>IF(N417="nulová",J417,0)</f>
        <v>0</v>
      </c>
      <c r="BJ417" s="17" t="s">
        <v>83</v>
      </c>
      <c r="BK417" s="199">
        <f>ROUND(I417*H417,2)</f>
        <v>0</v>
      </c>
      <c r="BL417" s="17" t="s">
        <v>713</v>
      </c>
      <c r="BM417" s="198" t="s">
        <v>719</v>
      </c>
    </row>
    <row r="418" spans="1:65" s="15" customFormat="1">
      <c r="B418" s="227"/>
      <c r="C418" s="228"/>
      <c r="D418" s="202" t="s">
        <v>212</v>
      </c>
      <c r="E418" s="229" t="s">
        <v>1</v>
      </c>
      <c r="F418" s="230" t="s">
        <v>720</v>
      </c>
      <c r="G418" s="228"/>
      <c r="H418" s="229" t="s">
        <v>1</v>
      </c>
      <c r="I418" s="231"/>
      <c r="J418" s="228"/>
      <c r="K418" s="228"/>
      <c r="L418" s="232"/>
      <c r="M418" s="233"/>
      <c r="N418" s="234"/>
      <c r="O418" s="234"/>
      <c r="P418" s="234"/>
      <c r="Q418" s="234"/>
      <c r="R418" s="234"/>
      <c r="S418" s="234"/>
      <c r="T418" s="235"/>
      <c r="AT418" s="236" t="s">
        <v>212</v>
      </c>
      <c r="AU418" s="236" t="s">
        <v>83</v>
      </c>
      <c r="AV418" s="15" t="s">
        <v>83</v>
      </c>
      <c r="AW418" s="15" t="s">
        <v>31</v>
      </c>
      <c r="AX418" s="15" t="s">
        <v>75</v>
      </c>
      <c r="AY418" s="236" t="s">
        <v>198</v>
      </c>
    </row>
    <row r="419" spans="1:65" s="13" customFormat="1">
      <c r="B419" s="200"/>
      <c r="C419" s="201"/>
      <c r="D419" s="202" t="s">
        <v>212</v>
      </c>
      <c r="E419" s="203" t="s">
        <v>1</v>
      </c>
      <c r="F419" s="204" t="s">
        <v>443</v>
      </c>
      <c r="G419" s="201"/>
      <c r="H419" s="205">
        <v>50</v>
      </c>
      <c r="I419" s="206"/>
      <c r="J419" s="201"/>
      <c r="K419" s="201"/>
      <c r="L419" s="207"/>
      <c r="M419" s="208"/>
      <c r="N419" s="209"/>
      <c r="O419" s="209"/>
      <c r="P419" s="209"/>
      <c r="Q419" s="209"/>
      <c r="R419" s="209"/>
      <c r="S419" s="209"/>
      <c r="T419" s="210"/>
      <c r="AT419" s="211" t="s">
        <v>212</v>
      </c>
      <c r="AU419" s="211" t="s">
        <v>83</v>
      </c>
      <c r="AV419" s="13" t="s">
        <v>85</v>
      </c>
      <c r="AW419" s="13" t="s">
        <v>31</v>
      </c>
      <c r="AX419" s="13" t="s">
        <v>83</v>
      </c>
      <c r="AY419" s="211" t="s">
        <v>198</v>
      </c>
    </row>
    <row r="420" spans="1:65" s="2" customFormat="1" ht="16.5" customHeight="1">
      <c r="A420" s="34"/>
      <c r="B420" s="35"/>
      <c r="C420" s="187" t="s">
        <v>721</v>
      </c>
      <c r="D420" s="187" t="s">
        <v>200</v>
      </c>
      <c r="E420" s="188" t="s">
        <v>722</v>
      </c>
      <c r="F420" s="189" t="s">
        <v>723</v>
      </c>
      <c r="G420" s="190" t="s">
        <v>712</v>
      </c>
      <c r="H420" s="191">
        <v>100</v>
      </c>
      <c r="I420" s="192"/>
      <c r="J420" s="193">
        <f>ROUND(I420*H420,2)</f>
        <v>0</v>
      </c>
      <c r="K420" s="189" t="s">
        <v>203</v>
      </c>
      <c r="L420" s="39"/>
      <c r="M420" s="194" t="s">
        <v>1</v>
      </c>
      <c r="N420" s="195" t="s">
        <v>40</v>
      </c>
      <c r="O420" s="71"/>
      <c r="P420" s="196">
        <f>O420*H420</f>
        <v>0</v>
      </c>
      <c r="Q420" s="196">
        <v>0</v>
      </c>
      <c r="R420" s="196">
        <f>Q420*H420</f>
        <v>0</v>
      </c>
      <c r="S420" s="196">
        <v>0</v>
      </c>
      <c r="T420" s="197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198" t="s">
        <v>713</v>
      </c>
      <c r="AT420" s="198" t="s">
        <v>200</v>
      </c>
      <c r="AU420" s="198" t="s">
        <v>83</v>
      </c>
      <c r="AY420" s="17" t="s">
        <v>198</v>
      </c>
      <c r="BE420" s="199">
        <f>IF(N420="základní",J420,0)</f>
        <v>0</v>
      </c>
      <c r="BF420" s="199">
        <f>IF(N420="snížená",J420,0)</f>
        <v>0</v>
      </c>
      <c r="BG420" s="199">
        <f>IF(N420="zákl. přenesená",J420,0)</f>
        <v>0</v>
      </c>
      <c r="BH420" s="199">
        <f>IF(N420="sníž. přenesená",J420,0)</f>
        <v>0</v>
      </c>
      <c r="BI420" s="199">
        <f>IF(N420="nulová",J420,0)</f>
        <v>0</v>
      </c>
      <c r="BJ420" s="17" t="s">
        <v>83</v>
      </c>
      <c r="BK420" s="199">
        <f>ROUND(I420*H420,2)</f>
        <v>0</v>
      </c>
      <c r="BL420" s="17" t="s">
        <v>713</v>
      </c>
      <c r="BM420" s="198" t="s">
        <v>724</v>
      </c>
    </row>
    <row r="421" spans="1:65" s="15" customFormat="1">
      <c r="B421" s="227"/>
      <c r="C421" s="228"/>
      <c r="D421" s="202" t="s">
        <v>212</v>
      </c>
      <c r="E421" s="229" t="s">
        <v>1</v>
      </c>
      <c r="F421" s="230" t="s">
        <v>725</v>
      </c>
      <c r="G421" s="228"/>
      <c r="H421" s="229" t="s">
        <v>1</v>
      </c>
      <c r="I421" s="231"/>
      <c r="J421" s="228"/>
      <c r="K421" s="228"/>
      <c r="L421" s="232"/>
      <c r="M421" s="233"/>
      <c r="N421" s="234"/>
      <c r="O421" s="234"/>
      <c r="P421" s="234"/>
      <c r="Q421" s="234"/>
      <c r="R421" s="234"/>
      <c r="S421" s="234"/>
      <c r="T421" s="235"/>
      <c r="AT421" s="236" t="s">
        <v>212</v>
      </c>
      <c r="AU421" s="236" t="s">
        <v>83</v>
      </c>
      <c r="AV421" s="15" t="s">
        <v>83</v>
      </c>
      <c r="AW421" s="15" t="s">
        <v>31</v>
      </c>
      <c r="AX421" s="15" t="s">
        <v>75</v>
      </c>
      <c r="AY421" s="236" t="s">
        <v>198</v>
      </c>
    </row>
    <row r="422" spans="1:65" s="13" customFormat="1">
      <c r="B422" s="200"/>
      <c r="C422" s="201"/>
      <c r="D422" s="202" t="s">
        <v>212</v>
      </c>
      <c r="E422" s="203" t="s">
        <v>1</v>
      </c>
      <c r="F422" s="204" t="s">
        <v>669</v>
      </c>
      <c r="G422" s="201"/>
      <c r="H422" s="205">
        <v>100</v>
      </c>
      <c r="I422" s="206"/>
      <c r="J422" s="201"/>
      <c r="K422" s="201"/>
      <c r="L422" s="207"/>
      <c r="M422" s="247"/>
      <c r="N422" s="248"/>
      <c r="O422" s="248"/>
      <c r="P422" s="248"/>
      <c r="Q422" s="248"/>
      <c r="R422" s="248"/>
      <c r="S422" s="248"/>
      <c r="T422" s="249"/>
      <c r="AT422" s="211" t="s">
        <v>212</v>
      </c>
      <c r="AU422" s="211" t="s">
        <v>83</v>
      </c>
      <c r="AV422" s="13" t="s">
        <v>85</v>
      </c>
      <c r="AW422" s="13" t="s">
        <v>31</v>
      </c>
      <c r="AX422" s="13" t="s">
        <v>83</v>
      </c>
      <c r="AY422" s="211" t="s">
        <v>198</v>
      </c>
    </row>
    <row r="423" spans="1:65" s="2" customFormat="1" ht="6.95" customHeight="1">
      <c r="A423" s="34"/>
      <c r="B423" s="54"/>
      <c r="C423" s="55"/>
      <c r="D423" s="55"/>
      <c r="E423" s="55"/>
      <c r="F423" s="55"/>
      <c r="G423" s="55"/>
      <c r="H423" s="55"/>
      <c r="I423" s="55"/>
      <c r="J423" s="55"/>
      <c r="K423" s="55"/>
      <c r="L423" s="39"/>
      <c r="M423" s="34"/>
      <c r="O423" s="34"/>
      <c r="P423" s="34"/>
      <c r="Q423" s="34"/>
      <c r="R423" s="34"/>
      <c r="S423" s="34"/>
      <c r="T423" s="34"/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</row>
  </sheetData>
  <sheetProtection algorithmName="SHA-512" hashValue="kjo+7BlWgEXmq5e7rzwrh2F3VdqGo+icRZUTXTG7RdqHp+MuBhaYPKy8lGX0Xk/xbdwgDlWcXjDeEG0diyJ+7g==" saltValue="48nAShwrk4fozXPbR/wdEMaC9GIFcHBCXTk8V0lca5EGNDOK2uj7mkkZTcbo4k9rWf+dxWAmLyhGNjoQ2mj6kw==" spinCount="100000" sheet="1" objects="1" scenarios="1" formatColumns="0" formatRows="0" autoFilter="0"/>
  <autoFilter ref="C125:K422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2:BM247"/>
  <sheetViews>
    <sheetView showGridLines="0" workbookViewId="0">
      <selection activeCell="F243" sqref="F24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7" t="s">
        <v>88</v>
      </c>
      <c r="AZ2" s="108" t="s">
        <v>726</v>
      </c>
      <c r="BA2" s="108" t="s">
        <v>727</v>
      </c>
      <c r="BB2" s="108" t="s">
        <v>121</v>
      </c>
      <c r="BC2" s="108" t="s">
        <v>728</v>
      </c>
      <c r="BD2" s="108" t="s">
        <v>96</v>
      </c>
    </row>
    <row r="3" spans="1:5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85</v>
      </c>
      <c r="AZ3" s="108" t="s">
        <v>729</v>
      </c>
      <c r="BA3" s="108" t="s">
        <v>730</v>
      </c>
      <c r="BB3" s="108" t="s">
        <v>160</v>
      </c>
      <c r="BC3" s="108" t="s">
        <v>236</v>
      </c>
      <c r="BD3" s="108" t="s">
        <v>96</v>
      </c>
    </row>
    <row r="4" spans="1:56" s="1" customFormat="1" ht="24.95" customHeight="1">
      <c r="B4" s="20"/>
      <c r="D4" s="111" t="s">
        <v>100</v>
      </c>
      <c r="L4" s="20"/>
      <c r="M4" s="112" t="s">
        <v>10</v>
      </c>
      <c r="AT4" s="17" t="s">
        <v>4</v>
      </c>
      <c r="AZ4" s="108" t="s">
        <v>731</v>
      </c>
      <c r="BA4" s="108" t="s">
        <v>732</v>
      </c>
      <c r="BB4" s="108" t="s">
        <v>160</v>
      </c>
      <c r="BC4" s="108" t="s">
        <v>283</v>
      </c>
      <c r="BD4" s="108" t="s">
        <v>96</v>
      </c>
    </row>
    <row r="5" spans="1:56" s="1" customFormat="1" ht="6.95" customHeight="1">
      <c r="B5" s="20"/>
      <c r="L5" s="20"/>
      <c r="AZ5" s="108" t="s">
        <v>733</v>
      </c>
      <c r="BA5" s="108" t="s">
        <v>734</v>
      </c>
      <c r="BB5" s="108" t="s">
        <v>160</v>
      </c>
      <c r="BC5" s="108" t="s">
        <v>161</v>
      </c>
      <c r="BD5" s="108" t="s">
        <v>96</v>
      </c>
    </row>
    <row r="6" spans="1:56" s="1" customFormat="1" ht="12" customHeight="1">
      <c r="B6" s="20"/>
      <c r="D6" s="113" t="s">
        <v>16</v>
      </c>
      <c r="L6" s="20"/>
      <c r="AZ6" s="108" t="s">
        <v>735</v>
      </c>
      <c r="BA6" s="108" t="s">
        <v>736</v>
      </c>
      <c r="BB6" s="108" t="s">
        <v>160</v>
      </c>
      <c r="BC6" s="108" t="s">
        <v>236</v>
      </c>
      <c r="BD6" s="108" t="s">
        <v>96</v>
      </c>
    </row>
    <row r="7" spans="1:56" s="1" customFormat="1" ht="16.5" customHeight="1">
      <c r="B7" s="20"/>
      <c r="E7" s="309" t="str">
        <f>'Rekapitulace stavby'!K6</f>
        <v>LITOMĚŘICKÁ - DOPRAVNÍ ÚPRAVY_R2</v>
      </c>
      <c r="F7" s="310"/>
      <c r="G7" s="310"/>
      <c r="H7" s="310"/>
      <c r="L7" s="20"/>
      <c r="AZ7" s="108" t="s">
        <v>737</v>
      </c>
      <c r="BA7" s="108" t="s">
        <v>738</v>
      </c>
      <c r="BB7" s="108" t="s">
        <v>121</v>
      </c>
      <c r="BC7" s="108" t="s">
        <v>739</v>
      </c>
      <c r="BD7" s="108" t="s">
        <v>96</v>
      </c>
    </row>
    <row r="8" spans="1:56" s="2" customFormat="1" ht="12" customHeight="1">
      <c r="A8" s="34"/>
      <c r="B8" s="39"/>
      <c r="C8" s="34"/>
      <c r="D8" s="113" t="s">
        <v>112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108" t="s">
        <v>740</v>
      </c>
      <c r="BA8" s="108" t="s">
        <v>741</v>
      </c>
      <c r="BB8" s="108" t="s">
        <v>121</v>
      </c>
      <c r="BC8" s="108" t="s">
        <v>742</v>
      </c>
      <c r="BD8" s="108" t="s">
        <v>96</v>
      </c>
    </row>
    <row r="9" spans="1:56" s="2" customFormat="1" ht="16.5" customHeight="1">
      <c r="A9" s="34"/>
      <c r="B9" s="39"/>
      <c r="C9" s="34"/>
      <c r="D9" s="34"/>
      <c r="E9" s="311" t="s">
        <v>743</v>
      </c>
      <c r="F9" s="312"/>
      <c r="G9" s="312"/>
      <c r="H9" s="31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108" t="s">
        <v>744</v>
      </c>
      <c r="BA9" s="108" t="s">
        <v>745</v>
      </c>
      <c r="BB9" s="108" t="s">
        <v>121</v>
      </c>
      <c r="BC9" s="108" t="s">
        <v>161</v>
      </c>
      <c r="BD9" s="108" t="s">
        <v>96</v>
      </c>
    </row>
    <row r="10" spans="1:5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108" t="s">
        <v>746</v>
      </c>
      <c r="BA10" s="108" t="s">
        <v>747</v>
      </c>
      <c r="BB10" s="108" t="s">
        <v>143</v>
      </c>
      <c r="BC10" s="108" t="s">
        <v>748</v>
      </c>
      <c r="BD10" s="108" t="s">
        <v>96</v>
      </c>
    </row>
    <row r="11" spans="1:56" s="2" customFormat="1" ht="12" customHeight="1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9"/>
      <c r="C12" s="34"/>
      <c r="D12" s="113" t="s">
        <v>20</v>
      </c>
      <c r="E12" s="34"/>
      <c r="F12" s="114" t="s">
        <v>21</v>
      </c>
      <c r="G12" s="34"/>
      <c r="H12" s="34"/>
      <c r="I12" s="113" t="s">
        <v>22</v>
      </c>
      <c r="J12" s="115">
        <f>'Rekapitulace stavby'!AN8</f>
        <v>45362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3" t="s">
        <v>23</v>
      </c>
      <c r="E14" s="34"/>
      <c r="F14" s="34"/>
      <c r="G14" s="34"/>
      <c r="H14" s="34"/>
      <c r="I14" s="113" t="s">
        <v>24</v>
      </c>
      <c r="J14" s="114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4" t="s">
        <v>25</v>
      </c>
      <c r="F15" s="34"/>
      <c r="G15" s="34"/>
      <c r="H15" s="34"/>
      <c r="I15" s="113" t="s">
        <v>26</v>
      </c>
      <c r="J15" s="114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27</v>
      </c>
      <c r="E17" s="34"/>
      <c r="F17" s="34"/>
      <c r="G17" s="34"/>
      <c r="H17" s="34"/>
      <c r="I17" s="113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3" t="str">
        <f>'Rekapitulace stavby'!E14</f>
        <v>Vyplň údaj</v>
      </c>
      <c r="F18" s="314"/>
      <c r="G18" s="314"/>
      <c r="H18" s="314"/>
      <c r="I18" s="113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29</v>
      </c>
      <c r="E20" s="34"/>
      <c r="F20" s="34"/>
      <c r="G20" s="34"/>
      <c r="H20" s="34"/>
      <c r="I20" s="113" t="s">
        <v>24</v>
      </c>
      <c r="J20" s="114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">
        <v>749</v>
      </c>
      <c r="F21" s="34"/>
      <c r="G21" s="34"/>
      <c r="H21" s="34"/>
      <c r="I21" s="113" t="s">
        <v>26</v>
      </c>
      <c r="J21" s="114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32</v>
      </c>
      <c r="E23" s="34"/>
      <c r="F23" s="34"/>
      <c r="G23" s="34"/>
      <c r="H23" s="34"/>
      <c r="I23" s="113" t="s">
        <v>24</v>
      </c>
      <c r="J23" s="114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">
        <v>33</v>
      </c>
      <c r="F24" s="34"/>
      <c r="G24" s="34"/>
      <c r="H24" s="34"/>
      <c r="I24" s="113" t="s">
        <v>26</v>
      </c>
      <c r="J24" s="114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5" t="s">
        <v>1</v>
      </c>
      <c r="F27" s="315"/>
      <c r="G27" s="315"/>
      <c r="H27" s="31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0" t="s">
        <v>35</v>
      </c>
      <c r="E30" s="34"/>
      <c r="F30" s="34"/>
      <c r="G30" s="34"/>
      <c r="H30" s="34"/>
      <c r="I30" s="34"/>
      <c r="J30" s="121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2" t="s">
        <v>37</v>
      </c>
      <c r="G32" s="34"/>
      <c r="H32" s="34"/>
      <c r="I32" s="122" t="s">
        <v>36</v>
      </c>
      <c r="J32" s="122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39</v>
      </c>
      <c r="E33" s="113" t="s">
        <v>40</v>
      </c>
      <c r="F33" s="124">
        <f>ROUND((SUM(BE120:BE246)),  2)</f>
        <v>0</v>
      </c>
      <c r="G33" s="34"/>
      <c r="H33" s="34"/>
      <c r="I33" s="125">
        <v>0.21</v>
      </c>
      <c r="J33" s="124">
        <f>ROUND(((SUM(BE120:BE246))*I33),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3" t="s">
        <v>41</v>
      </c>
      <c r="F34" s="124">
        <f>ROUND((SUM(BF120:BF246)),  2)</f>
        <v>0</v>
      </c>
      <c r="G34" s="34"/>
      <c r="H34" s="34"/>
      <c r="I34" s="125">
        <v>0.12</v>
      </c>
      <c r="J34" s="124">
        <f>ROUND(((SUM(BF120:BF246))*I34),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42</v>
      </c>
      <c r="F35" s="124">
        <f>ROUND((SUM(BG120:BG246)),  2)</f>
        <v>0</v>
      </c>
      <c r="G35" s="34"/>
      <c r="H35" s="34"/>
      <c r="I35" s="125">
        <v>0.21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43</v>
      </c>
      <c r="F36" s="124">
        <f>ROUND((SUM(BH120:BH246)),  2)</f>
        <v>0</v>
      </c>
      <c r="G36" s="34"/>
      <c r="H36" s="34"/>
      <c r="I36" s="125">
        <v>0.12</v>
      </c>
      <c r="J36" s="124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44</v>
      </c>
      <c r="F37" s="124">
        <f>ROUND((SUM(BI120:BI246)),  2)</f>
        <v>0</v>
      </c>
      <c r="G37" s="34"/>
      <c r="H37" s="34"/>
      <c r="I37" s="125">
        <v>0</v>
      </c>
      <c r="J37" s="124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45</v>
      </c>
      <c r="E39" s="128"/>
      <c r="F39" s="128"/>
      <c r="G39" s="129" t="s">
        <v>46</v>
      </c>
      <c r="H39" s="130" t="s">
        <v>47</v>
      </c>
      <c r="I39" s="128"/>
      <c r="J39" s="131">
        <f>SUM(J30:J37)</f>
        <v>0</v>
      </c>
      <c r="K39" s="132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3" t="s">
        <v>48</v>
      </c>
      <c r="E50" s="134"/>
      <c r="F50" s="134"/>
      <c r="G50" s="133" t="s">
        <v>49</v>
      </c>
      <c r="H50" s="134"/>
      <c r="I50" s="134"/>
      <c r="J50" s="134"/>
      <c r="K50" s="134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5" t="s">
        <v>50</v>
      </c>
      <c r="E61" s="136"/>
      <c r="F61" s="137" t="s">
        <v>51</v>
      </c>
      <c r="G61" s="135" t="s">
        <v>50</v>
      </c>
      <c r="H61" s="136"/>
      <c r="I61" s="136"/>
      <c r="J61" s="138" t="s">
        <v>51</v>
      </c>
      <c r="K61" s="136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3" t="s">
        <v>52</v>
      </c>
      <c r="E65" s="139"/>
      <c r="F65" s="139"/>
      <c r="G65" s="133" t="s">
        <v>53</v>
      </c>
      <c r="H65" s="139"/>
      <c r="I65" s="139"/>
      <c r="J65" s="139"/>
      <c r="K65" s="13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5" t="s">
        <v>50</v>
      </c>
      <c r="E76" s="136"/>
      <c r="F76" s="137" t="s">
        <v>51</v>
      </c>
      <c r="G76" s="135" t="s">
        <v>50</v>
      </c>
      <c r="H76" s="136"/>
      <c r="I76" s="136"/>
      <c r="J76" s="138" t="s">
        <v>51</v>
      </c>
      <c r="K76" s="136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hidden="1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hidden="1" customHeight="1">
      <c r="A82" s="34"/>
      <c r="B82" s="35"/>
      <c r="C82" s="23" t="s">
        <v>169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hidden="1" customHeight="1">
      <c r="A85" s="34"/>
      <c r="B85" s="35"/>
      <c r="C85" s="36"/>
      <c r="D85" s="36"/>
      <c r="E85" s="307" t="str">
        <f>E7</f>
        <v>LITOMĚŘICKÁ - DOPRAVNÍ ÚPRAVY_R2</v>
      </c>
      <c r="F85" s="308"/>
      <c r="G85" s="308"/>
      <c r="H85" s="30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hidden="1" customHeight="1">
      <c r="A86" s="34"/>
      <c r="B86" s="35"/>
      <c r="C86" s="29" t="s">
        <v>112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hidden="1" customHeight="1">
      <c r="A87" s="34"/>
      <c r="B87" s="35"/>
      <c r="C87" s="36"/>
      <c r="D87" s="36"/>
      <c r="E87" s="276" t="str">
        <f>E9</f>
        <v>ZRN2 - VEŘEJNÉ OSVĚTLENÍ</v>
      </c>
      <c r="F87" s="306"/>
      <c r="G87" s="306"/>
      <c r="H87" s="30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hidden="1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hidden="1" customHeight="1">
      <c r="A89" s="34"/>
      <c r="B89" s="35"/>
      <c r="C89" s="29" t="s">
        <v>20</v>
      </c>
      <c r="D89" s="36"/>
      <c r="E89" s="36"/>
      <c r="F89" s="27" t="str">
        <f>F12</f>
        <v>TEPLICE</v>
      </c>
      <c r="G89" s="36"/>
      <c r="H89" s="36"/>
      <c r="I89" s="29" t="s">
        <v>22</v>
      </c>
      <c r="J89" s="66">
        <f>IF(J12="","",J12)</f>
        <v>45362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hidden="1" customHeight="1">
      <c r="A91" s="34"/>
      <c r="B91" s="35"/>
      <c r="C91" s="29" t="s">
        <v>23</v>
      </c>
      <c r="D91" s="36"/>
      <c r="E91" s="36"/>
      <c r="F91" s="27" t="str">
        <f>E15</f>
        <v>STATUTÁRNÍ MĚSTO TEPLICE</v>
      </c>
      <c r="G91" s="36"/>
      <c r="H91" s="36"/>
      <c r="I91" s="29" t="s">
        <v>29</v>
      </c>
      <c r="J91" s="32" t="str">
        <f>E21</f>
        <v>RICHARD HUBENÝ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hidden="1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32</v>
      </c>
      <c r="J92" s="32" t="str">
        <f>E24</f>
        <v>ING.VLADIMÍR PLHÁK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hidden="1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hidden="1" customHeight="1">
      <c r="A94" s="34"/>
      <c r="B94" s="35"/>
      <c r="C94" s="144" t="s">
        <v>170</v>
      </c>
      <c r="D94" s="145"/>
      <c r="E94" s="145"/>
      <c r="F94" s="145"/>
      <c r="G94" s="145"/>
      <c r="H94" s="145"/>
      <c r="I94" s="145"/>
      <c r="J94" s="146" t="s">
        <v>171</v>
      </c>
      <c r="K94" s="14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hidden="1" customHeight="1">
      <c r="A96" s="34"/>
      <c r="B96" s="35"/>
      <c r="C96" s="147" t="s">
        <v>172</v>
      </c>
      <c r="D96" s="36"/>
      <c r="E96" s="36"/>
      <c r="F96" s="36"/>
      <c r="G96" s="36"/>
      <c r="H96" s="36"/>
      <c r="I96" s="36"/>
      <c r="J96" s="84">
        <f>J120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173</v>
      </c>
    </row>
    <row r="97" spans="1:31" s="9" customFormat="1" ht="24.95" hidden="1" customHeight="1">
      <c r="B97" s="148"/>
      <c r="C97" s="149"/>
      <c r="D97" s="150" t="s">
        <v>750</v>
      </c>
      <c r="E97" s="151"/>
      <c r="F97" s="151"/>
      <c r="G97" s="151"/>
      <c r="H97" s="151"/>
      <c r="I97" s="151"/>
      <c r="J97" s="152">
        <f>J121</f>
        <v>0</v>
      </c>
      <c r="K97" s="149"/>
      <c r="L97" s="153"/>
    </row>
    <row r="98" spans="1:31" s="10" customFormat="1" ht="19.899999999999999" hidden="1" customHeight="1">
      <c r="B98" s="154"/>
      <c r="C98" s="155"/>
      <c r="D98" s="156" t="s">
        <v>751</v>
      </c>
      <c r="E98" s="157"/>
      <c r="F98" s="157"/>
      <c r="G98" s="157"/>
      <c r="H98" s="157"/>
      <c r="I98" s="157"/>
      <c r="J98" s="158">
        <f>J122</f>
        <v>0</v>
      </c>
      <c r="K98" s="155"/>
      <c r="L98" s="159"/>
    </row>
    <row r="99" spans="1:31" s="10" customFormat="1" ht="19.899999999999999" hidden="1" customHeight="1">
      <c r="B99" s="154"/>
      <c r="C99" s="155"/>
      <c r="D99" s="156" t="s">
        <v>752</v>
      </c>
      <c r="E99" s="157"/>
      <c r="F99" s="157"/>
      <c r="G99" s="157"/>
      <c r="H99" s="157"/>
      <c r="I99" s="157"/>
      <c r="J99" s="158">
        <f>J208</f>
        <v>0</v>
      </c>
      <c r="K99" s="155"/>
      <c r="L99" s="159"/>
    </row>
    <row r="100" spans="1:31" s="10" customFormat="1" ht="19.899999999999999" hidden="1" customHeight="1">
      <c r="B100" s="154"/>
      <c r="C100" s="155"/>
      <c r="D100" s="156" t="s">
        <v>753</v>
      </c>
      <c r="E100" s="157"/>
      <c r="F100" s="157"/>
      <c r="G100" s="157"/>
      <c r="H100" s="157"/>
      <c r="I100" s="157"/>
      <c r="J100" s="158">
        <f>J238</f>
        <v>0</v>
      </c>
      <c r="K100" s="155"/>
      <c r="L100" s="159"/>
    </row>
    <row r="101" spans="1:31" s="2" customFormat="1" ht="21.75" hidden="1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6.95" hidden="1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hidden="1"/>
    <row r="104" spans="1:31" hidden="1"/>
    <row r="105" spans="1:31" hidden="1"/>
    <row r="106" spans="1:31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4.95" customHeight="1">
      <c r="A107" s="34"/>
      <c r="B107" s="35"/>
      <c r="C107" s="23" t="s">
        <v>184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307" t="str">
        <f>E7</f>
        <v>LITOMĚŘICKÁ - DOPRAVNÍ ÚPRAVY_R2</v>
      </c>
      <c r="F110" s="308"/>
      <c r="G110" s="308"/>
      <c r="H110" s="308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112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276" t="str">
        <f>E9</f>
        <v>ZRN2 - VEŘEJNÉ OSVĚTLENÍ</v>
      </c>
      <c r="F112" s="306"/>
      <c r="G112" s="306"/>
      <c r="H112" s="30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20</v>
      </c>
      <c r="D114" s="36"/>
      <c r="E114" s="36"/>
      <c r="F114" s="27" t="str">
        <f>F12</f>
        <v>TEPLICE</v>
      </c>
      <c r="G114" s="36"/>
      <c r="H114" s="36"/>
      <c r="I114" s="29" t="s">
        <v>22</v>
      </c>
      <c r="J114" s="66">
        <f>IF(J12="","",J12)</f>
        <v>45362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23</v>
      </c>
      <c r="D116" s="36"/>
      <c r="E116" s="36"/>
      <c r="F116" s="27" t="str">
        <f>E15</f>
        <v>STATUTÁRNÍ MĚSTO TEPLICE</v>
      </c>
      <c r="G116" s="36"/>
      <c r="H116" s="36"/>
      <c r="I116" s="29" t="s">
        <v>29</v>
      </c>
      <c r="J116" s="32" t="str">
        <f>E21</f>
        <v>RICHARD HUBENÝ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25.7" customHeight="1">
      <c r="A117" s="34"/>
      <c r="B117" s="35"/>
      <c r="C117" s="29" t="s">
        <v>27</v>
      </c>
      <c r="D117" s="36"/>
      <c r="E117" s="36"/>
      <c r="F117" s="27" t="str">
        <f>IF(E18="","",E18)</f>
        <v>Vyplň údaj</v>
      </c>
      <c r="G117" s="36"/>
      <c r="H117" s="36"/>
      <c r="I117" s="29" t="s">
        <v>32</v>
      </c>
      <c r="J117" s="32" t="str">
        <f>E24</f>
        <v>ING.VLADIMÍR PLHÁK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1" customFormat="1" ht="29.25" customHeight="1">
      <c r="A119" s="160"/>
      <c r="B119" s="161"/>
      <c r="C119" s="162" t="s">
        <v>185</v>
      </c>
      <c r="D119" s="163" t="s">
        <v>60</v>
      </c>
      <c r="E119" s="163" t="s">
        <v>56</v>
      </c>
      <c r="F119" s="163" t="s">
        <v>57</v>
      </c>
      <c r="G119" s="163" t="s">
        <v>186</v>
      </c>
      <c r="H119" s="163" t="s">
        <v>187</v>
      </c>
      <c r="I119" s="163" t="s">
        <v>188</v>
      </c>
      <c r="J119" s="163" t="s">
        <v>171</v>
      </c>
      <c r="K119" s="164" t="s">
        <v>189</v>
      </c>
      <c r="L119" s="165"/>
      <c r="M119" s="75" t="s">
        <v>1</v>
      </c>
      <c r="N119" s="76" t="s">
        <v>39</v>
      </c>
      <c r="O119" s="76" t="s">
        <v>190</v>
      </c>
      <c r="P119" s="76" t="s">
        <v>191</v>
      </c>
      <c r="Q119" s="76" t="s">
        <v>192</v>
      </c>
      <c r="R119" s="76" t="s">
        <v>193</v>
      </c>
      <c r="S119" s="76" t="s">
        <v>194</v>
      </c>
      <c r="T119" s="77" t="s">
        <v>195</v>
      </c>
      <c r="U119" s="160"/>
      <c r="V119" s="160"/>
      <c r="W119" s="160"/>
      <c r="X119" s="160"/>
      <c r="Y119" s="160"/>
      <c r="Z119" s="160"/>
      <c r="AA119" s="160"/>
      <c r="AB119" s="160"/>
      <c r="AC119" s="160"/>
      <c r="AD119" s="160"/>
      <c r="AE119" s="160"/>
    </row>
    <row r="120" spans="1:65" s="2" customFormat="1" ht="22.9" customHeight="1">
      <c r="A120" s="34"/>
      <c r="B120" s="35"/>
      <c r="C120" s="82" t="s">
        <v>196</v>
      </c>
      <c r="D120" s="36"/>
      <c r="E120" s="36"/>
      <c r="F120" s="36"/>
      <c r="G120" s="36"/>
      <c r="H120" s="36"/>
      <c r="I120" s="36"/>
      <c r="J120" s="166">
        <f>BK120</f>
        <v>0</v>
      </c>
      <c r="K120" s="36"/>
      <c r="L120" s="39"/>
      <c r="M120" s="78"/>
      <c r="N120" s="167"/>
      <c r="O120" s="79"/>
      <c r="P120" s="168">
        <f>P121</f>
        <v>0</v>
      </c>
      <c r="Q120" s="79"/>
      <c r="R120" s="168">
        <f>R121</f>
        <v>1.8901325000000002</v>
      </c>
      <c r="S120" s="79"/>
      <c r="T120" s="169">
        <f>T121</f>
        <v>9.4499999999999993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74</v>
      </c>
      <c r="AU120" s="17" t="s">
        <v>173</v>
      </c>
      <c r="BK120" s="170">
        <f>BK121</f>
        <v>0</v>
      </c>
    </row>
    <row r="121" spans="1:65" s="12" customFormat="1" ht="25.9" customHeight="1">
      <c r="B121" s="171"/>
      <c r="C121" s="172"/>
      <c r="D121" s="173" t="s">
        <v>74</v>
      </c>
      <c r="E121" s="174" t="s">
        <v>314</v>
      </c>
      <c r="F121" s="174" t="s">
        <v>754</v>
      </c>
      <c r="G121" s="172"/>
      <c r="H121" s="172"/>
      <c r="I121" s="175"/>
      <c r="J121" s="176">
        <f>BK121</f>
        <v>0</v>
      </c>
      <c r="K121" s="172"/>
      <c r="L121" s="177"/>
      <c r="M121" s="178"/>
      <c r="N121" s="179"/>
      <c r="O121" s="179"/>
      <c r="P121" s="180">
        <f>P122+P208+P238</f>
        <v>0</v>
      </c>
      <c r="Q121" s="179"/>
      <c r="R121" s="180">
        <f>R122+R208+R238</f>
        <v>1.8901325000000002</v>
      </c>
      <c r="S121" s="179"/>
      <c r="T121" s="181">
        <f>T122+T208+T238</f>
        <v>9.4499999999999993</v>
      </c>
      <c r="AR121" s="182" t="s">
        <v>96</v>
      </c>
      <c r="AT121" s="183" t="s">
        <v>74</v>
      </c>
      <c r="AU121" s="183" t="s">
        <v>75</v>
      </c>
      <c r="AY121" s="182" t="s">
        <v>198</v>
      </c>
      <c r="BK121" s="184">
        <f>BK122+BK208+BK238</f>
        <v>0</v>
      </c>
    </row>
    <row r="122" spans="1:65" s="12" customFormat="1" ht="22.9" customHeight="1">
      <c r="B122" s="171"/>
      <c r="C122" s="172"/>
      <c r="D122" s="173" t="s">
        <v>74</v>
      </c>
      <c r="E122" s="185" t="s">
        <v>755</v>
      </c>
      <c r="F122" s="185" t="s">
        <v>756</v>
      </c>
      <c r="G122" s="172"/>
      <c r="H122" s="172"/>
      <c r="I122" s="175"/>
      <c r="J122" s="186">
        <f>BK122</f>
        <v>0</v>
      </c>
      <c r="K122" s="172"/>
      <c r="L122" s="177"/>
      <c r="M122" s="178"/>
      <c r="N122" s="179"/>
      <c r="O122" s="179"/>
      <c r="P122" s="180">
        <f>SUM(P123:P207)</f>
        <v>0</v>
      </c>
      <c r="Q122" s="179"/>
      <c r="R122" s="180">
        <f>SUM(R123:R207)</f>
        <v>1.5329000000000002</v>
      </c>
      <c r="S122" s="179"/>
      <c r="T122" s="181">
        <f>SUM(T123:T207)</f>
        <v>0</v>
      </c>
      <c r="AR122" s="182" t="s">
        <v>96</v>
      </c>
      <c r="AT122" s="183" t="s">
        <v>74</v>
      </c>
      <c r="AU122" s="183" t="s">
        <v>83</v>
      </c>
      <c r="AY122" s="182" t="s">
        <v>198</v>
      </c>
      <c r="BK122" s="184">
        <f>SUM(BK123:BK207)</f>
        <v>0</v>
      </c>
    </row>
    <row r="123" spans="1:65" s="2" customFormat="1" ht="24.2" customHeight="1">
      <c r="A123" s="34"/>
      <c r="B123" s="35"/>
      <c r="C123" s="187" t="s">
        <v>83</v>
      </c>
      <c r="D123" s="187" t="s">
        <v>200</v>
      </c>
      <c r="E123" s="188" t="s">
        <v>757</v>
      </c>
      <c r="F123" s="189" t="s">
        <v>758</v>
      </c>
      <c r="G123" s="190" t="s">
        <v>160</v>
      </c>
      <c r="H123" s="191">
        <v>50</v>
      </c>
      <c r="I123" s="192"/>
      <c r="J123" s="193">
        <f>ROUND(I123*H123,2)</f>
        <v>0</v>
      </c>
      <c r="K123" s="189" t="s">
        <v>203</v>
      </c>
      <c r="L123" s="39"/>
      <c r="M123" s="194" t="s">
        <v>1</v>
      </c>
      <c r="N123" s="195" t="s">
        <v>40</v>
      </c>
      <c r="O123" s="71"/>
      <c r="P123" s="196">
        <f>O123*H123</f>
        <v>0</v>
      </c>
      <c r="Q123" s="196">
        <v>0</v>
      </c>
      <c r="R123" s="196">
        <f>Q123*H123</f>
        <v>0</v>
      </c>
      <c r="S123" s="196">
        <v>0</v>
      </c>
      <c r="T123" s="197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8" t="s">
        <v>504</v>
      </c>
      <c r="AT123" s="198" t="s">
        <v>200</v>
      </c>
      <c r="AU123" s="198" t="s">
        <v>85</v>
      </c>
      <c r="AY123" s="17" t="s">
        <v>198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7" t="s">
        <v>83</v>
      </c>
      <c r="BK123" s="199">
        <f>ROUND(I123*H123,2)</f>
        <v>0</v>
      </c>
      <c r="BL123" s="17" t="s">
        <v>504</v>
      </c>
      <c r="BM123" s="198" t="s">
        <v>759</v>
      </c>
    </row>
    <row r="124" spans="1:65" s="2" customFormat="1" ht="19.5">
      <c r="A124" s="34"/>
      <c r="B124" s="35"/>
      <c r="C124" s="36"/>
      <c r="D124" s="202" t="s">
        <v>224</v>
      </c>
      <c r="E124" s="36"/>
      <c r="F124" s="223" t="s">
        <v>760</v>
      </c>
      <c r="G124" s="36"/>
      <c r="H124" s="36"/>
      <c r="I124" s="224"/>
      <c r="J124" s="36"/>
      <c r="K124" s="36"/>
      <c r="L124" s="39"/>
      <c r="M124" s="225"/>
      <c r="N124" s="226"/>
      <c r="O124" s="71"/>
      <c r="P124" s="71"/>
      <c r="Q124" s="71"/>
      <c r="R124" s="71"/>
      <c r="S124" s="71"/>
      <c r="T124" s="72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224</v>
      </c>
      <c r="AU124" s="17" t="s">
        <v>85</v>
      </c>
    </row>
    <row r="125" spans="1:65" s="13" customFormat="1">
      <c r="B125" s="200"/>
      <c r="C125" s="201"/>
      <c r="D125" s="202" t="s">
        <v>212</v>
      </c>
      <c r="E125" s="203" t="s">
        <v>1</v>
      </c>
      <c r="F125" s="204" t="s">
        <v>733</v>
      </c>
      <c r="G125" s="201"/>
      <c r="H125" s="205">
        <v>10</v>
      </c>
      <c r="I125" s="206"/>
      <c r="J125" s="201"/>
      <c r="K125" s="201"/>
      <c r="L125" s="207"/>
      <c r="M125" s="208"/>
      <c r="N125" s="209"/>
      <c r="O125" s="209"/>
      <c r="P125" s="209"/>
      <c r="Q125" s="209"/>
      <c r="R125" s="209"/>
      <c r="S125" s="209"/>
      <c r="T125" s="210"/>
      <c r="AT125" s="211" t="s">
        <v>212</v>
      </c>
      <c r="AU125" s="211" t="s">
        <v>85</v>
      </c>
      <c r="AV125" s="13" t="s">
        <v>85</v>
      </c>
      <c r="AW125" s="13" t="s">
        <v>31</v>
      </c>
      <c r="AX125" s="13" t="s">
        <v>83</v>
      </c>
      <c r="AY125" s="211" t="s">
        <v>198</v>
      </c>
    </row>
    <row r="126" spans="1:65" s="13" customFormat="1">
      <c r="B126" s="200"/>
      <c r="C126" s="201"/>
      <c r="D126" s="202" t="s">
        <v>212</v>
      </c>
      <c r="E126" s="201"/>
      <c r="F126" s="204" t="s">
        <v>761</v>
      </c>
      <c r="G126" s="201"/>
      <c r="H126" s="205">
        <v>50</v>
      </c>
      <c r="I126" s="206"/>
      <c r="J126" s="201"/>
      <c r="K126" s="201"/>
      <c r="L126" s="207"/>
      <c r="M126" s="208"/>
      <c r="N126" s="209"/>
      <c r="O126" s="209"/>
      <c r="P126" s="209"/>
      <c r="Q126" s="209"/>
      <c r="R126" s="209"/>
      <c r="S126" s="209"/>
      <c r="T126" s="210"/>
      <c r="AT126" s="211" t="s">
        <v>212</v>
      </c>
      <c r="AU126" s="211" t="s">
        <v>85</v>
      </c>
      <c r="AV126" s="13" t="s">
        <v>85</v>
      </c>
      <c r="AW126" s="13" t="s">
        <v>4</v>
      </c>
      <c r="AX126" s="13" t="s">
        <v>83</v>
      </c>
      <c r="AY126" s="211" t="s">
        <v>198</v>
      </c>
    </row>
    <row r="127" spans="1:65" s="2" customFormat="1" ht="24.2" customHeight="1">
      <c r="A127" s="34"/>
      <c r="B127" s="35"/>
      <c r="C127" s="187" t="s">
        <v>85</v>
      </c>
      <c r="D127" s="187" t="s">
        <v>200</v>
      </c>
      <c r="E127" s="188" t="s">
        <v>762</v>
      </c>
      <c r="F127" s="189" t="s">
        <v>763</v>
      </c>
      <c r="G127" s="190" t="s">
        <v>160</v>
      </c>
      <c r="H127" s="191">
        <v>80</v>
      </c>
      <c r="I127" s="192"/>
      <c r="J127" s="193">
        <f>ROUND(I127*H127,2)</f>
        <v>0</v>
      </c>
      <c r="K127" s="189" t="s">
        <v>203</v>
      </c>
      <c r="L127" s="39"/>
      <c r="M127" s="194" t="s">
        <v>1</v>
      </c>
      <c r="N127" s="195" t="s">
        <v>40</v>
      </c>
      <c r="O127" s="71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8" t="s">
        <v>504</v>
      </c>
      <c r="AT127" s="198" t="s">
        <v>200</v>
      </c>
      <c r="AU127" s="198" t="s">
        <v>85</v>
      </c>
      <c r="AY127" s="17" t="s">
        <v>198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7" t="s">
        <v>83</v>
      </c>
      <c r="BK127" s="199">
        <f>ROUND(I127*H127,2)</f>
        <v>0</v>
      </c>
      <c r="BL127" s="17" t="s">
        <v>504</v>
      </c>
      <c r="BM127" s="198" t="s">
        <v>764</v>
      </c>
    </row>
    <row r="128" spans="1:65" s="2" customFormat="1" ht="19.5">
      <c r="A128" s="34"/>
      <c r="B128" s="35"/>
      <c r="C128" s="36"/>
      <c r="D128" s="202" t="s">
        <v>224</v>
      </c>
      <c r="E128" s="36"/>
      <c r="F128" s="223" t="s">
        <v>765</v>
      </c>
      <c r="G128" s="36"/>
      <c r="H128" s="36"/>
      <c r="I128" s="224"/>
      <c r="J128" s="36"/>
      <c r="K128" s="36"/>
      <c r="L128" s="39"/>
      <c r="M128" s="225"/>
      <c r="N128" s="226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224</v>
      </c>
      <c r="AU128" s="17" t="s">
        <v>85</v>
      </c>
    </row>
    <row r="129" spans="1:65" s="13" customFormat="1">
      <c r="B129" s="200"/>
      <c r="C129" s="201"/>
      <c r="D129" s="202" t="s">
        <v>212</v>
      </c>
      <c r="E129" s="203" t="s">
        <v>1</v>
      </c>
      <c r="F129" s="204" t="s">
        <v>731</v>
      </c>
      <c r="G129" s="201"/>
      <c r="H129" s="205">
        <v>20</v>
      </c>
      <c r="I129" s="206"/>
      <c r="J129" s="201"/>
      <c r="K129" s="201"/>
      <c r="L129" s="207"/>
      <c r="M129" s="208"/>
      <c r="N129" s="209"/>
      <c r="O129" s="209"/>
      <c r="P129" s="209"/>
      <c r="Q129" s="209"/>
      <c r="R129" s="209"/>
      <c r="S129" s="209"/>
      <c r="T129" s="210"/>
      <c r="AT129" s="211" t="s">
        <v>212</v>
      </c>
      <c r="AU129" s="211" t="s">
        <v>85</v>
      </c>
      <c r="AV129" s="13" t="s">
        <v>85</v>
      </c>
      <c r="AW129" s="13" t="s">
        <v>31</v>
      </c>
      <c r="AX129" s="13" t="s">
        <v>83</v>
      </c>
      <c r="AY129" s="211" t="s">
        <v>198</v>
      </c>
    </row>
    <row r="130" spans="1:65" s="13" customFormat="1">
      <c r="B130" s="200"/>
      <c r="C130" s="201"/>
      <c r="D130" s="202" t="s">
        <v>212</v>
      </c>
      <c r="E130" s="201"/>
      <c r="F130" s="204" t="s">
        <v>766</v>
      </c>
      <c r="G130" s="201"/>
      <c r="H130" s="205">
        <v>80</v>
      </c>
      <c r="I130" s="206"/>
      <c r="J130" s="201"/>
      <c r="K130" s="201"/>
      <c r="L130" s="207"/>
      <c r="M130" s="208"/>
      <c r="N130" s="209"/>
      <c r="O130" s="209"/>
      <c r="P130" s="209"/>
      <c r="Q130" s="209"/>
      <c r="R130" s="209"/>
      <c r="S130" s="209"/>
      <c r="T130" s="210"/>
      <c r="AT130" s="211" t="s">
        <v>212</v>
      </c>
      <c r="AU130" s="211" t="s">
        <v>85</v>
      </c>
      <c r="AV130" s="13" t="s">
        <v>85</v>
      </c>
      <c r="AW130" s="13" t="s">
        <v>4</v>
      </c>
      <c r="AX130" s="13" t="s">
        <v>83</v>
      </c>
      <c r="AY130" s="211" t="s">
        <v>198</v>
      </c>
    </row>
    <row r="131" spans="1:65" s="2" customFormat="1" ht="33" customHeight="1">
      <c r="A131" s="34"/>
      <c r="B131" s="35"/>
      <c r="C131" s="187" t="s">
        <v>96</v>
      </c>
      <c r="D131" s="187" t="s">
        <v>200</v>
      </c>
      <c r="E131" s="188" t="s">
        <v>767</v>
      </c>
      <c r="F131" s="189" t="s">
        <v>768</v>
      </c>
      <c r="G131" s="190" t="s">
        <v>160</v>
      </c>
      <c r="H131" s="191">
        <v>20</v>
      </c>
      <c r="I131" s="192"/>
      <c r="J131" s="193">
        <f>ROUND(I131*H131,2)</f>
        <v>0</v>
      </c>
      <c r="K131" s="189" t="s">
        <v>203</v>
      </c>
      <c r="L131" s="39"/>
      <c r="M131" s="194" t="s">
        <v>1</v>
      </c>
      <c r="N131" s="195" t="s">
        <v>40</v>
      </c>
      <c r="O131" s="71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8" t="s">
        <v>504</v>
      </c>
      <c r="AT131" s="198" t="s">
        <v>200</v>
      </c>
      <c r="AU131" s="198" t="s">
        <v>85</v>
      </c>
      <c r="AY131" s="17" t="s">
        <v>198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7" t="s">
        <v>83</v>
      </c>
      <c r="BK131" s="199">
        <f>ROUND(I131*H131,2)</f>
        <v>0</v>
      </c>
      <c r="BL131" s="17" t="s">
        <v>504</v>
      </c>
      <c r="BM131" s="198" t="s">
        <v>769</v>
      </c>
    </row>
    <row r="132" spans="1:65" s="13" customFormat="1">
      <c r="B132" s="200"/>
      <c r="C132" s="201"/>
      <c r="D132" s="202" t="s">
        <v>212</v>
      </c>
      <c r="E132" s="203" t="s">
        <v>1</v>
      </c>
      <c r="F132" s="204" t="s">
        <v>731</v>
      </c>
      <c r="G132" s="201"/>
      <c r="H132" s="205">
        <v>20</v>
      </c>
      <c r="I132" s="206"/>
      <c r="J132" s="201"/>
      <c r="K132" s="201"/>
      <c r="L132" s="207"/>
      <c r="M132" s="208"/>
      <c r="N132" s="209"/>
      <c r="O132" s="209"/>
      <c r="P132" s="209"/>
      <c r="Q132" s="209"/>
      <c r="R132" s="209"/>
      <c r="S132" s="209"/>
      <c r="T132" s="210"/>
      <c r="AT132" s="211" t="s">
        <v>212</v>
      </c>
      <c r="AU132" s="211" t="s">
        <v>85</v>
      </c>
      <c r="AV132" s="13" t="s">
        <v>85</v>
      </c>
      <c r="AW132" s="13" t="s">
        <v>31</v>
      </c>
      <c r="AX132" s="13" t="s">
        <v>83</v>
      </c>
      <c r="AY132" s="211" t="s">
        <v>198</v>
      </c>
    </row>
    <row r="133" spans="1:65" s="2" customFormat="1" ht="24.2" customHeight="1">
      <c r="A133" s="34"/>
      <c r="B133" s="35"/>
      <c r="C133" s="237" t="s">
        <v>204</v>
      </c>
      <c r="D133" s="237" t="s">
        <v>314</v>
      </c>
      <c r="E133" s="238" t="s">
        <v>770</v>
      </c>
      <c r="F133" s="239" t="s">
        <v>771</v>
      </c>
      <c r="G133" s="240" t="s">
        <v>160</v>
      </c>
      <c r="H133" s="241">
        <v>20</v>
      </c>
      <c r="I133" s="242"/>
      <c r="J133" s="243">
        <f>ROUND(I133*H133,2)</f>
        <v>0</v>
      </c>
      <c r="K133" s="239" t="s">
        <v>203</v>
      </c>
      <c r="L133" s="244"/>
      <c r="M133" s="245" t="s">
        <v>1</v>
      </c>
      <c r="N133" s="246" t="s">
        <v>40</v>
      </c>
      <c r="O133" s="71"/>
      <c r="P133" s="196">
        <f>O133*H133</f>
        <v>0</v>
      </c>
      <c r="Q133" s="196">
        <v>3.7000000000000002E-3</v>
      </c>
      <c r="R133" s="196">
        <f>Q133*H133</f>
        <v>7.400000000000001E-2</v>
      </c>
      <c r="S133" s="196">
        <v>0</v>
      </c>
      <c r="T133" s="19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8" t="s">
        <v>772</v>
      </c>
      <c r="AT133" s="198" t="s">
        <v>314</v>
      </c>
      <c r="AU133" s="198" t="s">
        <v>85</v>
      </c>
      <c r="AY133" s="17" t="s">
        <v>198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7" t="s">
        <v>83</v>
      </c>
      <c r="BK133" s="199">
        <f>ROUND(I133*H133,2)</f>
        <v>0</v>
      </c>
      <c r="BL133" s="17" t="s">
        <v>772</v>
      </c>
      <c r="BM133" s="198" t="s">
        <v>773</v>
      </c>
    </row>
    <row r="134" spans="1:65" s="13" customFormat="1">
      <c r="B134" s="200"/>
      <c r="C134" s="201"/>
      <c r="D134" s="202" t="s">
        <v>212</v>
      </c>
      <c r="E134" s="203" t="s">
        <v>1</v>
      </c>
      <c r="F134" s="204" t="s">
        <v>731</v>
      </c>
      <c r="G134" s="201"/>
      <c r="H134" s="205">
        <v>20</v>
      </c>
      <c r="I134" s="206"/>
      <c r="J134" s="201"/>
      <c r="K134" s="201"/>
      <c r="L134" s="207"/>
      <c r="M134" s="208"/>
      <c r="N134" s="209"/>
      <c r="O134" s="209"/>
      <c r="P134" s="209"/>
      <c r="Q134" s="209"/>
      <c r="R134" s="209"/>
      <c r="S134" s="209"/>
      <c r="T134" s="210"/>
      <c r="AT134" s="211" t="s">
        <v>212</v>
      </c>
      <c r="AU134" s="211" t="s">
        <v>85</v>
      </c>
      <c r="AV134" s="13" t="s">
        <v>85</v>
      </c>
      <c r="AW134" s="13" t="s">
        <v>31</v>
      </c>
      <c r="AX134" s="13" t="s">
        <v>83</v>
      </c>
      <c r="AY134" s="211" t="s">
        <v>198</v>
      </c>
    </row>
    <row r="135" spans="1:65" s="2" customFormat="1" ht="24.2" customHeight="1">
      <c r="A135" s="34"/>
      <c r="B135" s="35"/>
      <c r="C135" s="187" t="s">
        <v>134</v>
      </c>
      <c r="D135" s="187" t="s">
        <v>200</v>
      </c>
      <c r="E135" s="188" t="s">
        <v>774</v>
      </c>
      <c r="F135" s="189" t="s">
        <v>775</v>
      </c>
      <c r="G135" s="190" t="s">
        <v>160</v>
      </c>
      <c r="H135" s="191">
        <v>10</v>
      </c>
      <c r="I135" s="192"/>
      <c r="J135" s="193">
        <f>ROUND(I135*H135,2)</f>
        <v>0</v>
      </c>
      <c r="K135" s="189" t="s">
        <v>203</v>
      </c>
      <c r="L135" s="39"/>
      <c r="M135" s="194" t="s">
        <v>1</v>
      </c>
      <c r="N135" s="195" t="s">
        <v>40</v>
      </c>
      <c r="O135" s="71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8" t="s">
        <v>504</v>
      </c>
      <c r="AT135" s="198" t="s">
        <v>200</v>
      </c>
      <c r="AU135" s="198" t="s">
        <v>85</v>
      </c>
      <c r="AY135" s="17" t="s">
        <v>198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7" t="s">
        <v>83</v>
      </c>
      <c r="BK135" s="199">
        <f>ROUND(I135*H135,2)</f>
        <v>0</v>
      </c>
      <c r="BL135" s="17" t="s">
        <v>504</v>
      </c>
      <c r="BM135" s="198" t="s">
        <v>776</v>
      </c>
    </row>
    <row r="136" spans="1:65" s="13" customFormat="1">
      <c r="B136" s="200"/>
      <c r="C136" s="201"/>
      <c r="D136" s="202" t="s">
        <v>212</v>
      </c>
      <c r="E136" s="203" t="s">
        <v>1</v>
      </c>
      <c r="F136" s="204" t="s">
        <v>733</v>
      </c>
      <c r="G136" s="201"/>
      <c r="H136" s="205">
        <v>10</v>
      </c>
      <c r="I136" s="206"/>
      <c r="J136" s="201"/>
      <c r="K136" s="201"/>
      <c r="L136" s="207"/>
      <c r="M136" s="208"/>
      <c r="N136" s="209"/>
      <c r="O136" s="209"/>
      <c r="P136" s="209"/>
      <c r="Q136" s="209"/>
      <c r="R136" s="209"/>
      <c r="S136" s="209"/>
      <c r="T136" s="210"/>
      <c r="AT136" s="211" t="s">
        <v>212</v>
      </c>
      <c r="AU136" s="211" t="s">
        <v>85</v>
      </c>
      <c r="AV136" s="13" t="s">
        <v>85</v>
      </c>
      <c r="AW136" s="13" t="s">
        <v>31</v>
      </c>
      <c r="AX136" s="13" t="s">
        <v>83</v>
      </c>
      <c r="AY136" s="211" t="s">
        <v>198</v>
      </c>
    </row>
    <row r="137" spans="1:65" s="2" customFormat="1" ht="16.5" customHeight="1">
      <c r="A137" s="34"/>
      <c r="B137" s="35"/>
      <c r="C137" s="237" t="s">
        <v>220</v>
      </c>
      <c r="D137" s="237" t="s">
        <v>314</v>
      </c>
      <c r="E137" s="238" t="s">
        <v>777</v>
      </c>
      <c r="F137" s="239" t="s">
        <v>778</v>
      </c>
      <c r="G137" s="240" t="s">
        <v>160</v>
      </c>
      <c r="H137" s="241">
        <v>8</v>
      </c>
      <c r="I137" s="242"/>
      <c r="J137" s="243">
        <f>ROUND(I137*H137,2)</f>
        <v>0</v>
      </c>
      <c r="K137" s="239" t="s">
        <v>779</v>
      </c>
      <c r="L137" s="244"/>
      <c r="M137" s="245" t="s">
        <v>1</v>
      </c>
      <c r="N137" s="246" t="s">
        <v>40</v>
      </c>
      <c r="O137" s="71"/>
      <c r="P137" s="196">
        <f>O137*H137</f>
        <v>0</v>
      </c>
      <c r="Q137" s="196">
        <v>0.02</v>
      </c>
      <c r="R137" s="196">
        <f>Q137*H137</f>
        <v>0.16</v>
      </c>
      <c r="S137" s="196">
        <v>0</v>
      </c>
      <c r="T137" s="19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772</v>
      </c>
      <c r="AT137" s="198" t="s">
        <v>314</v>
      </c>
      <c r="AU137" s="198" t="s">
        <v>85</v>
      </c>
      <c r="AY137" s="17" t="s">
        <v>198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7" t="s">
        <v>83</v>
      </c>
      <c r="BK137" s="199">
        <f>ROUND(I137*H137,2)</f>
        <v>0</v>
      </c>
      <c r="BL137" s="17" t="s">
        <v>772</v>
      </c>
      <c r="BM137" s="198" t="s">
        <v>780</v>
      </c>
    </row>
    <row r="138" spans="1:65" s="15" customFormat="1">
      <c r="B138" s="227"/>
      <c r="C138" s="228"/>
      <c r="D138" s="202" t="s">
        <v>212</v>
      </c>
      <c r="E138" s="229" t="s">
        <v>1</v>
      </c>
      <c r="F138" s="230" t="s">
        <v>781</v>
      </c>
      <c r="G138" s="228"/>
      <c r="H138" s="229" t="s">
        <v>1</v>
      </c>
      <c r="I138" s="231"/>
      <c r="J138" s="228"/>
      <c r="K138" s="228"/>
      <c r="L138" s="232"/>
      <c r="M138" s="233"/>
      <c r="N138" s="234"/>
      <c r="O138" s="234"/>
      <c r="P138" s="234"/>
      <c r="Q138" s="234"/>
      <c r="R138" s="234"/>
      <c r="S138" s="234"/>
      <c r="T138" s="235"/>
      <c r="AT138" s="236" t="s">
        <v>212</v>
      </c>
      <c r="AU138" s="236" t="s">
        <v>85</v>
      </c>
      <c r="AV138" s="15" t="s">
        <v>83</v>
      </c>
      <c r="AW138" s="15" t="s">
        <v>31</v>
      </c>
      <c r="AX138" s="15" t="s">
        <v>75</v>
      </c>
      <c r="AY138" s="236" t="s">
        <v>198</v>
      </c>
    </row>
    <row r="139" spans="1:65" s="15" customFormat="1" ht="22.5">
      <c r="B139" s="227"/>
      <c r="C139" s="228"/>
      <c r="D139" s="202" t="s">
        <v>212</v>
      </c>
      <c r="E139" s="229" t="s">
        <v>1</v>
      </c>
      <c r="F139" s="230" t="s">
        <v>782</v>
      </c>
      <c r="G139" s="228"/>
      <c r="H139" s="229" t="s">
        <v>1</v>
      </c>
      <c r="I139" s="231"/>
      <c r="J139" s="228"/>
      <c r="K139" s="228"/>
      <c r="L139" s="232"/>
      <c r="M139" s="233"/>
      <c r="N139" s="234"/>
      <c r="O139" s="234"/>
      <c r="P139" s="234"/>
      <c r="Q139" s="234"/>
      <c r="R139" s="234"/>
      <c r="S139" s="234"/>
      <c r="T139" s="235"/>
      <c r="AT139" s="236" t="s">
        <v>212</v>
      </c>
      <c r="AU139" s="236" t="s">
        <v>85</v>
      </c>
      <c r="AV139" s="15" t="s">
        <v>83</v>
      </c>
      <c r="AW139" s="15" t="s">
        <v>31</v>
      </c>
      <c r="AX139" s="15" t="s">
        <v>75</v>
      </c>
      <c r="AY139" s="236" t="s">
        <v>198</v>
      </c>
    </row>
    <row r="140" spans="1:65" s="13" customFormat="1">
      <c r="B140" s="200"/>
      <c r="C140" s="201"/>
      <c r="D140" s="202" t="s">
        <v>212</v>
      </c>
      <c r="E140" s="203" t="s">
        <v>1</v>
      </c>
      <c r="F140" s="204" t="s">
        <v>232</v>
      </c>
      <c r="G140" s="201"/>
      <c r="H140" s="205">
        <v>8</v>
      </c>
      <c r="I140" s="206"/>
      <c r="J140" s="201"/>
      <c r="K140" s="201"/>
      <c r="L140" s="207"/>
      <c r="M140" s="208"/>
      <c r="N140" s="209"/>
      <c r="O140" s="209"/>
      <c r="P140" s="209"/>
      <c r="Q140" s="209"/>
      <c r="R140" s="209"/>
      <c r="S140" s="209"/>
      <c r="T140" s="210"/>
      <c r="AT140" s="211" t="s">
        <v>212</v>
      </c>
      <c r="AU140" s="211" t="s">
        <v>85</v>
      </c>
      <c r="AV140" s="13" t="s">
        <v>85</v>
      </c>
      <c r="AW140" s="13" t="s">
        <v>31</v>
      </c>
      <c r="AX140" s="13" t="s">
        <v>83</v>
      </c>
      <c r="AY140" s="211" t="s">
        <v>198</v>
      </c>
    </row>
    <row r="141" spans="1:65" s="2" customFormat="1" ht="16.5" customHeight="1">
      <c r="A141" s="34"/>
      <c r="B141" s="35"/>
      <c r="C141" s="237" t="s">
        <v>226</v>
      </c>
      <c r="D141" s="237" t="s">
        <v>314</v>
      </c>
      <c r="E141" s="238" t="s">
        <v>783</v>
      </c>
      <c r="F141" s="239" t="s">
        <v>778</v>
      </c>
      <c r="G141" s="240" t="s">
        <v>160</v>
      </c>
      <c r="H141" s="241">
        <v>2</v>
      </c>
      <c r="I141" s="242"/>
      <c r="J141" s="243">
        <f>ROUND(I141*H141,2)</f>
        <v>0</v>
      </c>
      <c r="K141" s="239" t="s">
        <v>779</v>
      </c>
      <c r="L141" s="244"/>
      <c r="M141" s="245" t="s">
        <v>1</v>
      </c>
      <c r="N141" s="246" t="s">
        <v>40</v>
      </c>
      <c r="O141" s="71"/>
      <c r="P141" s="196">
        <f>O141*H141</f>
        <v>0</v>
      </c>
      <c r="Q141" s="196">
        <v>0.02</v>
      </c>
      <c r="R141" s="196">
        <f>Q141*H141</f>
        <v>0.04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772</v>
      </c>
      <c r="AT141" s="198" t="s">
        <v>314</v>
      </c>
      <c r="AU141" s="198" t="s">
        <v>85</v>
      </c>
      <c r="AY141" s="17" t="s">
        <v>198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7" t="s">
        <v>83</v>
      </c>
      <c r="BK141" s="199">
        <f>ROUND(I141*H141,2)</f>
        <v>0</v>
      </c>
      <c r="BL141" s="17" t="s">
        <v>772</v>
      </c>
      <c r="BM141" s="198" t="s">
        <v>784</v>
      </c>
    </row>
    <row r="142" spans="1:65" s="15" customFormat="1">
      <c r="B142" s="227"/>
      <c r="C142" s="228"/>
      <c r="D142" s="202" t="s">
        <v>212</v>
      </c>
      <c r="E142" s="229" t="s">
        <v>1</v>
      </c>
      <c r="F142" s="230" t="s">
        <v>781</v>
      </c>
      <c r="G142" s="228"/>
      <c r="H142" s="229" t="s">
        <v>1</v>
      </c>
      <c r="I142" s="231"/>
      <c r="J142" s="228"/>
      <c r="K142" s="228"/>
      <c r="L142" s="232"/>
      <c r="M142" s="233"/>
      <c r="N142" s="234"/>
      <c r="O142" s="234"/>
      <c r="P142" s="234"/>
      <c r="Q142" s="234"/>
      <c r="R142" s="234"/>
      <c r="S142" s="234"/>
      <c r="T142" s="235"/>
      <c r="AT142" s="236" t="s">
        <v>212</v>
      </c>
      <c r="AU142" s="236" t="s">
        <v>85</v>
      </c>
      <c r="AV142" s="15" t="s">
        <v>83</v>
      </c>
      <c r="AW142" s="15" t="s">
        <v>31</v>
      </c>
      <c r="AX142" s="15" t="s">
        <v>75</v>
      </c>
      <c r="AY142" s="236" t="s">
        <v>198</v>
      </c>
    </row>
    <row r="143" spans="1:65" s="15" customFormat="1" ht="22.5">
      <c r="B143" s="227"/>
      <c r="C143" s="228"/>
      <c r="D143" s="202" t="s">
        <v>212</v>
      </c>
      <c r="E143" s="229" t="s">
        <v>1</v>
      </c>
      <c r="F143" s="230" t="s">
        <v>785</v>
      </c>
      <c r="G143" s="228"/>
      <c r="H143" s="229" t="s">
        <v>1</v>
      </c>
      <c r="I143" s="231"/>
      <c r="J143" s="228"/>
      <c r="K143" s="228"/>
      <c r="L143" s="232"/>
      <c r="M143" s="233"/>
      <c r="N143" s="234"/>
      <c r="O143" s="234"/>
      <c r="P143" s="234"/>
      <c r="Q143" s="234"/>
      <c r="R143" s="234"/>
      <c r="S143" s="234"/>
      <c r="T143" s="235"/>
      <c r="AT143" s="236" t="s">
        <v>212</v>
      </c>
      <c r="AU143" s="236" t="s">
        <v>85</v>
      </c>
      <c r="AV143" s="15" t="s">
        <v>83</v>
      </c>
      <c r="AW143" s="15" t="s">
        <v>31</v>
      </c>
      <c r="AX143" s="15" t="s">
        <v>75</v>
      </c>
      <c r="AY143" s="236" t="s">
        <v>198</v>
      </c>
    </row>
    <row r="144" spans="1:65" s="13" customFormat="1">
      <c r="B144" s="200"/>
      <c r="C144" s="201"/>
      <c r="D144" s="202" t="s">
        <v>212</v>
      </c>
      <c r="E144" s="203" t="s">
        <v>1</v>
      </c>
      <c r="F144" s="204" t="s">
        <v>85</v>
      </c>
      <c r="G144" s="201"/>
      <c r="H144" s="205">
        <v>2</v>
      </c>
      <c r="I144" s="206"/>
      <c r="J144" s="201"/>
      <c r="K144" s="201"/>
      <c r="L144" s="207"/>
      <c r="M144" s="208"/>
      <c r="N144" s="209"/>
      <c r="O144" s="209"/>
      <c r="P144" s="209"/>
      <c r="Q144" s="209"/>
      <c r="R144" s="209"/>
      <c r="S144" s="209"/>
      <c r="T144" s="210"/>
      <c r="AT144" s="211" t="s">
        <v>212</v>
      </c>
      <c r="AU144" s="211" t="s">
        <v>85</v>
      </c>
      <c r="AV144" s="13" t="s">
        <v>85</v>
      </c>
      <c r="AW144" s="13" t="s">
        <v>31</v>
      </c>
      <c r="AX144" s="13" t="s">
        <v>83</v>
      </c>
      <c r="AY144" s="211" t="s">
        <v>198</v>
      </c>
    </row>
    <row r="145" spans="1:65" s="2" customFormat="1" ht="24.2" customHeight="1">
      <c r="A145" s="34"/>
      <c r="B145" s="35"/>
      <c r="C145" s="187" t="s">
        <v>232</v>
      </c>
      <c r="D145" s="187" t="s">
        <v>200</v>
      </c>
      <c r="E145" s="188" t="s">
        <v>786</v>
      </c>
      <c r="F145" s="189" t="s">
        <v>787</v>
      </c>
      <c r="G145" s="190" t="s">
        <v>160</v>
      </c>
      <c r="H145" s="191">
        <v>9</v>
      </c>
      <c r="I145" s="192"/>
      <c r="J145" s="193">
        <f>ROUND(I145*H145,2)</f>
        <v>0</v>
      </c>
      <c r="K145" s="189" t="s">
        <v>203</v>
      </c>
      <c r="L145" s="39"/>
      <c r="M145" s="194" t="s">
        <v>1</v>
      </c>
      <c r="N145" s="195" t="s">
        <v>40</v>
      </c>
      <c r="O145" s="71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504</v>
      </c>
      <c r="AT145" s="198" t="s">
        <v>200</v>
      </c>
      <c r="AU145" s="198" t="s">
        <v>85</v>
      </c>
      <c r="AY145" s="17" t="s">
        <v>198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7" t="s">
        <v>83</v>
      </c>
      <c r="BK145" s="199">
        <f>ROUND(I145*H145,2)</f>
        <v>0</v>
      </c>
      <c r="BL145" s="17" t="s">
        <v>504</v>
      </c>
      <c r="BM145" s="198" t="s">
        <v>788</v>
      </c>
    </row>
    <row r="146" spans="1:65" s="13" customFormat="1">
      <c r="B146" s="200"/>
      <c r="C146" s="201"/>
      <c r="D146" s="202" t="s">
        <v>212</v>
      </c>
      <c r="E146" s="203" t="s">
        <v>1</v>
      </c>
      <c r="F146" s="204" t="s">
        <v>729</v>
      </c>
      <c r="G146" s="201"/>
      <c r="H146" s="205">
        <v>9</v>
      </c>
      <c r="I146" s="206"/>
      <c r="J146" s="201"/>
      <c r="K146" s="201"/>
      <c r="L146" s="207"/>
      <c r="M146" s="208"/>
      <c r="N146" s="209"/>
      <c r="O146" s="209"/>
      <c r="P146" s="209"/>
      <c r="Q146" s="209"/>
      <c r="R146" s="209"/>
      <c r="S146" s="209"/>
      <c r="T146" s="210"/>
      <c r="AT146" s="211" t="s">
        <v>212</v>
      </c>
      <c r="AU146" s="211" t="s">
        <v>85</v>
      </c>
      <c r="AV146" s="13" t="s">
        <v>85</v>
      </c>
      <c r="AW146" s="13" t="s">
        <v>31</v>
      </c>
      <c r="AX146" s="13" t="s">
        <v>83</v>
      </c>
      <c r="AY146" s="211" t="s">
        <v>198</v>
      </c>
    </row>
    <row r="147" spans="1:65" s="2" customFormat="1" ht="16.5" customHeight="1">
      <c r="A147" s="34"/>
      <c r="B147" s="35"/>
      <c r="C147" s="237" t="s">
        <v>236</v>
      </c>
      <c r="D147" s="237" t="s">
        <v>314</v>
      </c>
      <c r="E147" s="238" t="s">
        <v>789</v>
      </c>
      <c r="F147" s="239" t="s">
        <v>790</v>
      </c>
      <c r="G147" s="240" t="s">
        <v>160</v>
      </c>
      <c r="H147" s="241">
        <v>4</v>
      </c>
      <c r="I147" s="242"/>
      <c r="J147" s="243">
        <f>ROUND(I147*H147,2)</f>
        <v>0</v>
      </c>
      <c r="K147" s="239" t="s">
        <v>779</v>
      </c>
      <c r="L147" s="244"/>
      <c r="M147" s="245" t="s">
        <v>1</v>
      </c>
      <c r="N147" s="246" t="s">
        <v>40</v>
      </c>
      <c r="O147" s="71"/>
      <c r="P147" s="196">
        <f>O147*H147</f>
        <v>0</v>
      </c>
      <c r="Q147" s="196">
        <v>0.06</v>
      </c>
      <c r="R147" s="196">
        <f>Q147*H147</f>
        <v>0.24</v>
      </c>
      <c r="S147" s="196">
        <v>0</v>
      </c>
      <c r="T147" s="19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772</v>
      </c>
      <c r="AT147" s="198" t="s">
        <v>314</v>
      </c>
      <c r="AU147" s="198" t="s">
        <v>85</v>
      </c>
      <c r="AY147" s="17" t="s">
        <v>198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7" t="s">
        <v>83</v>
      </c>
      <c r="BK147" s="199">
        <f>ROUND(I147*H147,2)</f>
        <v>0</v>
      </c>
      <c r="BL147" s="17" t="s">
        <v>772</v>
      </c>
      <c r="BM147" s="198" t="s">
        <v>791</v>
      </c>
    </row>
    <row r="148" spans="1:65" s="15" customFormat="1">
      <c r="B148" s="227"/>
      <c r="C148" s="228"/>
      <c r="D148" s="202" t="s">
        <v>212</v>
      </c>
      <c r="E148" s="229" t="s">
        <v>1</v>
      </c>
      <c r="F148" s="230" t="s">
        <v>1058</v>
      </c>
      <c r="G148" s="228"/>
      <c r="H148" s="229" t="s">
        <v>1</v>
      </c>
      <c r="I148" s="231"/>
      <c r="J148" s="228"/>
      <c r="K148" s="228"/>
      <c r="L148" s="232"/>
      <c r="M148" s="233"/>
      <c r="N148" s="234"/>
      <c r="O148" s="234"/>
      <c r="P148" s="234"/>
      <c r="Q148" s="234"/>
      <c r="R148" s="234"/>
      <c r="S148" s="234"/>
      <c r="T148" s="235"/>
      <c r="AT148" s="236" t="s">
        <v>212</v>
      </c>
      <c r="AU148" s="236" t="s">
        <v>85</v>
      </c>
      <c r="AV148" s="15" t="s">
        <v>83</v>
      </c>
      <c r="AW148" s="15" t="s">
        <v>31</v>
      </c>
      <c r="AX148" s="15" t="s">
        <v>75</v>
      </c>
      <c r="AY148" s="236" t="s">
        <v>198</v>
      </c>
    </row>
    <row r="149" spans="1:65" s="13" customFormat="1">
      <c r="B149" s="200"/>
      <c r="C149" s="201"/>
      <c r="D149" s="202" t="s">
        <v>212</v>
      </c>
      <c r="E149" s="203" t="s">
        <v>1</v>
      </c>
      <c r="F149" s="204" t="s">
        <v>792</v>
      </c>
      <c r="G149" s="201"/>
      <c r="H149" s="205">
        <v>3</v>
      </c>
      <c r="I149" s="206"/>
      <c r="J149" s="201"/>
      <c r="K149" s="201"/>
      <c r="L149" s="207"/>
      <c r="M149" s="208"/>
      <c r="N149" s="209"/>
      <c r="O149" s="209"/>
      <c r="P149" s="209"/>
      <c r="Q149" s="209"/>
      <c r="R149" s="209"/>
      <c r="S149" s="209"/>
      <c r="T149" s="210"/>
      <c r="AT149" s="211" t="s">
        <v>212</v>
      </c>
      <c r="AU149" s="211" t="s">
        <v>85</v>
      </c>
      <c r="AV149" s="13" t="s">
        <v>85</v>
      </c>
      <c r="AW149" s="13" t="s">
        <v>31</v>
      </c>
      <c r="AX149" s="13" t="s">
        <v>75</v>
      </c>
      <c r="AY149" s="211" t="s">
        <v>198</v>
      </c>
    </row>
    <row r="150" spans="1:65" s="13" customFormat="1">
      <c r="B150" s="200"/>
      <c r="C150" s="201"/>
      <c r="D150" s="202" t="s">
        <v>212</v>
      </c>
      <c r="E150" s="203" t="s">
        <v>1</v>
      </c>
      <c r="F150" s="204" t="s">
        <v>793</v>
      </c>
      <c r="G150" s="201"/>
      <c r="H150" s="205">
        <v>1</v>
      </c>
      <c r="I150" s="206"/>
      <c r="J150" s="201"/>
      <c r="K150" s="201"/>
      <c r="L150" s="207"/>
      <c r="M150" s="208"/>
      <c r="N150" s="209"/>
      <c r="O150" s="209"/>
      <c r="P150" s="209"/>
      <c r="Q150" s="209"/>
      <c r="R150" s="209"/>
      <c r="S150" s="209"/>
      <c r="T150" s="210"/>
      <c r="AT150" s="211" t="s">
        <v>212</v>
      </c>
      <c r="AU150" s="211" t="s">
        <v>85</v>
      </c>
      <c r="AV150" s="13" t="s">
        <v>85</v>
      </c>
      <c r="AW150" s="13" t="s">
        <v>31</v>
      </c>
      <c r="AX150" s="13" t="s">
        <v>75</v>
      </c>
      <c r="AY150" s="211" t="s">
        <v>198</v>
      </c>
    </row>
    <row r="151" spans="1:65" s="14" customFormat="1">
      <c r="B151" s="212"/>
      <c r="C151" s="213"/>
      <c r="D151" s="202" t="s">
        <v>212</v>
      </c>
      <c r="E151" s="214" t="s">
        <v>1</v>
      </c>
      <c r="F151" s="215" t="s">
        <v>213</v>
      </c>
      <c r="G151" s="213"/>
      <c r="H151" s="216">
        <v>4</v>
      </c>
      <c r="I151" s="217"/>
      <c r="J151" s="213"/>
      <c r="K151" s="213"/>
      <c r="L151" s="218"/>
      <c r="M151" s="219"/>
      <c r="N151" s="220"/>
      <c r="O151" s="220"/>
      <c r="P151" s="220"/>
      <c r="Q151" s="220"/>
      <c r="R151" s="220"/>
      <c r="S151" s="220"/>
      <c r="T151" s="221"/>
      <c r="AT151" s="222" t="s">
        <v>212</v>
      </c>
      <c r="AU151" s="222" t="s">
        <v>85</v>
      </c>
      <c r="AV151" s="14" t="s">
        <v>204</v>
      </c>
      <c r="AW151" s="14" t="s">
        <v>31</v>
      </c>
      <c r="AX151" s="14" t="s">
        <v>83</v>
      </c>
      <c r="AY151" s="222" t="s">
        <v>198</v>
      </c>
    </row>
    <row r="152" spans="1:65" s="2" customFormat="1" ht="16.5" customHeight="1">
      <c r="A152" s="34"/>
      <c r="B152" s="35"/>
      <c r="C152" s="237" t="s">
        <v>161</v>
      </c>
      <c r="D152" s="237" t="s">
        <v>314</v>
      </c>
      <c r="E152" s="238" t="s">
        <v>794</v>
      </c>
      <c r="F152" s="239" t="s">
        <v>790</v>
      </c>
      <c r="G152" s="240" t="s">
        <v>160</v>
      </c>
      <c r="H152" s="241">
        <v>3</v>
      </c>
      <c r="I152" s="242"/>
      <c r="J152" s="243">
        <f>ROUND(I152*H152,2)</f>
        <v>0</v>
      </c>
      <c r="K152" s="239" t="s">
        <v>779</v>
      </c>
      <c r="L152" s="244"/>
      <c r="M152" s="245" t="s">
        <v>1</v>
      </c>
      <c r="N152" s="246" t="s">
        <v>40</v>
      </c>
      <c r="O152" s="71"/>
      <c r="P152" s="196">
        <f>O152*H152</f>
        <v>0</v>
      </c>
      <c r="Q152" s="196">
        <v>0.06</v>
      </c>
      <c r="R152" s="196">
        <f>Q152*H152</f>
        <v>0.18</v>
      </c>
      <c r="S152" s="196">
        <v>0</v>
      </c>
      <c r="T152" s="19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8" t="s">
        <v>772</v>
      </c>
      <c r="AT152" s="198" t="s">
        <v>314</v>
      </c>
      <c r="AU152" s="198" t="s">
        <v>85</v>
      </c>
      <c r="AY152" s="17" t="s">
        <v>198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7" t="s">
        <v>83</v>
      </c>
      <c r="BK152" s="199">
        <f>ROUND(I152*H152,2)</f>
        <v>0</v>
      </c>
      <c r="BL152" s="17" t="s">
        <v>772</v>
      </c>
      <c r="BM152" s="198" t="s">
        <v>795</v>
      </c>
    </row>
    <row r="153" spans="1:65" s="15" customFormat="1">
      <c r="B153" s="227"/>
      <c r="C153" s="228"/>
      <c r="D153" s="202" t="s">
        <v>212</v>
      </c>
      <c r="E153" s="229" t="s">
        <v>1</v>
      </c>
      <c r="F153" s="230" t="s">
        <v>796</v>
      </c>
      <c r="G153" s="228"/>
      <c r="H153" s="229" t="s">
        <v>1</v>
      </c>
      <c r="I153" s="231"/>
      <c r="J153" s="228"/>
      <c r="K153" s="228"/>
      <c r="L153" s="232"/>
      <c r="M153" s="233"/>
      <c r="N153" s="234"/>
      <c r="O153" s="234"/>
      <c r="P153" s="234"/>
      <c r="Q153" s="234"/>
      <c r="R153" s="234"/>
      <c r="S153" s="234"/>
      <c r="T153" s="235"/>
      <c r="AT153" s="236" t="s">
        <v>212</v>
      </c>
      <c r="AU153" s="236" t="s">
        <v>85</v>
      </c>
      <c r="AV153" s="15" t="s">
        <v>83</v>
      </c>
      <c r="AW153" s="15" t="s">
        <v>31</v>
      </c>
      <c r="AX153" s="15" t="s">
        <v>75</v>
      </c>
      <c r="AY153" s="236" t="s">
        <v>198</v>
      </c>
    </row>
    <row r="154" spans="1:65" s="13" customFormat="1">
      <c r="B154" s="200"/>
      <c r="C154" s="201"/>
      <c r="D154" s="202" t="s">
        <v>212</v>
      </c>
      <c r="E154" s="203" t="s">
        <v>1</v>
      </c>
      <c r="F154" s="204" t="s">
        <v>797</v>
      </c>
      <c r="G154" s="201"/>
      <c r="H154" s="205">
        <v>3</v>
      </c>
      <c r="I154" s="206"/>
      <c r="J154" s="201"/>
      <c r="K154" s="201"/>
      <c r="L154" s="207"/>
      <c r="M154" s="208"/>
      <c r="N154" s="209"/>
      <c r="O154" s="209"/>
      <c r="P154" s="209"/>
      <c r="Q154" s="209"/>
      <c r="R154" s="209"/>
      <c r="S154" s="209"/>
      <c r="T154" s="210"/>
      <c r="AT154" s="211" t="s">
        <v>212</v>
      </c>
      <c r="AU154" s="211" t="s">
        <v>85</v>
      </c>
      <c r="AV154" s="13" t="s">
        <v>85</v>
      </c>
      <c r="AW154" s="13" t="s">
        <v>31</v>
      </c>
      <c r="AX154" s="13" t="s">
        <v>83</v>
      </c>
      <c r="AY154" s="211" t="s">
        <v>198</v>
      </c>
    </row>
    <row r="155" spans="1:65" s="2" customFormat="1" ht="16.5" customHeight="1">
      <c r="A155" s="34"/>
      <c r="B155" s="35"/>
      <c r="C155" s="237" t="s">
        <v>243</v>
      </c>
      <c r="D155" s="237" t="s">
        <v>314</v>
      </c>
      <c r="E155" s="238" t="s">
        <v>798</v>
      </c>
      <c r="F155" s="239" t="s">
        <v>790</v>
      </c>
      <c r="G155" s="240" t="s">
        <v>160</v>
      </c>
      <c r="H155" s="241">
        <v>2</v>
      </c>
      <c r="I155" s="242"/>
      <c r="J155" s="243">
        <f>ROUND(I155*H155,2)</f>
        <v>0</v>
      </c>
      <c r="K155" s="239" t="s">
        <v>779</v>
      </c>
      <c r="L155" s="244"/>
      <c r="M155" s="245" t="s">
        <v>1</v>
      </c>
      <c r="N155" s="246" t="s">
        <v>40</v>
      </c>
      <c r="O155" s="71"/>
      <c r="P155" s="196">
        <f>O155*H155</f>
        <v>0</v>
      </c>
      <c r="Q155" s="196">
        <v>0.06</v>
      </c>
      <c r="R155" s="196">
        <f>Q155*H155</f>
        <v>0.12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772</v>
      </c>
      <c r="AT155" s="198" t="s">
        <v>314</v>
      </c>
      <c r="AU155" s="198" t="s">
        <v>85</v>
      </c>
      <c r="AY155" s="17" t="s">
        <v>198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7" t="s">
        <v>83</v>
      </c>
      <c r="BK155" s="199">
        <f>ROUND(I155*H155,2)</f>
        <v>0</v>
      </c>
      <c r="BL155" s="17" t="s">
        <v>772</v>
      </c>
      <c r="BM155" s="198" t="s">
        <v>799</v>
      </c>
    </row>
    <row r="156" spans="1:65" s="15" customFormat="1">
      <c r="B156" s="227"/>
      <c r="C156" s="228"/>
      <c r="D156" s="202" t="s">
        <v>212</v>
      </c>
      <c r="E156" s="229" t="s">
        <v>1</v>
      </c>
      <c r="F156" s="230" t="s">
        <v>800</v>
      </c>
      <c r="G156" s="228"/>
      <c r="H156" s="229" t="s">
        <v>1</v>
      </c>
      <c r="I156" s="231"/>
      <c r="J156" s="228"/>
      <c r="K156" s="228"/>
      <c r="L156" s="232"/>
      <c r="M156" s="233"/>
      <c r="N156" s="234"/>
      <c r="O156" s="234"/>
      <c r="P156" s="234"/>
      <c r="Q156" s="234"/>
      <c r="R156" s="234"/>
      <c r="S156" s="234"/>
      <c r="T156" s="235"/>
      <c r="AT156" s="236" t="s">
        <v>212</v>
      </c>
      <c r="AU156" s="236" t="s">
        <v>85</v>
      </c>
      <c r="AV156" s="15" t="s">
        <v>83</v>
      </c>
      <c r="AW156" s="15" t="s">
        <v>31</v>
      </c>
      <c r="AX156" s="15" t="s">
        <v>75</v>
      </c>
      <c r="AY156" s="236" t="s">
        <v>198</v>
      </c>
    </row>
    <row r="157" spans="1:65" s="13" customFormat="1">
      <c r="B157" s="200"/>
      <c r="C157" s="201"/>
      <c r="D157" s="202" t="s">
        <v>212</v>
      </c>
      <c r="E157" s="203" t="s">
        <v>1</v>
      </c>
      <c r="F157" s="204" t="s">
        <v>85</v>
      </c>
      <c r="G157" s="201"/>
      <c r="H157" s="205">
        <v>2</v>
      </c>
      <c r="I157" s="206"/>
      <c r="J157" s="201"/>
      <c r="K157" s="201"/>
      <c r="L157" s="207"/>
      <c r="M157" s="208"/>
      <c r="N157" s="209"/>
      <c r="O157" s="209"/>
      <c r="P157" s="209"/>
      <c r="Q157" s="209"/>
      <c r="R157" s="209"/>
      <c r="S157" s="209"/>
      <c r="T157" s="210"/>
      <c r="AT157" s="211" t="s">
        <v>212</v>
      </c>
      <c r="AU157" s="211" t="s">
        <v>85</v>
      </c>
      <c r="AV157" s="13" t="s">
        <v>85</v>
      </c>
      <c r="AW157" s="13" t="s">
        <v>31</v>
      </c>
      <c r="AX157" s="13" t="s">
        <v>83</v>
      </c>
      <c r="AY157" s="211" t="s">
        <v>198</v>
      </c>
    </row>
    <row r="158" spans="1:65" s="2" customFormat="1" ht="24.2" customHeight="1">
      <c r="A158" s="34"/>
      <c r="B158" s="35"/>
      <c r="C158" s="187" t="s">
        <v>8</v>
      </c>
      <c r="D158" s="187" t="s">
        <v>200</v>
      </c>
      <c r="E158" s="188" t="s">
        <v>801</v>
      </c>
      <c r="F158" s="189" t="s">
        <v>802</v>
      </c>
      <c r="G158" s="190" t="s">
        <v>160</v>
      </c>
      <c r="H158" s="191">
        <v>9</v>
      </c>
      <c r="I158" s="192"/>
      <c r="J158" s="193">
        <f>ROUND(I158*H158,2)</f>
        <v>0</v>
      </c>
      <c r="K158" s="189" t="s">
        <v>203</v>
      </c>
      <c r="L158" s="39"/>
      <c r="M158" s="194" t="s">
        <v>1</v>
      </c>
      <c r="N158" s="195" t="s">
        <v>40</v>
      </c>
      <c r="O158" s="71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8" t="s">
        <v>504</v>
      </c>
      <c r="AT158" s="198" t="s">
        <v>200</v>
      </c>
      <c r="AU158" s="198" t="s">
        <v>85</v>
      </c>
      <c r="AY158" s="17" t="s">
        <v>198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7" t="s">
        <v>83</v>
      </c>
      <c r="BK158" s="199">
        <f>ROUND(I158*H158,2)</f>
        <v>0</v>
      </c>
      <c r="BL158" s="17" t="s">
        <v>504</v>
      </c>
      <c r="BM158" s="198" t="s">
        <v>803</v>
      </c>
    </row>
    <row r="159" spans="1:65" s="13" customFormat="1">
      <c r="B159" s="200"/>
      <c r="C159" s="201"/>
      <c r="D159" s="202" t="s">
        <v>212</v>
      </c>
      <c r="E159" s="203" t="s">
        <v>1</v>
      </c>
      <c r="F159" s="204" t="s">
        <v>735</v>
      </c>
      <c r="G159" s="201"/>
      <c r="H159" s="205">
        <v>9</v>
      </c>
      <c r="I159" s="206"/>
      <c r="J159" s="201"/>
      <c r="K159" s="201"/>
      <c r="L159" s="207"/>
      <c r="M159" s="208"/>
      <c r="N159" s="209"/>
      <c r="O159" s="209"/>
      <c r="P159" s="209"/>
      <c r="Q159" s="209"/>
      <c r="R159" s="209"/>
      <c r="S159" s="209"/>
      <c r="T159" s="210"/>
      <c r="AT159" s="211" t="s">
        <v>212</v>
      </c>
      <c r="AU159" s="211" t="s">
        <v>85</v>
      </c>
      <c r="AV159" s="13" t="s">
        <v>85</v>
      </c>
      <c r="AW159" s="13" t="s">
        <v>31</v>
      </c>
      <c r="AX159" s="13" t="s">
        <v>83</v>
      </c>
      <c r="AY159" s="211" t="s">
        <v>198</v>
      </c>
    </row>
    <row r="160" spans="1:65" s="2" customFormat="1" ht="16.5" customHeight="1">
      <c r="A160" s="34"/>
      <c r="B160" s="35"/>
      <c r="C160" s="237" t="s">
        <v>250</v>
      </c>
      <c r="D160" s="237" t="s">
        <v>314</v>
      </c>
      <c r="E160" s="238" t="s">
        <v>804</v>
      </c>
      <c r="F160" s="239" t="s">
        <v>805</v>
      </c>
      <c r="G160" s="240" t="s">
        <v>160</v>
      </c>
      <c r="H160" s="241">
        <v>3</v>
      </c>
      <c r="I160" s="242"/>
      <c r="J160" s="243">
        <f>ROUND(I160*H160,2)</f>
        <v>0</v>
      </c>
      <c r="K160" s="239" t="s">
        <v>779</v>
      </c>
      <c r="L160" s="244"/>
      <c r="M160" s="245" t="s">
        <v>1</v>
      </c>
      <c r="N160" s="246" t="s">
        <v>40</v>
      </c>
      <c r="O160" s="71"/>
      <c r="P160" s="196">
        <f>O160*H160</f>
        <v>0</v>
      </c>
      <c r="Q160" s="196">
        <v>0.03</v>
      </c>
      <c r="R160" s="196">
        <f>Q160*H160</f>
        <v>0.09</v>
      </c>
      <c r="S160" s="196">
        <v>0</v>
      </c>
      <c r="T160" s="19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8" t="s">
        <v>772</v>
      </c>
      <c r="AT160" s="198" t="s">
        <v>314</v>
      </c>
      <c r="AU160" s="198" t="s">
        <v>85</v>
      </c>
      <c r="AY160" s="17" t="s">
        <v>198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17" t="s">
        <v>83</v>
      </c>
      <c r="BK160" s="199">
        <f>ROUND(I160*H160,2)</f>
        <v>0</v>
      </c>
      <c r="BL160" s="17" t="s">
        <v>772</v>
      </c>
      <c r="BM160" s="198" t="s">
        <v>806</v>
      </c>
    </row>
    <row r="161" spans="1:65" s="15" customFormat="1">
      <c r="B161" s="227"/>
      <c r="C161" s="228"/>
      <c r="D161" s="202" t="s">
        <v>212</v>
      </c>
      <c r="E161" s="229" t="s">
        <v>1</v>
      </c>
      <c r="F161" s="230" t="s">
        <v>807</v>
      </c>
      <c r="G161" s="228"/>
      <c r="H161" s="229" t="s">
        <v>1</v>
      </c>
      <c r="I161" s="231"/>
      <c r="J161" s="228"/>
      <c r="K161" s="228"/>
      <c r="L161" s="232"/>
      <c r="M161" s="233"/>
      <c r="N161" s="234"/>
      <c r="O161" s="234"/>
      <c r="P161" s="234"/>
      <c r="Q161" s="234"/>
      <c r="R161" s="234"/>
      <c r="S161" s="234"/>
      <c r="T161" s="235"/>
      <c r="AT161" s="236" t="s">
        <v>212</v>
      </c>
      <c r="AU161" s="236" t="s">
        <v>85</v>
      </c>
      <c r="AV161" s="15" t="s">
        <v>83</v>
      </c>
      <c r="AW161" s="15" t="s">
        <v>31</v>
      </c>
      <c r="AX161" s="15" t="s">
        <v>75</v>
      </c>
      <c r="AY161" s="236" t="s">
        <v>198</v>
      </c>
    </row>
    <row r="162" spans="1:65" s="13" customFormat="1">
      <c r="B162" s="200"/>
      <c r="C162" s="201"/>
      <c r="D162" s="202" t="s">
        <v>212</v>
      </c>
      <c r="E162" s="203" t="s">
        <v>1</v>
      </c>
      <c r="F162" s="204" t="s">
        <v>96</v>
      </c>
      <c r="G162" s="201"/>
      <c r="H162" s="205">
        <v>3</v>
      </c>
      <c r="I162" s="206"/>
      <c r="J162" s="201"/>
      <c r="K162" s="201"/>
      <c r="L162" s="207"/>
      <c r="M162" s="208"/>
      <c r="N162" s="209"/>
      <c r="O162" s="209"/>
      <c r="P162" s="209"/>
      <c r="Q162" s="209"/>
      <c r="R162" s="209"/>
      <c r="S162" s="209"/>
      <c r="T162" s="210"/>
      <c r="AT162" s="211" t="s">
        <v>212</v>
      </c>
      <c r="AU162" s="211" t="s">
        <v>85</v>
      </c>
      <c r="AV162" s="13" t="s">
        <v>85</v>
      </c>
      <c r="AW162" s="13" t="s">
        <v>31</v>
      </c>
      <c r="AX162" s="13" t="s">
        <v>83</v>
      </c>
      <c r="AY162" s="211" t="s">
        <v>198</v>
      </c>
    </row>
    <row r="163" spans="1:65" s="2" customFormat="1" ht="16.5" customHeight="1">
      <c r="A163" s="34"/>
      <c r="B163" s="35"/>
      <c r="C163" s="237" t="s">
        <v>254</v>
      </c>
      <c r="D163" s="237" t="s">
        <v>314</v>
      </c>
      <c r="E163" s="238" t="s">
        <v>808</v>
      </c>
      <c r="F163" s="239" t="s">
        <v>805</v>
      </c>
      <c r="G163" s="240" t="s">
        <v>160</v>
      </c>
      <c r="H163" s="241">
        <v>3</v>
      </c>
      <c r="I163" s="242"/>
      <c r="J163" s="243">
        <f>ROUND(I163*H163,2)</f>
        <v>0</v>
      </c>
      <c r="K163" s="239" t="s">
        <v>779</v>
      </c>
      <c r="L163" s="244"/>
      <c r="M163" s="245" t="s">
        <v>1</v>
      </c>
      <c r="N163" s="246" t="s">
        <v>40</v>
      </c>
      <c r="O163" s="71"/>
      <c r="P163" s="196">
        <f>O163*H163</f>
        <v>0</v>
      </c>
      <c r="Q163" s="196">
        <v>0.03</v>
      </c>
      <c r="R163" s="196">
        <f>Q163*H163</f>
        <v>0.09</v>
      </c>
      <c r="S163" s="196">
        <v>0</v>
      </c>
      <c r="T163" s="19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8" t="s">
        <v>772</v>
      </c>
      <c r="AT163" s="198" t="s">
        <v>314</v>
      </c>
      <c r="AU163" s="198" t="s">
        <v>85</v>
      </c>
      <c r="AY163" s="17" t="s">
        <v>198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17" t="s">
        <v>83</v>
      </c>
      <c r="BK163" s="199">
        <f>ROUND(I163*H163,2)</f>
        <v>0</v>
      </c>
      <c r="BL163" s="17" t="s">
        <v>772</v>
      </c>
      <c r="BM163" s="198" t="s">
        <v>809</v>
      </c>
    </row>
    <row r="164" spans="1:65" s="15" customFormat="1">
      <c r="B164" s="227"/>
      <c r="C164" s="228"/>
      <c r="D164" s="202" t="s">
        <v>212</v>
      </c>
      <c r="E164" s="229" t="s">
        <v>1</v>
      </c>
      <c r="F164" s="230" t="s">
        <v>810</v>
      </c>
      <c r="G164" s="228"/>
      <c r="H164" s="229" t="s">
        <v>1</v>
      </c>
      <c r="I164" s="231"/>
      <c r="J164" s="228"/>
      <c r="K164" s="228"/>
      <c r="L164" s="232"/>
      <c r="M164" s="233"/>
      <c r="N164" s="234"/>
      <c r="O164" s="234"/>
      <c r="P164" s="234"/>
      <c r="Q164" s="234"/>
      <c r="R164" s="234"/>
      <c r="S164" s="234"/>
      <c r="T164" s="235"/>
      <c r="AT164" s="236" t="s">
        <v>212</v>
      </c>
      <c r="AU164" s="236" t="s">
        <v>85</v>
      </c>
      <c r="AV164" s="15" t="s">
        <v>83</v>
      </c>
      <c r="AW164" s="15" t="s">
        <v>31</v>
      </c>
      <c r="AX164" s="15" t="s">
        <v>75</v>
      </c>
      <c r="AY164" s="236" t="s">
        <v>198</v>
      </c>
    </row>
    <row r="165" spans="1:65" s="13" customFormat="1">
      <c r="B165" s="200"/>
      <c r="C165" s="201"/>
      <c r="D165" s="202" t="s">
        <v>212</v>
      </c>
      <c r="E165" s="203" t="s">
        <v>1</v>
      </c>
      <c r="F165" s="204" t="s">
        <v>96</v>
      </c>
      <c r="G165" s="201"/>
      <c r="H165" s="205">
        <v>3</v>
      </c>
      <c r="I165" s="206"/>
      <c r="J165" s="201"/>
      <c r="K165" s="201"/>
      <c r="L165" s="207"/>
      <c r="M165" s="208"/>
      <c r="N165" s="209"/>
      <c r="O165" s="209"/>
      <c r="P165" s="209"/>
      <c r="Q165" s="209"/>
      <c r="R165" s="209"/>
      <c r="S165" s="209"/>
      <c r="T165" s="210"/>
      <c r="AT165" s="211" t="s">
        <v>212</v>
      </c>
      <c r="AU165" s="211" t="s">
        <v>85</v>
      </c>
      <c r="AV165" s="13" t="s">
        <v>85</v>
      </c>
      <c r="AW165" s="13" t="s">
        <v>31</v>
      </c>
      <c r="AX165" s="13" t="s">
        <v>83</v>
      </c>
      <c r="AY165" s="211" t="s">
        <v>198</v>
      </c>
    </row>
    <row r="166" spans="1:65" s="2" customFormat="1" ht="16.5" customHeight="1">
      <c r="A166" s="34"/>
      <c r="B166" s="35"/>
      <c r="C166" s="237" t="s">
        <v>260</v>
      </c>
      <c r="D166" s="237" t="s">
        <v>314</v>
      </c>
      <c r="E166" s="238" t="s">
        <v>811</v>
      </c>
      <c r="F166" s="239" t="s">
        <v>805</v>
      </c>
      <c r="G166" s="240" t="s">
        <v>160</v>
      </c>
      <c r="H166" s="241">
        <v>1</v>
      </c>
      <c r="I166" s="242"/>
      <c r="J166" s="243">
        <f>ROUND(I166*H166,2)</f>
        <v>0</v>
      </c>
      <c r="K166" s="239" t="s">
        <v>779</v>
      </c>
      <c r="L166" s="244"/>
      <c r="M166" s="245" t="s">
        <v>1</v>
      </c>
      <c r="N166" s="246" t="s">
        <v>40</v>
      </c>
      <c r="O166" s="71"/>
      <c r="P166" s="196">
        <f>O166*H166</f>
        <v>0</v>
      </c>
      <c r="Q166" s="196">
        <v>0.03</v>
      </c>
      <c r="R166" s="196">
        <f>Q166*H166</f>
        <v>0.03</v>
      </c>
      <c r="S166" s="196">
        <v>0</v>
      </c>
      <c r="T166" s="19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8" t="s">
        <v>772</v>
      </c>
      <c r="AT166" s="198" t="s">
        <v>314</v>
      </c>
      <c r="AU166" s="198" t="s">
        <v>85</v>
      </c>
      <c r="AY166" s="17" t="s">
        <v>198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7" t="s">
        <v>83</v>
      </c>
      <c r="BK166" s="199">
        <f>ROUND(I166*H166,2)</f>
        <v>0</v>
      </c>
      <c r="BL166" s="17" t="s">
        <v>772</v>
      </c>
      <c r="BM166" s="198" t="s">
        <v>812</v>
      </c>
    </row>
    <row r="167" spans="1:65" s="15" customFormat="1">
      <c r="B167" s="227"/>
      <c r="C167" s="228"/>
      <c r="D167" s="202" t="s">
        <v>212</v>
      </c>
      <c r="E167" s="229" t="s">
        <v>1</v>
      </c>
      <c r="F167" s="230" t="s">
        <v>813</v>
      </c>
      <c r="G167" s="228"/>
      <c r="H167" s="229" t="s">
        <v>1</v>
      </c>
      <c r="I167" s="231"/>
      <c r="J167" s="228"/>
      <c r="K167" s="228"/>
      <c r="L167" s="232"/>
      <c r="M167" s="233"/>
      <c r="N167" s="234"/>
      <c r="O167" s="234"/>
      <c r="P167" s="234"/>
      <c r="Q167" s="234"/>
      <c r="R167" s="234"/>
      <c r="S167" s="234"/>
      <c r="T167" s="235"/>
      <c r="AT167" s="236" t="s">
        <v>212</v>
      </c>
      <c r="AU167" s="236" t="s">
        <v>85</v>
      </c>
      <c r="AV167" s="15" t="s">
        <v>83</v>
      </c>
      <c r="AW167" s="15" t="s">
        <v>31</v>
      </c>
      <c r="AX167" s="15" t="s">
        <v>75</v>
      </c>
      <c r="AY167" s="236" t="s">
        <v>198</v>
      </c>
    </row>
    <row r="168" spans="1:65" s="13" customFormat="1">
      <c r="B168" s="200"/>
      <c r="C168" s="201"/>
      <c r="D168" s="202" t="s">
        <v>212</v>
      </c>
      <c r="E168" s="203" t="s">
        <v>1</v>
      </c>
      <c r="F168" s="204" t="s">
        <v>83</v>
      </c>
      <c r="G168" s="201"/>
      <c r="H168" s="205">
        <v>1</v>
      </c>
      <c r="I168" s="206"/>
      <c r="J168" s="201"/>
      <c r="K168" s="201"/>
      <c r="L168" s="207"/>
      <c r="M168" s="208"/>
      <c r="N168" s="209"/>
      <c r="O168" s="209"/>
      <c r="P168" s="209"/>
      <c r="Q168" s="209"/>
      <c r="R168" s="209"/>
      <c r="S168" s="209"/>
      <c r="T168" s="210"/>
      <c r="AT168" s="211" t="s">
        <v>212</v>
      </c>
      <c r="AU168" s="211" t="s">
        <v>85</v>
      </c>
      <c r="AV168" s="13" t="s">
        <v>85</v>
      </c>
      <c r="AW168" s="13" t="s">
        <v>31</v>
      </c>
      <c r="AX168" s="13" t="s">
        <v>83</v>
      </c>
      <c r="AY168" s="211" t="s">
        <v>198</v>
      </c>
    </row>
    <row r="169" spans="1:65" s="2" customFormat="1" ht="16.5" customHeight="1">
      <c r="A169" s="34"/>
      <c r="B169" s="35"/>
      <c r="C169" s="237" t="s">
        <v>264</v>
      </c>
      <c r="D169" s="237" t="s">
        <v>314</v>
      </c>
      <c r="E169" s="238" t="s">
        <v>814</v>
      </c>
      <c r="F169" s="239" t="s">
        <v>805</v>
      </c>
      <c r="G169" s="240" t="s">
        <v>160</v>
      </c>
      <c r="H169" s="241">
        <v>1</v>
      </c>
      <c r="I169" s="242"/>
      <c r="J169" s="243">
        <f>ROUND(I169*H169,2)</f>
        <v>0</v>
      </c>
      <c r="K169" s="239" t="s">
        <v>779</v>
      </c>
      <c r="L169" s="244"/>
      <c r="M169" s="245" t="s">
        <v>1</v>
      </c>
      <c r="N169" s="246" t="s">
        <v>40</v>
      </c>
      <c r="O169" s="71"/>
      <c r="P169" s="196">
        <f>O169*H169</f>
        <v>0</v>
      </c>
      <c r="Q169" s="196">
        <v>0.03</v>
      </c>
      <c r="R169" s="196">
        <f>Q169*H169</f>
        <v>0.03</v>
      </c>
      <c r="S169" s="196">
        <v>0</v>
      </c>
      <c r="T169" s="19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8" t="s">
        <v>772</v>
      </c>
      <c r="AT169" s="198" t="s">
        <v>314</v>
      </c>
      <c r="AU169" s="198" t="s">
        <v>85</v>
      </c>
      <c r="AY169" s="17" t="s">
        <v>198</v>
      </c>
      <c r="BE169" s="199">
        <f>IF(N169="základní",J169,0)</f>
        <v>0</v>
      </c>
      <c r="BF169" s="199">
        <f>IF(N169="snížená",J169,0)</f>
        <v>0</v>
      </c>
      <c r="BG169" s="199">
        <f>IF(N169="zákl. přenesená",J169,0)</f>
        <v>0</v>
      </c>
      <c r="BH169" s="199">
        <f>IF(N169="sníž. přenesená",J169,0)</f>
        <v>0</v>
      </c>
      <c r="BI169" s="199">
        <f>IF(N169="nulová",J169,0)</f>
        <v>0</v>
      </c>
      <c r="BJ169" s="17" t="s">
        <v>83</v>
      </c>
      <c r="BK169" s="199">
        <f>ROUND(I169*H169,2)</f>
        <v>0</v>
      </c>
      <c r="BL169" s="17" t="s">
        <v>772</v>
      </c>
      <c r="BM169" s="198" t="s">
        <v>815</v>
      </c>
    </row>
    <row r="170" spans="1:65" s="15" customFormat="1">
      <c r="B170" s="227"/>
      <c r="C170" s="228"/>
      <c r="D170" s="202" t="s">
        <v>212</v>
      </c>
      <c r="E170" s="229" t="s">
        <v>1</v>
      </c>
      <c r="F170" s="230" t="s">
        <v>816</v>
      </c>
      <c r="G170" s="228"/>
      <c r="H170" s="229" t="s">
        <v>1</v>
      </c>
      <c r="I170" s="231"/>
      <c r="J170" s="228"/>
      <c r="K170" s="228"/>
      <c r="L170" s="232"/>
      <c r="M170" s="233"/>
      <c r="N170" s="234"/>
      <c r="O170" s="234"/>
      <c r="P170" s="234"/>
      <c r="Q170" s="234"/>
      <c r="R170" s="234"/>
      <c r="S170" s="234"/>
      <c r="T170" s="235"/>
      <c r="AT170" s="236" t="s">
        <v>212</v>
      </c>
      <c r="AU170" s="236" t="s">
        <v>85</v>
      </c>
      <c r="AV170" s="15" t="s">
        <v>83</v>
      </c>
      <c r="AW170" s="15" t="s">
        <v>31</v>
      </c>
      <c r="AX170" s="15" t="s">
        <v>75</v>
      </c>
      <c r="AY170" s="236" t="s">
        <v>198</v>
      </c>
    </row>
    <row r="171" spans="1:65" s="13" customFormat="1">
      <c r="B171" s="200"/>
      <c r="C171" s="201"/>
      <c r="D171" s="202" t="s">
        <v>212</v>
      </c>
      <c r="E171" s="203" t="s">
        <v>1</v>
      </c>
      <c r="F171" s="204" t="s">
        <v>83</v>
      </c>
      <c r="G171" s="201"/>
      <c r="H171" s="205">
        <v>1</v>
      </c>
      <c r="I171" s="206"/>
      <c r="J171" s="201"/>
      <c r="K171" s="201"/>
      <c r="L171" s="207"/>
      <c r="M171" s="208"/>
      <c r="N171" s="209"/>
      <c r="O171" s="209"/>
      <c r="P171" s="209"/>
      <c r="Q171" s="209"/>
      <c r="R171" s="209"/>
      <c r="S171" s="209"/>
      <c r="T171" s="210"/>
      <c r="AT171" s="211" t="s">
        <v>212</v>
      </c>
      <c r="AU171" s="211" t="s">
        <v>85</v>
      </c>
      <c r="AV171" s="13" t="s">
        <v>85</v>
      </c>
      <c r="AW171" s="13" t="s">
        <v>31</v>
      </c>
      <c r="AX171" s="13" t="s">
        <v>83</v>
      </c>
      <c r="AY171" s="211" t="s">
        <v>198</v>
      </c>
    </row>
    <row r="172" spans="1:65" s="2" customFormat="1" ht="16.5" customHeight="1">
      <c r="A172" s="34"/>
      <c r="B172" s="35"/>
      <c r="C172" s="237" t="s">
        <v>269</v>
      </c>
      <c r="D172" s="237" t="s">
        <v>314</v>
      </c>
      <c r="E172" s="238" t="s">
        <v>817</v>
      </c>
      <c r="F172" s="239" t="s">
        <v>805</v>
      </c>
      <c r="G172" s="240" t="s">
        <v>160</v>
      </c>
      <c r="H172" s="241">
        <v>1</v>
      </c>
      <c r="I172" s="242"/>
      <c r="J172" s="243">
        <f>ROUND(I172*H172,2)</f>
        <v>0</v>
      </c>
      <c r="K172" s="239" t="s">
        <v>779</v>
      </c>
      <c r="L172" s="244"/>
      <c r="M172" s="245" t="s">
        <v>1</v>
      </c>
      <c r="N172" s="246" t="s">
        <v>40</v>
      </c>
      <c r="O172" s="71"/>
      <c r="P172" s="196">
        <f>O172*H172</f>
        <v>0</v>
      </c>
      <c r="Q172" s="196">
        <v>0.03</v>
      </c>
      <c r="R172" s="196">
        <f>Q172*H172</f>
        <v>0.03</v>
      </c>
      <c r="S172" s="196">
        <v>0</v>
      </c>
      <c r="T172" s="19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8" t="s">
        <v>772</v>
      </c>
      <c r="AT172" s="198" t="s">
        <v>314</v>
      </c>
      <c r="AU172" s="198" t="s">
        <v>85</v>
      </c>
      <c r="AY172" s="17" t="s">
        <v>198</v>
      </c>
      <c r="BE172" s="199">
        <f>IF(N172="základní",J172,0)</f>
        <v>0</v>
      </c>
      <c r="BF172" s="199">
        <f>IF(N172="snížená",J172,0)</f>
        <v>0</v>
      </c>
      <c r="BG172" s="199">
        <f>IF(N172="zákl. přenesená",J172,0)</f>
        <v>0</v>
      </c>
      <c r="BH172" s="199">
        <f>IF(N172="sníž. přenesená",J172,0)</f>
        <v>0</v>
      </c>
      <c r="BI172" s="199">
        <f>IF(N172="nulová",J172,0)</f>
        <v>0</v>
      </c>
      <c r="BJ172" s="17" t="s">
        <v>83</v>
      </c>
      <c r="BK172" s="199">
        <f>ROUND(I172*H172,2)</f>
        <v>0</v>
      </c>
      <c r="BL172" s="17" t="s">
        <v>772</v>
      </c>
      <c r="BM172" s="198" t="s">
        <v>818</v>
      </c>
    </row>
    <row r="173" spans="1:65" s="15" customFormat="1">
      <c r="B173" s="227"/>
      <c r="C173" s="228"/>
      <c r="D173" s="202" t="s">
        <v>212</v>
      </c>
      <c r="E173" s="229" t="s">
        <v>1</v>
      </c>
      <c r="F173" s="230" t="s">
        <v>819</v>
      </c>
      <c r="G173" s="228"/>
      <c r="H173" s="229" t="s">
        <v>1</v>
      </c>
      <c r="I173" s="231"/>
      <c r="J173" s="228"/>
      <c r="K173" s="228"/>
      <c r="L173" s="232"/>
      <c r="M173" s="233"/>
      <c r="N173" s="234"/>
      <c r="O173" s="234"/>
      <c r="P173" s="234"/>
      <c r="Q173" s="234"/>
      <c r="R173" s="234"/>
      <c r="S173" s="234"/>
      <c r="T173" s="235"/>
      <c r="AT173" s="236" t="s">
        <v>212</v>
      </c>
      <c r="AU173" s="236" t="s">
        <v>85</v>
      </c>
      <c r="AV173" s="15" t="s">
        <v>83</v>
      </c>
      <c r="AW173" s="15" t="s">
        <v>31</v>
      </c>
      <c r="AX173" s="15" t="s">
        <v>75</v>
      </c>
      <c r="AY173" s="236" t="s">
        <v>198</v>
      </c>
    </row>
    <row r="174" spans="1:65" s="13" customFormat="1">
      <c r="B174" s="200"/>
      <c r="C174" s="201"/>
      <c r="D174" s="202" t="s">
        <v>212</v>
      </c>
      <c r="E174" s="203" t="s">
        <v>1</v>
      </c>
      <c r="F174" s="204" t="s">
        <v>83</v>
      </c>
      <c r="G174" s="201"/>
      <c r="H174" s="205">
        <v>1</v>
      </c>
      <c r="I174" s="206"/>
      <c r="J174" s="201"/>
      <c r="K174" s="201"/>
      <c r="L174" s="207"/>
      <c r="M174" s="208"/>
      <c r="N174" s="209"/>
      <c r="O174" s="209"/>
      <c r="P174" s="209"/>
      <c r="Q174" s="209"/>
      <c r="R174" s="209"/>
      <c r="S174" s="209"/>
      <c r="T174" s="210"/>
      <c r="AT174" s="211" t="s">
        <v>212</v>
      </c>
      <c r="AU174" s="211" t="s">
        <v>85</v>
      </c>
      <c r="AV174" s="13" t="s">
        <v>85</v>
      </c>
      <c r="AW174" s="13" t="s">
        <v>31</v>
      </c>
      <c r="AX174" s="13" t="s">
        <v>83</v>
      </c>
      <c r="AY174" s="211" t="s">
        <v>198</v>
      </c>
    </row>
    <row r="175" spans="1:65" s="2" customFormat="1" ht="16.5" customHeight="1">
      <c r="A175" s="34"/>
      <c r="B175" s="35"/>
      <c r="C175" s="187" t="s">
        <v>274</v>
      </c>
      <c r="D175" s="187" t="s">
        <v>200</v>
      </c>
      <c r="E175" s="188" t="s">
        <v>820</v>
      </c>
      <c r="F175" s="189" t="s">
        <v>821</v>
      </c>
      <c r="G175" s="190" t="s">
        <v>160</v>
      </c>
      <c r="H175" s="191">
        <v>9</v>
      </c>
      <c r="I175" s="192"/>
      <c r="J175" s="193">
        <f>ROUND(I175*H175,2)</f>
        <v>0</v>
      </c>
      <c r="K175" s="189" t="s">
        <v>203</v>
      </c>
      <c r="L175" s="39"/>
      <c r="M175" s="194" t="s">
        <v>1</v>
      </c>
      <c r="N175" s="195" t="s">
        <v>40</v>
      </c>
      <c r="O175" s="71"/>
      <c r="P175" s="196">
        <f>O175*H175</f>
        <v>0</v>
      </c>
      <c r="Q175" s="196">
        <v>0</v>
      </c>
      <c r="R175" s="196">
        <f>Q175*H175</f>
        <v>0</v>
      </c>
      <c r="S175" s="196">
        <v>0</v>
      </c>
      <c r="T175" s="19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8" t="s">
        <v>504</v>
      </c>
      <c r="AT175" s="198" t="s">
        <v>200</v>
      </c>
      <c r="AU175" s="198" t="s">
        <v>85</v>
      </c>
      <c r="AY175" s="17" t="s">
        <v>198</v>
      </c>
      <c r="BE175" s="199">
        <f>IF(N175="základní",J175,0)</f>
        <v>0</v>
      </c>
      <c r="BF175" s="199">
        <f>IF(N175="snížená",J175,0)</f>
        <v>0</v>
      </c>
      <c r="BG175" s="199">
        <f>IF(N175="zákl. přenesená",J175,0)</f>
        <v>0</v>
      </c>
      <c r="BH175" s="199">
        <f>IF(N175="sníž. přenesená",J175,0)</f>
        <v>0</v>
      </c>
      <c r="BI175" s="199">
        <f>IF(N175="nulová",J175,0)</f>
        <v>0</v>
      </c>
      <c r="BJ175" s="17" t="s">
        <v>83</v>
      </c>
      <c r="BK175" s="199">
        <f>ROUND(I175*H175,2)</f>
        <v>0</v>
      </c>
      <c r="BL175" s="17" t="s">
        <v>504</v>
      </c>
      <c r="BM175" s="198" t="s">
        <v>822</v>
      </c>
    </row>
    <row r="176" spans="1:65" s="13" customFormat="1">
      <c r="B176" s="200"/>
      <c r="C176" s="201"/>
      <c r="D176" s="202" t="s">
        <v>212</v>
      </c>
      <c r="E176" s="203" t="s">
        <v>1</v>
      </c>
      <c r="F176" s="204" t="s">
        <v>729</v>
      </c>
      <c r="G176" s="201"/>
      <c r="H176" s="205">
        <v>9</v>
      </c>
      <c r="I176" s="206"/>
      <c r="J176" s="201"/>
      <c r="K176" s="201"/>
      <c r="L176" s="207"/>
      <c r="M176" s="208"/>
      <c r="N176" s="209"/>
      <c r="O176" s="209"/>
      <c r="P176" s="209"/>
      <c r="Q176" s="209"/>
      <c r="R176" s="209"/>
      <c r="S176" s="209"/>
      <c r="T176" s="210"/>
      <c r="AT176" s="211" t="s">
        <v>212</v>
      </c>
      <c r="AU176" s="211" t="s">
        <v>85</v>
      </c>
      <c r="AV176" s="13" t="s">
        <v>85</v>
      </c>
      <c r="AW176" s="13" t="s">
        <v>31</v>
      </c>
      <c r="AX176" s="13" t="s">
        <v>83</v>
      </c>
      <c r="AY176" s="211" t="s">
        <v>198</v>
      </c>
    </row>
    <row r="177" spans="1:65" s="2" customFormat="1" ht="16.5" customHeight="1">
      <c r="A177" s="34"/>
      <c r="B177" s="35"/>
      <c r="C177" s="237" t="s">
        <v>278</v>
      </c>
      <c r="D177" s="237" t="s">
        <v>314</v>
      </c>
      <c r="E177" s="238" t="s">
        <v>823</v>
      </c>
      <c r="F177" s="239" t="s">
        <v>824</v>
      </c>
      <c r="G177" s="240" t="s">
        <v>160</v>
      </c>
      <c r="H177" s="241">
        <v>8</v>
      </c>
      <c r="I177" s="242"/>
      <c r="J177" s="243">
        <f>ROUND(I177*H177,2)</f>
        <v>0</v>
      </c>
      <c r="K177" s="239" t="s">
        <v>779</v>
      </c>
      <c r="L177" s="244"/>
      <c r="M177" s="245" t="s">
        <v>1</v>
      </c>
      <c r="N177" s="246" t="s">
        <v>40</v>
      </c>
      <c r="O177" s="71"/>
      <c r="P177" s="196">
        <f>O177*H177</f>
        <v>0</v>
      </c>
      <c r="Q177" s="196">
        <v>0</v>
      </c>
      <c r="R177" s="196">
        <f>Q177*H177</f>
        <v>0</v>
      </c>
      <c r="S177" s="196">
        <v>0</v>
      </c>
      <c r="T177" s="197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8" t="s">
        <v>772</v>
      </c>
      <c r="AT177" s="198" t="s">
        <v>314</v>
      </c>
      <c r="AU177" s="198" t="s">
        <v>85</v>
      </c>
      <c r="AY177" s="17" t="s">
        <v>198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17" t="s">
        <v>83</v>
      </c>
      <c r="BK177" s="199">
        <f>ROUND(I177*H177,2)</f>
        <v>0</v>
      </c>
      <c r="BL177" s="17" t="s">
        <v>772</v>
      </c>
      <c r="BM177" s="198" t="s">
        <v>825</v>
      </c>
    </row>
    <row r="178" spans="1:65" s="2" customFormat="1" ht="19.5">
      <c r="A178" s="34"/>
      <c r="B178" s="35"/>
      <c r="C178" s="36"/>
      <c r="D178" s="202" t="s">
        <v>224</v>
      </c>
      <c r="E178" s="36"/>
      <c r="F178" s="223" t="s">
        <v>826</v>
      </c>
      <c r="G178" s="36"/>
      <c r="H178" s="36"/>
      <c r="I178" s="224"/>
      <c r="J178" s="36"/>
      <c r="K178" s="36"/>
      <c r="L178" s="39"/>
      <c r="M178" s="225"/>
      <c r="N178" s="226"/>
      <c r="O178" s="71"/>
      <c r="P178" s="71"/>
      <c r="Q178" s="71"/>
      <c r="R178" s="71"/>
      <c r="S178" s="71"/>
      <c r="T178" s="72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224</v>
      </c>
      <c r="AU178" s="17" t="s">
        <v>85</v>
      </c>
    </row>
    <row r="179" spans="1:65" s="15" customFormat="1">
      <c r="B179" s="227"/>
      <c r="C179" s="228"/>
      <c r="D179" s="202" t="s">
        <v>212</v>
      </c>
      <c r="E179" s="229" t="s">
        <v>1</v>
      </c>
      <c r="F179" s="230" t="s">
        <v>827</v>
      </c>
      <c r="G179" s="228"/>
      <c r="H179" s="229" t="s">
        <v>1</v>
      </c>
      <c r="I179" s="231"/>
      <c r="J179" s="228"/>
      <c r="K179" s="228"/>
      <c r="L179" s="232"/>
      <c r="M179" s="233"/>
      <c r="N179" s="234"/>
      <c r="O179" s="234"/>
      <c r="P179" s="234"/>
      <c r="Q179" s="234"/>
      <c r="R179" s="234"/>
      <c r="S179" s="234"/>
      <c r="T179" s="235"/>
      <c r="AT179" s="236" t="s">
        <v>212</v>
      </c>
      <c r="AU179" s="236" t="s">
        <v>85</v>
      </c>
      <c r="AV179" s="15" t="s">
        <v>83</v>
      </c>
      <c r="AW179" s="15" t="s">
        <v>31</v>
      </c>
      <c r="AX179" s="15" t="s">
        <v>75</v>
      </c>
      <c r="AY179" s="236" t="s">
        <v>198</v>
      </c>
    </row>
    <row r="180" spans="1:65" s="13" customFormat="1">
      <c r="B180" s="200"/>
      <c r="C180" s="201"/>
      <c r="D180" s="202" t="s">
        <v>212</v>
      </c>
      <c r="E180" s="203" t="s">
        <v>1</v>
      </c>
      <c r="F180" s="204" t="s">
        <v>232</v>
      </c>
      <c r="G180" s="201"/>
      <c r="H180" s="205">
        <v>8</v>
      </c>
      <c r="I180" s="206"/>
      <c r="J180" s="201"/>
      <c r="K180" s="201"/>
      <c r="L180" s="207"/>
      <c r="M180" s="208"/>
      <c r="N180" s="209"/>
      <c r="O180" s="209"/>
      <c r="P180" s="209"/>
      <c r="Q180" s="209"/>
      <c r="R180" s="209"/>
      <c r="S180" s="209"/>
      <c r="T180" s="210"/>
      <c r="AT180" s="211" t="s">
        <v>212</v>
      </c>
      <c r="AU180" s="211" t="s">
        <v>85</v>
      </c>
      <c r="AV180" s="13" t="s">
        <v>85</v>
      </c>
      <c r="AW180" s="13" t="s">
        <v>31</v>
      </c>
      <c r="AX180" s="13" t="s">
        <v>83</v>
      </c>
      <c r="AY180" s="211" t="s">
        <v>198</v>
      </c>
    </row>
    <row r="181" spans="1:65" s="2" customFormat="1" ht="16.5" customHeight="1">
      <c r="A181" s="34"/>
      <c r="B181" s="35"/>
      <c r="C181" s="237" t="s">
        <v>283</v>
      </c>
      <c r="D181" s="237" t="s">
        <v>314</v>
      </c>
      <c r="E181" s="238" t="s">
        <v>828</v>
      </c>
      <c r="F181" s="239" t="s">
        <v>829</v>
      </c>
      <c r="G181" s="240" t="s">
        <v>160</v>
      </c>
      <c r="H181" s="241">
        <v>1</v>
      </c>
      <c r="I181" s="242"/>
      <c r="J181" s="243">
        <f>ROUND(I181*H181,2)</f>
        <v>0</v>
      </c>
      <c r="K181" s="239" t="s">
        <v>779</v>
      </c>
      <c r="L181" s="244"/>
      <c r="M181" s="245" t="s">
        <v>1</v>
      </c>
      <c r="N181" s="246" t="s">
        <v>40</v>
      </c>
      <c r="O181" s="71"/>
      <c r="P181" s="196">
        <f>O181*H181</f>
        <v>0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8" t="s">
        <v>772</v>
      </c>
      <c r="AT181" s="198" t="s">
        <v>314</v>
      </c>
      <c r="AU181" s="198" t="s">
        <v>85</v>
      </c>
      <c r="AY181" s="17" t="s">
        <v>198</v>
      </c>
      <c r="BE181" s="199">
        <f>IF(N181="základní",J181,0)</f>
        <v>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17" t="s">
        <v>83</v>
      </c>
      <c r="BK181" s="199">
        <f>ROUND(I181*H181,2)</f>
        <v>0</v>
      </c>
      <c r="BL181" s="17" t="s">
        <v>772</v>
      </c>
      <c r="BM181" s="198" t="s">
        <v>830</v>
      </c>
    </row>
    <row r="182" spans="1:65" s="15" customFormat="1">
      <c r="B182" s="227"/>
      <c r="C182" s="228"/>
      <c r="D182" s="202" t="s">
        <v>212</v>
      </c>
      <c r="E182" s="229" t="s">
        <v>1</v>
      </c>
      <c r="F182" s="230" t="s">
        <v>831</v>
      </c>
      <c r="G182" s="228"/>
      <c r="H182" s="229" t="s">
        <v>1</v>
      </c>
      <c r="I182" s="231"/>
      <c r="J182" s="228"/>
      <c r="K182" s="228"/>
      <c r="L182" s="232"/>
      <c r="M182" s="233"/>
      <c r="N182" s="234"/>
      <c r="O182" s="234"/>
      <c r="P182" s="234"/>
      <c r="Q182" s="234"/>
      <c r="R182" s="234"/>
      <c r="S182" s="234"/>
      <c r="T182" s="235"/>
      <c r="AT182" s="236" t="s">
        <v>212</v>
      </c>
      <c r="AU182" s="236" t="s">
        <v>85</v>
      </c>
      <c r="AV182" s="15" t="s">
        <v>83</v>
      </c>
      <c r="AW182" s="15" t="s">
        <v>31</v>
      </c>
      <c r="AX182" s="15" t="s">
        <v>75</v>
      </c>
      <c r="AY182" s="236" t="s">
        <v>198</v>
      </c>
    </row>
    <row r="183" spans="1:65" s="13" customFormat="1">
      <c r="B183" s="200"/>
      <c r="C183" s="201"/>
      <c r="D183" s="202" t="s">
        <v>212</v>
      </c>
      <c r="E183" s="203" t="s">
        <v>1</v>
      </c>
      <c r="F183" s="204" t="s">
        <v>83</v>
      </c>
      <c r="G183" s="201"/>
      <c r="H183" s="205">
        <v>1</v>
      </c>
      <c r="I183" s="206"/>
      <c r="J183" s="201"/>
      <c r="K183" s="201"/>
      <c r="L183" s="207"/>
      <c r="M183" s="208"/>
      <c r="N183" s="209"/>
      <c r="O183" s="209"/>
      <c r="P183" s="209"/>
      <c r="Q183" s="209"/>
      <c r="R183" s="209"/>
      <c r="S183" s="209"/>
      <c r="T183" s="210"/>
      <c r="AT183" s="211" t="s">
        <v>212</v>
      </c>
      <c r="AU183" s="211" t="s">
        <v>85</v>
      </c>
      <c r="AV183" s="13" t="s">
        <v>85</v>
      </c>
      <c r="AW183" s="13" t="s">
        <v>31</v>
      </c>
      <c r="AX183" s="13" t="s">
        <v>83</v>
      </c>
      <c r="AY183" s="211" t="s">
        <v>198</v>
      </c>
    </row>
    <row r="184" spans="1:65" s="2" customFormat="1" ht="16.5" customHeight="1">
      <c r="A184" s="34"/>
      <c r="B184" s="35"/>
      <c r="C184" s="187" t="s">
        <v>7</v>
      </c>
      <c r="D184" s="187" t="s">
        <v>200</v>
      </c>
      <c r="E184" s="188" t="s">
        <v>832</v>
      </c>
      <c r="F184" s="189" t="s">
        <v>833</v>
      </c>
      <c r="G184" s="190" t="s">
        <v>160</v>
      </c>
      <c r="H184" s="191">
        <v>9</v>
      </c>
      <c r="I184" s="192"/>
      <c r="J184" s="193">
        <f>ROUND(I184*H184,2)</f>
        <v>0</v>
      </c>
      <c r="K184" s="189" t="s">
        <v>203</v>
      </c>
      <c r="L184" s="39"/>
      <c r="M184" s="194" t="s">
        <v>1</v>
      </c>
      <c r="N184" s="195" t="s">
        <v>40</v>
      </c>
      <c r="O184" s="71"/>
      <c r="P184" s="196">
        <f>O184*H184</f>
        <v>0</v>
      </c>
      <c r="Q184" s="196">
        <v>0</v>
      </c>
      <c r="R184" s="196">
        <f>Q184*H184</f>
        <v>0</v>
      </c>
      <c r="S184" s="196">
        <v>0</v>
      </c>
      <c r="T184" s="197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8" t="s">
        <v>504</v>
      </c>
      <c r="AT184" s="198" t="s">
        <v>200</v>
      </c>
      <c r="AU184" s="198" t="s">
        <v>85</v>
      </c>
      <c r="AY184" s="17" t="s">
        <v>198</v>
      </c>
      <c r="BE184" s="199">
        <f>IF(N184="základní",J184,0)</f>
        <v>0</v>
      </c>
      <c r="BF184" s="199">
        <f>IF(N184="snížená",J184,0)</f>
        <v>0</v>
      </c>
      <c r="BG184" s="199">
        <f>IF(N184="zákl. přenesená",J184,0)</f>
        <v>0</v>
      </c>
      <c r="BH184" s="199">
        <f>IF(N184="sníž. přenesená",J184,0)</f>
        <v>0</v>
      </c>
      <c r="BI184" s="199">
        <f>IF(N184="nulová",J184,0)</f>
        <v>0</v>
      </c>
      <c r="BJ184" s="17" t="s">
        <v>83</v>
      </c>
      <c r="BK184" s="199">
        <f>ROUND(I184*H184,2)</f>
        <v>0</v>
      </c>
      <c r="BL184" s="17" t="s">
        <v>504</v>
      </c>
      <c r="BM184" s="198" t="s">
        <v>834</v>
      </c>
    </row>
    <row r="185" spans="1:65" s="13" customFormat="1">
      <c r="B185" s="200"/>
      <c r="C185" s="201"/>
      <c r="D185" s="202" t="s">
        <v>212</v>
      </c>
      <c r="E185" s="203" t="s">
        <v>1</v>
      </c>
      <c r="F185" s="204" t="s">
        <v>729</v>
      </c>
      <c r="G185" s="201"/>
      <c r="H185" s="205">
        <v>9</v>
      </c>
      <c r="I185" s="206"/>
      <c r="J185" s="201"/>
      <c r="K185" s="201"/>
      <c r="L185" s="207"/>
      <c r="M185" s="208"/>
      <c r="N185" s="209"/>
      <c r="O185" s="209"/>
      <c r="P185" s="209"/>
      <c r="Q185" s="209"/>
      <c r="R185" s="209"/>
      <c r="S185" s="209"/>
      <c r="T185" s="210"/>
      <c r="AT185" s="211" t="s">
        <v>212</v>
      </c>
      <c r="AU185" s="211" t="s">
        <v>85</v>
      </c>
      <c r="AV185" s="13" t="s">
        <v>85</v>
      </c>
      <c r="AW185" s="13" t="s">
        <v>31</v>
      </c>
      <c r="AX185" s="13" t="s">
        <v>83</v>
      </c>
      <c r="AY185" s="211" t="s">
        <v>198</v>
      </c>
    </row>
    <row r="186" spans="1:65" s="2" customFormat="1" ht="16.5" customHeight="1">
      <c r="A186" s="34"/>
      <c r="B186" s="35"/>
      <c r="C186" s="237" t="s">
        <v>295</v>
      </c>
      <c r="D186" s="237" t="s">
        <v>314</v>
      </c>
      <c r="E186" s="238" t="s">
        <v>835</v>
      </c>
      <c r="F186" s="239" t="s">
        <v>836</v>
      </c>
      <c r="G186" s="240" t="s">
        <v>160</v>
      </c>
      <c r="H186" s="241">
        <v>9</v>
      </c>
      <c r="I186" s="242"/>
      <c r="J186" s="243">
        <f>ROUND(I186*H186,2)</f>
        <v>0</v>
      </c>
      <c r="K186" s="239" t="s">
        <v>837</v>
      </c>
      <c r="L186" s="244"/>
      <c r="M186" s="245" t="s">
        <v>1</v>
      </c>
      <c r="N186" s="246" t="s">
        <v>40</v>
      </c>
      <c r="O186" s="71"/>
      <c r="P186" s="196">
        <f>O186*H186</f>
        <v>0</v>
      </c>
      <c r="Q186" s="196">
        <v>1.2999999999999999E-3</v>
      </c>
      <c r="R186" s="196">
        <f>Q186*H186</f>
        <v>1.1699999999999999E-2</v>
      </c>
      <c r="S186" s="196">
        <v>0</v>
      </c>
      <c r="T186" s="197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8" t="s">
        <v>838</v>
      </c>
      <c r="AT186" s="198" t="s">
        <v>314</v>
      </c>
      <c r="AU186" s="198" t="s">
        <v>85</v>
      </c>
      <c r="AY186" s="17" t="s">
        <v>198</v>
      </c>
      <c r="BE186" s="199">
        <f>IF(N186="základní",J186,0)</f>
        <v>0</v>
      </c>
      <c r="BF186" s="199">
        <f>IF(N186="snížená",J186,0)</f>
        <v>0</v>
      </c>
      <c r="BG186" s="199">
        <f>IF(N186="zákl. přenesená",J186,0)</f>
        <v>0</v>
      </c>
      <c r="BH186" s="199">
        <f>IF(N186="sníž. přenesená",J186,0)</f>
        <v>0</v>
      </c>
      <c r="BI186" s="199">
        <f>IF(N186="nulová",J186,0)</f>
        <v>0</v>
      </c>
      <c r="BJ186" s="17" t="s">
        <v>83</v>
      </c>
      <c r="BK186" s="199">
        <f>ROUND(I186*H186,2)</f>
        <v>0</v>
      </c>
      <c r="BL186" s="17" t="s">
        <v>504</v>
      </c>
      <c r="BM186" s="198" t="s">
        <v>839</v>
      </c>
    </row>
    <row r="187" spans="1:65" s="13" customFormat="1">
      <c r="B187" s="200"/>
      <c r="C187" s="201"/>
      <c r="D187" s="202" t="s">
        <v>212</v>
      </c>
      <c r="E187" s="203" t="s">
        <v>1</v>
      </c>
      <c r="F187" s="204" t="s">
        <v>729</v>
      </c>
      <c r="G187" s="201"/>
      <c r="H187" s="205">
        <v>9</v>
      </c>
      <c r="I187" s="206"/>
      <c r="J187" s="201"/>
      <c r="K187" s="201"/>
      <c r="L187" s="207"/>
      <c r="M187" s="208"/>
      <c r="N187" s="209"/>
      <c r="O187" s="209"/>
      <c r="P187" s="209"/>
      <c r="Q187" s="209"/>
      <c r="R187" s="209"/>
      <c r="S187" s="209"/>
      <c r="T187" s="210"/>
      <c r="AT187" s="211" t="s">
        <v>212</v>
      </c>
      <c r="AU187" s="211" t="s">
        <v>85</v>
      </c>
      <c r="AV187" s="13" t="s">
        <v>85</v>
      </c>
      <c r="AW187" s="13" t="s">
        <v>31</v>
      </c>
      <c r="AX187" s="13" t="s">
        <v>83</v>
      </c>
      <c r="AY187" s="211" t="s">
        <v>198</v>
      </c>
    </row>
    <row r="188" spans="1:65" s="2" customFormat="1" ht="33" customHeight="1">
      <c r="A188" s="34"/>
      <c r="B188" s="35"/>
      <c r="C188" s="187" t="s">
        <v>300</v>
      </c>
      <c r="D188" s="187" t="s">
        <v>200</v>
      </c>
      <c r="E188" s="188" t="s">
        <v>840</v>
      </c>
      <c r="F188" s="189" t="s">
        <v>841</v>
      </c>
      <c r="G188" s="190" t="s">
        <v>121</v>
      </c>
      <c r="H188" s="191">
        <v>275</v>
      </c>
      <c r="I188" s="192"/>
      <c r="J188" s="193">
        <f>ROUND(I188*H188,2)</f>
        <v>0</v>
      </c>
      <c r="K188" s="189" t="s">
        <v>203</v>
      </c>
      <c r="L188" s="39"/>
      <c r="M188" s="194" t="s">
        <v>1</v>
      </c>
      <c r="N188" s="195" t="s">
        <v>40</v>
      </c>
      <c r="O188" s="71"/>
      <c r="P188" s="196">
        <f>O188*H188</f>
        <v>0</v>
      </c>
      <c r="Q188" s="196">
        <v>0</v>
      </c>
      <c r="R188" s="196">
        <f>Q188*H188</f>
        <v>0</v>
      </c>
      <c r="S188" s="196">
        <v>0</v>
      </c>
      <c r="T188" s="197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8" t="s">
        <v>504</v>
      </c>
      <c r="AT188" s="198" t="s">
        <v>200</v>
      </c>
      <c r="AU188" s="198" t="s">
        <v>85</v>
      </c>
      <c r="AY188" s="17" t="s">
        <v>198</v>
      </c>
      <c r="BE188" s="199">
        <f>IF(N188="základní",J188,0)</f>
        <v>0</v>
      </c>
      <c r="BF188" s="199">
        <f>IF(N188="snížená",J188,0)</f>
        <v>0</v>
      </c>
      <c r="BG188" s="199">
        <f>IF(N188="zákl. přenesená",J188,0)</f>
        <v>0</v>
      </c>
      <c r="BH188" s="199">
        <f>IF(N188="sníž. přenesená",J188,0)</f>
        <v>0</v>
      </c>
      <c r="BI188" s="199">
        <f>IF(N188="nulová",J188,0)</f>
        <v>0</v>
      </c>
      <c r="BJ188" s="17" t="s">
        <v>83</v>
      </c>
      <c r="BK188" s="199">
        <f>ROUND(I188*H188,2)</f>
        <v>0</v>
      </c>
      <c r="BL188" s="17" t="s">
        <v>504</v>
      </c>
      <c r="BM188" s="198" t="s">
        <v>842</v>
      </c>
    </row>
    <row r="189" spans="1:65" s="13" customFormat="1">
      <c r="B189" s="200"/>
      <c r="C189" s="201"/>
      <c r="D189" s="202" t="s">
        <v>212</v>
      </c>
      <c r="E189" s="203" t="s">
        <v>1</v>
      </c>
      <c r="F189" s="204" t="s">
        <v>726</v>
      </c>
      <c r="G189" s="201"/>
      <c r="H189" s="205">
        <v>275</v>
      </c>
      <c r="I189" s="206"/>
      <c r="J189" s="201"/>
      <c r="K189" s="201"/>
      <c r="L189" s="207"/>
      <c r="M189" s="208"/>
      <c r="N189" s="209"/>
      <c r="O189" s="209"/>
      <c r="P189" s="209"/>
      <c r="Q189" s="209"/>
      <c r="R189" s="209"/>
      <c r="S189" s="209"/>
      <c r="T189" s="210"/>
      <c r="AT189" s="211" t="s">
        <v>212</v>
      </c>
      <c r="AU189" s="211" t="s">
        <v>85</v>
      </c>
      <c r="AV189" s="13" t="s">
        <v>85</v>
      </c>
      <c r="AW189" s="13" t="s">
        <v>31</v>
      </c>
      <c r="AX189" s="13" t="s">
        <v>83</v>
      </c>
      <c r="AY189" s="211" t="s">
        <v>198</v>
      </c>
    </row>
    <row r="190" spans="1:65" s="2" customFormat="1" ht="16.5" customHeight="1">
      <c r="A190" s="34"/>
      <c r="B190" s="35"/>
      <c r="C190" s="237" t="s">
        <v>308</v>
      </c>
      <c r="D190" s="237" t="s">
        <v>314</v>
      </c>
      <c r="E190" s="238" t="s">
        <v>843</v>
      </c>
      <c r="F190" s="239" t="s">
        <v>844</v>
      </c>
      <c r="G190" s="240" t="s">
        <v>328</v>
      </c>
      <c r="H190" s="241">
        <v>170.5</v>
      </c>
      <c r="I190" s="242"/>
      <c r="J190" s="243">
        <f>ROUND(I190*H190,2)</f>
        <v>0</v>
      </c>
      <c r="K190" s="239" t="s">
        <v>203</v>
      </c>
      <c r="L190" s="244"/>
      <c r="M190" s="245" t="s">
        <v>1</v>
      </c>
      <c r="N190" s="246" t="s">
        <v>40</v>
      </c>
      <c r="O190" s="71"/>
      <c r="P190" s="196">
        <f>O190*H190</f>
        <v>0</v>
      </c>
      <c r="Q190" s="196">
        <v>1E-3</v>
      </c>
      <c r="R190" s="196">
        <f>Q190*H190</f>
        <v>0.17050000000000001</v>
      </c>
      <c r="S190" s="196">
        <v>0</v>
      </c>
      <c r="T190" s="197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8" t="s">
        <v>232</v>
      </c>
      <c r="AT190" s="198" t="s">
        <v>314</v>
      </c>
      <c r="AU190" s="198" t="s">
        <v>85</v>
      </c>
      <c r="AY190" s="17" t="s">
        <v>198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7" t="s">
        <v>83</v>
      </c>
      <c r="BK190" s="199">
        <f>ROUND(I190*H190,2)</f>
        <v>0</v>
      </c>
      <c r="BL190" s="17" t="s">
        <v>204</v>
      </c>
      <c r="BM190" s="198" t="s">
        <v>845</v>
      </c>
    </row>
    <row r="191" spans="1:65" s="2" customFormat="1" ht="19.5">
      <c r="A191" s="34"/>
      <c r="B191" s="35"/>
      <c r="C191" s="36"/>
      <c r="D191" s="202" t="s">
        <v>224</v>
      </c>
      <c r="E191" s="36"/>
      <c r="F191" s="223" t="s">
        <v>846</v>
      </c>
      <c r="G191" s="36"/>
      <c r="H191" s="36"/>
      <c r="I191" s="224"/>
      <c r="J191" s="36"/>
      <c r="K191" s="36"/>
      <c r="L191" s="39"/>
      <c r="M191" s="225"/>
      <c r="N191" s="226"/>
      <c r="O191" s="71"/>
      <c r="P191" s="71"/>
      <c r="Q191" s="71"/>
      <c r="R191" s="71"/>
      <c r="S191" s="71"/>
      <c r="T191" s="72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224</v>
      </c>
      <c r="AU191" s="17" t="s">
        <v>85</v>
      </c>
    </row>
    <row r="192" spans="1:65" s="13" customFormat="1">
      <c r="B192" s="200"/>
      <c r="C192" s="201"/>
      <c r="D192" s="202" t="s">
        <v>212</v>
      </c>
      <c r="E192" s="201"/>
      <c r="F192" s="204" t="s">
        <v>847</v>
      </c>
      <c r="G192" s="201"/>
      <c r="H192" s="205">
        <v>170.5</v>
      </c>
      <c r="I192" s="206"/>
      <c r="J192" s="201"/>
      <c r="K192" s="201"/>
      <c r="L192" s="207"/>
      <c r="M192" s="208"/>
      <c r="N192" s="209"/>
      <c r="O192" s="209"/>
      <c r="P192" s="209"/>
      <c r="Q192" s="209"/>
      <c r="R192" s="209"/>
      <c r="S192" s="209"/>
      <c r="T192" s="210"/>
      <c r="AT192" s="211" t="s">
        <v>212</v>
      </c>
      <c r="AU192" s="211" t="s">
        <v>85</v>
      </c>
      <c r="AV192" s="13" t="s">
        <v>85</v>
      </c>
      <c r="AW192" s="13" t="s">
        <v>4</v>
      </c>
      <c r="AX192" s="13" t="s">
        <v>83</v>
      </c>
      <c r="AY192" s="211" t="s">
        <v>198</v>
      </c>
    </row>
    <row r="193" spans="1:65" s="2" customFormat="1" ht="24.2" customHeight="1">
      <c r="A193" s="34"/>
      <c r="B193" s="35"/>
      <c r="C193" s="187" t="s">
        <v>313</v>
      </c>
      <c r="D193" s="187" t="s">
        <v>200</v>
      </c>
      <c r="E193" s="188" t="s">
        <v>848</v>
      </c>
      <c r="F193" s="189" t="s">
        <v>849</v>
      </c>
      <c r="G193" s="190" t="s">
        <v>121</v>
      </c>
      <c r="H193" s="191">
        <v>275</v>
      </c>
      <c r="I193" s="192"/>
      <c r="J193" s="193">
        <f>ROUND(I193*H193,2)</f>
        <v>0</v>
      </c>
      <c r="K193" s="189" t="s">
        <v>203</v>
      </c>
      <c r="L193" s="39"/>
      <c r="M193" s="194" t="s">
        <v>1</v>
      </c>
      <c r="N193" s="195" t="s">
        <v>40</v>
      </c>
      <c r="O193" s="71"/>
      <c r="P193" s="196">
        <f>O193*H193</f>
        <v>0</v>
      </c>
      <c r="Q193" s="196">
        <v>0</v>
      </c>
      <c r="R193" s="196">
        <f>Q193*H193</f>
        <v>0</v>
      </c>
      <c r="S193" s="196">
        <v>0</v>
      </c>
      <c r="T193" s="197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8" t="s">
        <v>504</v>
      </c>
      <c r="AT193" s="198" t="s">
        <v>200</v>
      </c>
      <c r="AU193" s="198" t="s">
        <v>85</v>
      </c>
      <c r="AY193" s="17" t="s">
        <v>198</v>
      </c>
      <c r="BE193" s="199">
        <f>IF(N193="základní",J193,0)</f>
        <v>0</v>
      </c>
      <c r="BF193" s="199">
        <f>IF(N193="snížená",J193,0)</f>
        <v>0</v>
      </c>
      <c r="BG193" s="199">
        <f>IF(N193="zákl. přenesená",J193,0)</f>
        <v>0</v>
      </c>
      <c r="BH193" s="199">
        <f>IF(N193="sníž. přenesená",J193,0)</f>
        <v>0</v>
      </c>
      <c r="BI193" s="199">
        <f>IF(N193="nulová",J193,0)</f>
        <v>0</v>
      </c>
      <c r="BJ193" s="17" t="s">
        <v>83</v>
      </c>
      <c r="BK193" s="199">
        <f>ROUND(I193*H193,2)</f>
        <v>0</v>
      </c>
      <c r="BL193" s="17" t="s">
        <v>504</v>
      </c>
      <c r="BM193" s="198" t="s">
        <v>850</v>
      </c>
    </row>
    <row r="194" spans="1:65" s="13" customFormat="1">
      <c r="B194" s="200"/>
      <c r="C194" s="201"/>
      <c r="D194" s="202" t="s">
        <v>212</v>
      </c>
      <c r="E194" s="203" t="s">
        <v>1</v>
      </c>
      <c r="F194" s="204" t="s">
        <v>726</v>
      </c>
      <c r="G194" s="201"/>
      <c r="H194" s="205">
        <v>275</v>
      </c>
      <c r="I194" s="206"/>
      <c r="J194" s="201"/>
      <c r="K194" s="201"/>
      <c r="L194" s="207"/>
      <c r="M194" s="208"/>
      <c r="N194" s="209"/>
      <c r="O194" s="209"/>
      <c r="P194" s="209"/>
      <c r="Q194" s="209"/>
      <c r="R194" s="209"/>
      <c r="S194" s="209"/>
      <c r="T194" s="210"/>
      <c r="AT194" s="211" t="s">
        <v>212</v>
      </c>
      <c r="AU194" s="211" t="s">
        <v>85</v>
      </c>
      <c r="AV194" s="13" t="s">
        <v>85</v>
      </c>
      <c r="AW194" s="13" t="s">
        <v>31</v>
      </c>
      <c r="AX194" s="13" t="s">
        <v>83</v>
      </c>
      <c r="AY194" s="211" t="s">
        <v>198</v>
      </c>
    </row>
    <row r="195" spans="1:65" s="2" customFormat="1" ht="16.5" customHeight="1">
      <c r="A195" s="34"/>
      <c r="B195" s="35"/>
      <c r="C195" s="237" t="s">
        <v>321</v>
      </c>
      <c r="D195" s="237" t="s">
        <v>314</v>
      </c>
      <c r="E195" s="238" t="s">
        <v>851</v>
      </c>
      <c r="F195" s="239" t="s">
        <v>852</v>
      </c>
      <c r="G195" s="240" t="s">
        <v>121</v>
      </c>
      <c r="H195" s="241">
        <v>275</v>
      </c>
      <c r="I195" s="242"/>
      <c r="J195" s="243">
        <f>ROUND(I195*H195,2)</f>
        <v>0</v>
      </c>
      <c r="K195" s="239" t="s">
        <v>203</v>
      </c>
      <c r="L195" s="244"/>
      <c r="M195" s="245" t="s">
        <v>1</v>
      </c>
      <c r="N195" s="246" t="s">
        <v>40</v>
      </c>
      <c r="O195" s="71"/>
      <c r="P195" s="196">
        <f>O195*H195</f>
        <v>0</v>
      </c>
      <c r="Q195" s="196">
        <v>8.9999999999999998E-4</v>
      </c>
      <c r="R195" s="196">
        <f>Q195*H195</f>
        <v>0.2475</v>
      </c>
      <c r="S195" s="196">
        <v>0</v>
      </c>
      <c r="T195" s="197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8" t="s">
        <v>772</v>
      </c>
      <c r="AT195" s="198" t="s">
        <v>314</v>
      </c>
      <c r="AU195" s="198" t="s">
        <v>85</v>
      </c>
      <c r="AY195" s="17" t="s">
        <v>198</v>
      </c>
      <c r="BE195" s="199">
        <f>IF(N195="základní",J195,0)</f>
        <v>0</v>
      </c>
      <c r="BF195" s="199">
        <f>IF(N195="snížená",J195,0)</f>
        <v>0</v>
      </c>
      <c r="BG195" s="199">
        <f>IF(N195="zákl. přenesená",J195,0)</f>
        <v>0</v>
      </c>
      <c r="BH195" s="199">
        <f>IF(N195="sníž. přenesená",J195,0)</f>
        <v>0</v>
      </c>
      <c r="BI195" s="199">
        <f>IF(N195="nulová",J195,0)</f>
        <v>0</v>
      </c>
      <c r="BJ195" s="17" t="s">
        <v>83</v>
      </c>
      <c r="BK195" s="199">
        <f>ROUND(I195*H195,2)</f>
        <v>0</v>
      </c>
      <c r="BL195" s="17" t="s">
        <v>772</v>
      </c>
      <c r="BM195" s="198" t="s">
        <v>853</v>
      </c>
    </row>
    <row r="196" spans="1:65" s="2" customFormat="1" ht="24.2" customHeight="1">
      <c r="A196" s="34"/>
      <c r="B196" s="35"/>
      <c r="C196" s="187" t="s">
        <v>325</v>
      </c>
      <c r="D196" s="187" t="s">
        <v>200</v>
      </c>
      <c r="E196" s="188" t="s">
        <v>854</v>
      </c>
      <c r="F196" s="189" t="s">
        <v>855</v>
      </c>
      <c r="G196" s="190" t="s">
        <v>121</v>
      </c>
      <c r="H196" s="191">
        <v>120</v>
      </c>
      <c r="I196" s="192"/>
      <c r="J196" s="193">
        <f>ROUND(I196*H196,2)</f>
        <v>0</v>
      </c>
      <c r="K196" s="189" t="s">
        <v>203</v>
      </c>
      <c r="L196" s="39"/>
      <c r="M196" s="194" t="s">
        <v>1</v>
      </c>
      <c r="N196" s="195" t="s">
        <v>40</v>
      </c>
      <c r="O196" s="71"/>
      <c r="P196" s="196">
        <f>O196*H196</f>
        <v>0</v>
      </c>
      <c r="Q196" s="196">
        <v>0</v>
      </c>
      <c r="R196" s="196">
        <f>Q196*H196</f>
        <v>0</v>
      </c>
      <c r="S196" s="196">
        <v>0</v>
      </c>
      <c r="T196" s="197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8" t="s">
        <v>504</v>
      </c>
      <c r="AT196" s="198" t="s">
        <v>200</v>
      </c>
      <c r="AU196" s="198" t="s">
        <v>85</v>
      </c>
      <c r="AY196" s="17" t="s">
        <v>198</v>
      </c>
      <c r="BE196" s="199">
        <f>IF(N196="základní",J196,0)</f>
        <v>0</v>
      </c>
      <c r="BF196" s="199">
        <f>IF(N196="snížená",J196,0)</f>
        <v>0</v>
      </c>
      <c r="BG196" s="199">
        <f>IF(N196="zákl. přenesená",J196,0)</f>
        <v>0</v>
      </c>
      <c r="BH196" s="199">
        <f>IF(N196="sníž. přenesená",J196,0)</f>
        <v>0</v>
      </c>
      <c r="BI196" s="199">
        <f>IF(N196="nulová",J196,0)</f>
        <v>0</v>
      </c>
      <c r="BJ196" s="17" t="s">
        <v>83</v>
      </c>
      <c r="BK196" s="199">
        <f>ROUND(I196*H196,2)</f>
        <v>0</v>
      </c>
      <c r="BL196" s="17" t="s">
        <v>504</v>
      </c>
      <c r="BM196" s="198" t="s">
        <v>856</v>
      </c>
    </row>
    <row r="197" spans="1:65" s="13" customFormat="1">
      <c r="B197" s="200"/>
      <c r="C197" s="201"/>
      <c r="D197" s="202" t="s">
        <v>212</v>
      </c>
      <c r="E197" s="203" t="s">
        <v>1</v>
      </c>
      <c r="F197" s="204" t="s">
        <v>737</v>
      </c>
      <c r="G197" s="201"/>
      <c r="H197" s="205">
        <v>120</v>
      </c>
      <c r="I197" s="206"/>
      <c r="J197" s="201"/>
      <c r="K197" s="201"/>
      <c r="L197" s="207"/>
      <c r="M197" s="208"/>
      <c r="N197" s="209"/>
      <c r="O197" s="209"/>
      <c r="P197" s="209"/>
      <c r="Q197" s="209"/>
      <c r="R197" s="209"/>
      <c r="S197" s="209"/>
      <c r="T197" s="210"/>
      <c r="AT197" s="211" t="s">
        <v>212</v>
      </c>
      <c r="AU197" s="211" t="s">
        <v>85</v>
      </c>
      <c r="AV197" s="13" t="s">
        <v>85</v>
      </c>
      <c r="AW197" s="13" t="s">
        <v>31</v>
      </c>
      <c r="AX197" s="13" t="s">
        <v>83</v>
      </c>
      <c r="AY197" s="211" t="s">
        <v>198</v>
      </c>
    </row>
    <row r="198" spans="1:65" s="2" customFormat="1" ht="16.5" customHeight="1">
      <c r="A198" s="34"/>
      <c r="B198" s="35"/>
      <c r="C198" s="237" t="s">
        <v>332</v>
      </c>
      <c r="D198" s="237" t="s">
        <v>314</v>
      </c>
      <c r="E198" s="238" t="s">
        <v>857</v>
      </c>
      <c r="F198" s="239" t="s">
        <v>858</v>
      </c>
      <c r="G198" s="240" t="s">
        <v>121</v>
      </c>
      <c r="H198" s="241">
        <v>120</v>
      </c>
      <c r="I198" s="242"/>
      <c r="J198" s="243">
        <f>ROUND(I198*H198,2)</f>
        <v>0</v>
      </c>
      <c r="K198" s="239" t="s">
        <v>203</v>
      </c>
      <c r="L198" s="244"/>
      <c r="M198" s="245" t="s">
        <v>1</v>
      </c>
      <c r="N198" s="246" t="s">
        <v>40</v>
      </c>
      <c r="O198" s="71"/>
      <c r="P198" s="196">
        <f>O198*H198</f>
        <v>0</v>
      </c>
      <c r="Q198" s="196">
        <v>1.6000000000000001E-4</v>
      </c>
      <c r="R198" s="196">
        <f>Q198*H198</f>
        <v>1.9200000000000002E-2</v>
      </c>
      <c r="S198" s="196">
        <v>0</v>
      </c>
      <c r="T198" s="197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8" t="s">
        <v>772</v>
      </c>
      <c r="AT198" s="198" t="s">
        <v>314</v>
      </c>
      <c r="AU198" s="198" t="s">
        <v>85</v>
      </c>
      <c r="AY198" s="17" t="s">
        <v>198</v>
      </c>
      <c r="BE198" s="199">
        <f>IF(N198="základní",J198,0)</f>
        <v>0</v>
      </c>
      <c r="BF198" s="199">
        <f>IF(N198="snížená",J198,0)</f>
        <v>0</v>
      </c>
      <c r="BG198" s="199">
        <f>IF(N198="zákl. přenesená",J198,0)</f>
        <v>0</v>
      </c>
      <c r="BH198" s="199">
        <f>IF(N198="sníž. přenesená",J198,0)</f>
        <v>0</v>
      </c>
      <c r="BI198" s="199">
        <f>IF(N198="nulová",J198,0)</f>
        <v>0</v>
      </c>
      <c r="BJ198" s="17" t="s">
        <v>83</v>
      </c>
      <c r="BK198" s="199">
        <f>ROUND(I198*H198,2)</f>
        <v>0</v>
      </c>
      <c r="BL198" s="17" t="s">
        <v>772</v>
      </c>
      <c r="BM198" s="198" t="s">
        <v>859</v>
      </c>
    </row>
    <row r="199" spans="1:65" s="2" customFormat="1" ht="24.2" customHeight="1">
      <c r="A199" s="34"/>
      <c r="B199" s="35"/>
      <c r="C199" s="187" t="s">
        <v>336</v>
      </c>
      <c r="D199" s="187" t="s">
        <v>200</v>
      </c>
      <c r="E199" s="188" t="s">
        <v>860</v>
      </c>
      <c r="F199" s="189" t="s">
        <v>861</v>
      </c>
      <c r="G199" s="190" t="s">
        <v>160</v>
      </c>
      <c r="H199" s="191">
        <v>7</v>
      </c>
      <c r="I199" s="192"/>
      <c r="J199" s="193">
        <f>ROUND(I199*H199,2)</f>
        <v>0</v>
      </c>
      <c r="K199" s="189" t="s">
        <v>203</v>
      </c>
      <c r="L199" s="39"/>
      <c r="M199" s="194" t="s">
        <v>1</v>
      </c>
      <c r="N199" s="195" t="s">
        <v>40</v>
      </c>
      <c r="O199" s="71"/>
      <c r="P199" s="196">
        <f>O199*H199</f>
        <v>0</v>
      </c>
      <c r="Q199" s="196">
        <v>0</v>
      </c>
      <c r="R199" s="196">
        <f>Q199*H199</f>
        <v>0</v>
      </c>
      <c r="S199" s="196">
        <v>0</v>
      </c>
      <c r="T199" s="197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8" t="s">
        <v>504</v>
      </c>
      <c r="AT199" s="198" t="s">
        <v>200</v>
      </c>
      <c r="AU199" s="198" t="s">
        <v>85</v>
      </c>
      <c r="AY199" s="17" t="s">
        <v>198</v>
      </c>
      <c r="BE199" s="199">
        <f>IF(N199="základní",J199,0)</f>
        <v>0</v>
      </c>
      <c r="BF199" s="199">
        <f>IF(N199="snížená",J199,0)</f>
        <v>0</v>
      </c>
      <c r="BG199" s="199">
        <f>IF(N199="zákl. přenesená",J199,0)</f>
        <v>0</v>
      </c>
      <c r="BH199" s="199">
        <f>IF(N199="sníž. přenesená",J199,0)</f>
        <v>0</v>
      </c>
      <c r="BI199" s="199">
        <f>IF(N199="nulová",J199,0)</f>
        <v>0</v>
      </c>
      <c r="BJ199" s="17" t="s">
        <v>83</v>
      </c>
      <c r="BK199" s="199">
        <f>ROUND(I199*H199,2)</f>
        <v>0</v>
      </c>
      <c r="BL199" s="17" t="s">
        <v>504</v>
      </c>
      <c r="BM199" s="198" t="s">
        <v>862</v>
      </c>
    </row>
    <row r="200" spans="1:65" s="13" customFormat="1">
      <c r="B200" s="200"/>
      <c r="C200" s="201"/>
      <c r="D200" s="202" t="s">
        <v>212</v>
      </c>
      <c r="E200" s="203" t="s">
        <v>1</v>
      </c>
      <c r="F200" s="204" t="s">
        <v>226</v>
      </c>
      <c r="G200" s="201"/>
      <c r="H200" s="205">
        <v>7</v>
      </c>
      <c r="I200" s="206"/>
      <c r="J200" s="201"/>
      <c r="K200" s="201"/>
      <c r="L200" s="207"/>
      <c r="M200" s="208"/>
      <c r="N200" s="209"/>
      <c r="O200" s="209"/>
      <c r="P200" s="209"/>
      <c r="Q200" s="209"/>
      <c r="R200" s="209"/>
      <c r="S200" s="209"/>
      <c r="T200" s="210"/>
      <c r="AT200" s="211" t="s">
        <v>212</v>
      </c>
      <c r="AU200" s="211" t="s">
        <v>85</v>
      </c>
      <c r="AV200" s="13" t="s">
        <v>85</v>
      </c>
      <c r="AW200" s="13" t="s">
        <v>31</v>
      </c>
      <c r="AX200" s="13" t="s">
        <v>83</v>
      </c>
      <c r="AY200" s="211" t="s">
        <v>198</v>
      </c>
    </row>
    <row r="201" spans="1:65" s="2" customFormat="1" ht="24.2" customHeight="1">
      <c r="A201" s="34"/>
      <c r="B201" s="35"/>
      <c r="C201" s="187" t="s">
        <v>343</v>
      </c>
      <c r="D201" s="187" t="s">
        <v>200</v>
      </c>
      <c r="E201" s="188" t="s">
        <v>863</v>
      </c>
      <c r="F201" s="189" t="s">
        <v>864</v>
      </c>
      <c r="G201" s="190" t="s">
        <v>160</v>
      </c>
      <c r="H201" s="191">
        <v>7</v>
      </c>
      <c r="I201" s="192"/>
      <c r="J201" s="193">
        <f>ROUND(I201*H201,2)</f>
        <v>0</v>
      </c>
      <c r="K201" s="189" t="s">
        <v>203</v>
      </c>
      <c r="L201" s="39"/>
      <c r="M201" s="194" t="s">
        <v>1</v>
      </c>
      <c r="N201" s="195" t="s">
        <v>40</v>
      </c>
      <c r="O201" s="71"/>
      <c r="P201" s="196">
        <f>O201*H201</f>
        <v>0</v>
      </c>
      <c r="Q201" s="196">
        <v>0</v>
      </c>
      <c r="R201" s="196">
        <f>Q201*H201</f>
        <v>0</v>
      </c>
      <c r="S201" s="196">
        <v>0</v>
      </c>
      <c r="T201" s="197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8" t="s">
        <v>504</v>
      </c>
      <c r="AT201" s="198" t="s">
        <v>200</v>
      </c>
      <c r="AU201" s="198" t="s">
        <v>85</v>
      </c>
      <c r="AY201" s="17" t="s">
        <v>198</v>
      </c>
      <c r="BE201" s="199">
        <f>IF(N201="základní",J201,0)</f>
        <v>0</v>
      </c>
      <c r="BF201" s="199">
        <f>IF(N201="snížená",J201,0)</f>
        <v>0</v>
      </c>
      <c r="BG201" s="199">
        <f>IF(N201="zákl. přenesená",J201,0)</f>
        <v>0</v>
      </c>
      <c r="BH201" s="199">
        <f>IF(N201="sníž. přenesená",J201,0)</f>
        <v>0</v>
      </c>
      <c r="BI201" s="199">
        <f>IF(N201="nulová",J201,0)</f>
        <v>0</v>
      </c>
      <c r="BJ201" s="17" t="s">
        <v>83</v>
      </c>
      <c r="BK201" s="199">
        <f>ROUND(I201*H201,2)</f>
        <v>0</v>
      </c>
      <c r="BL201" s="17" t="s">
        <v>504</v>
      </c>
      <c r="BM201" s="198" t="s">
        <v>865</v>
      </c>
    </row>
    <row r="202" spans="1:65" s="13" customFormat="1">
      <c r="B202" s="200"/>
      <c r="C202" s="201"/>
      <c r="D202" s="202" t="s">
        <v>212</v>
      </c>
      <c r="E202" s="203" t="s">
        <v>1</v>
      </c>
      <c r="F202" s="204" t="s">
        <v>226</v>
      </c>
      <c r="G202" s="201"/>
      <c r="H202" s="205">
        <v>7</v>
      </c>
      <c r="I202" s="206"/>
      <c r="J202" s="201"/>
      <c r="K202" s="201"/>
      <c r="L202" s="207"/>
      <c r="M202" s="208"/>
      <c r="N202" s="209"/>
      <c r="O202" s="209"/>
      <c r="P202" s="209"/>
      <c r="Q202" s="209"/>
      <c r="R202" s="209"/>
      <c r="S202" s="209"/>
      <c r="T202" s="210"/>
      <c r="AT202" s="211" t="s">
        <v>212</v>
      </c>
      <c r="AU202" s="211" t="s">
        <v>85</v>
      </c>
      <c r="AV202" s="13" t="s">
        <v>85</v>
      </c>
      <c r="AW202" s="13" t="s">
        <v>31</v>
      </c>
      <c r="AX202" s="13" t="s">
        <v>83</v>
      </c>
      <c r="AY202" s="211" t="s">
        <v>198</v>
      </c>
    </row>
    <row r="203" spans="1:65" s="2" customFormat="1" ht="24.2" customHeight="1">
      <c r="A203" s="34"/>
      <c r="B203" s="35"/>
      <c r="C203" s="187" t="s">
        <v>347</v>
      </c>
      <c r="D203" s="187" t="s">
        <v>200</v>
      </c>
      <c r="E203" s="188" t="s">
        <v>866</v>
      </c>
      <c r="F203" s="189" t="s">
        <v>867</v>
      </c>
      <c r="G203" s="190" t="s">
        <v>160</v>
      </c>
      <c r="H203" s="191">
        <v>7</v>
      </c>
      <c r="I203" s="192"/>
      <c r="J203" s="193">
        <f>ROUND(I203*H203,2)</f>
        <v>0</v>
      </c>
      <c r="K203" s="189" t="s">
        <v>203</v>
      </c>
      <c r="L203" s="39"/>
      <c r="M203" s="194" t="s">
        <v>1</v>
      </c>
      <c r="N203" s="195" t="s">
        <v>40</v>
      </c>
      <c r="O203" s="71"/>
      <c r="P203" s="196">
        <f>O203*H203</f>
        <v>0</v>
      </c>
      <c r="Q203" s="196">
        <v>0</v>
      </c>
      <c r="R203" s="196">
        <f>Q203*H203</f>
        <v>0</v>
      </c>
      <c r="S203" s="196">
        <v>0</v>
      </c>
      <c r="T203" s="197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8" t="s">
        <v>504</v>
      </c>
      <c r="AT203" s="198" t="s">
        <v>200</v>
      </c>
      <c r="AU203" s="198" t="s">
        <v>85</v>
      </c>
      <c r="AY203" s="17" t="s">
        <v>198</v>
      </c>
      <c r="BE203" s="199">
        <f>IF(N203="základní",J203,0)</f>
        <v>0</v>
      </c>
      <c r="BF203" s="199">
        <f>IF(N203="snížená",J203,0)</f>
        <v>0</v>
      </c>
      <c r="BG203" s="199">
        <f>IF(N203="zákl. přenesená",J203,0)</f>
        <v>0</v>
      </c>
      <c r="BH203" s="199">
        <f>IF(N203="sníž. přenesená",J203,0)</f>
        <v>0</v>
      </c>
      <c r="BI203" s="199">
        <f>IF(N203="nulová",J203,0)</f>
        <v>0</v>
      </c>
      <c r="BJ203" s="17" t="s">
        <v>83</v>
      </c>
      <c r="BK203" s="199">
        <f>ROUND(I203*H203,2)</f>
        <v>0</v>
      </c>
      <c r="BL203" s="17" t="s">
        <v>504</v>
      </c>
      <c r="BM203" s="198" t="s">
        <v>868</v>
      </c>
    </row>
    <row r="204" spans="1:65" s="13" customFormat="1">
      <c r="B204" s="200"/>
      <c r="C204" s="201"/>
      <c r="D204" s="202" t="s">
        <v>212</v>
      </c>
      <c r="E204" s="203" t="s">
        <v>1</v>
      </c>
      <c r="F204" s="204" t="s">
        <v>226</v>
      </c>
      <c r="G204" s="201"/>
      <c r="H204" s="205">
        <v>7</v>
      </c>
      <c r="I204" s="206"/>
      <c r="J204" s="201"/>
      <c r="K204" s="201"/>
      <c r="L204" s="207"/>
      <c r="M204" s="208"/>
      <c r="N204" s="209"/>
      <c r="O204" s="209"/>
      <c r="P204" s="209"/>
      <c r="Q204" s="209"/>
      <c r="R204" s="209"/>
      <c r="S204" s="209"/>
      <c r="T204" s="210"/>
      <c r="AT204" s="211" t="s">
        <v>212</v>
      </c>
      <c r="AU204" s="211" t="s">
        <v>85</v>
      </c>
      <c r="AV204" s="13" t="s">
        <v>85</v>
      </c>
      <c r="AW204" s="13" t="s">
        <v>31</v>
      </c>
      <c r="AX204" s="13" t="s">
        <v>83</v>
      </c>
      <c r="AY204" s="211" t="s">
        <v>198</v>
      </c>
    </row>
    <row r="205" spans="1:65" s="2" customFormat="1" ht="16.5" customHeight="1">
      <c r="A205" s="34"/>
      <c r="B205" s="35"/>
      <c r="C205" s="187" t="s">
        <v>354</v>
      </c>
      <c r="D205" s="187" t="s">
        <v>200</v>
      </c>
      <c r="E205" s="188" t="s">
        <v>869</v>
      </c>
      <c r="F205" s="189" t="s">
        <v>870</v>
      </c>
      <c r="G205" s="190" t="s">
        <v>871</v>
      </c>
      <c r="H205" s="250"/>
      <c r="I205" s="192"/>
      <c r="J205" s="193">
        <f>ROUND(I205*H205,2)</f>
        <v>0</v>
      </c>
      <c r="K205" s="189" t="s">
        <v>779</v>
      </c>
      <c r="L205" s="39"/>
      <c r="M205" s="194" t="s">
        <v>1</v>
      </c>
      <c r="N205" s="195" t="s">
        <v>40</v>
      </c>
      <c r="O205" s="71"/>
      <c r="P205" s="196">
        <f>O205*H205</f>
        <v>0</v>
      </c>
      <c r="Q205" s="196">
        <v>0</v>
      </c>
      <c r="R205" s="196">
        <f>Q205*H205</f>
        <v>0</v>
      </c>
      <c r="S205" s="196">
        <v>0</v>
      </c>
      <c r="T205" s="197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8" t="s">
        <v>772</v>
      </c>
      <c r="AT205" s="198" t="s">
        <v>200</v>
      </c>
      <c r="AU205" s="198" t="s">
        <v>85</v>
      </c>
      <c r="AY205" s="17" t="s">
        <v>198</v>
      </c>
      <c r="BE205" s="199">
        <f>IF(N205="základní",J205,0)</f>
        <v>0</v>
      </c>
      <c r="BF205" s="199">
        <f>IF(N205="snížená",J205,0)</f>
        <v>0</v>
      </c>
      <c r="BG205" s="199">
        <f>IF(N205="zákl. přenesená",J205,0)</f>
        <v>0</v>
      </c>
      <c r="BH205" s="199">
        <f>IF(N205="sníž. přenesená",J205,0)</f>
        <v>0</v>
      </c>
      <c r="BI205" s="199">
        <f>IF(N205="nulová",J205,0)</f>
        <v>0</v>
      </c>
      <c r="BJ205" s="17" t="s">
        <v>83</v>
      </c>
      <c r="BK205" s="199">
        <f>ROUND(I205*H205,2)</f>
        <v>0</v>
      </c>
      <c r="BL205" s="17" t="s">
        <v>772</v>
      </c>
      <c r="BM205" s="198" t="s">
        <v>872</v>
      </c>
    </row>
    <row r="206" spans="1:65" s="2" customFormat="1" ht="16.5" customHeight="1">
      <c r="A206" s="34"/>
      <c r="B206" s="35"/>
      <c r="C206" s="187" t="s">
        <v>359</v>
      </c>
      <c r="D206" s="187" t="s">
        <v>200</v>
      </c>
      <c r="E206" s="188" t="s">
        <v>873</v>
      </c>
      <c r="F206" s="189" t="s">
        <v>874</v>
      </c>
      <c r="G206" s="190" t="s">
        <v>871</v>
      </c>
      <c r="H206" s="250"/>
      <c r="I206" s="192"/>
      <c r="J206" s="193">
        <f>ROUND(I206*H206,2)</f>
        <v>0</v>
      </c>
      <c r="K206" s="189" t="s">
        <v>779</v>
      </c>
      <c r="L206" s="39"/>
      <c r="M206" s="194" t="s">
        <v>1</v>
      </c>
      <c r="N206" s="195" t="s">
        <v>40</v>
      </c>
      <c r="O206" s="71"/>
      <c r="P206" s="196">
        <f>O206*H206</f>
        <v>0</v>
      </c>
      <c r="Q206" s="196">
        <v>0</v>
      </c>
      <c r="R206" s="196">
        <f>Q206*H206</f>
        <v>0</v>
      </c>
      <c r="S206" s="196">
        <v>0</v>
      </c>
      <c r="T206" s="197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8" t="s">
        <v>504</v>
      </c>
      <c r="AT206" s="198" t="s">
        <v>200</v>
      </c>
      <c r="AU206" s="198" t="s">
        <v>85</v>
      </c>
      <c r="AY206" s="17" t="s">
        <v>198</v>
      </c>
      <c r="BE206" s="199">
        <f>IF(N206="základní",J206,0)</f>
        <v>0</v>
      </c>
      <c r="BF206" s="199">
        <f>IF(N206="snížená",J206,0)</f>
        <v>0</v>
      </c>
      <c r="BG206" s="199">
        <f>IF(N206="zákl. přenesená",J206,0)</f>
        <v>0</v>
      </c>
      <c r="BH206" s="199">
        <f>IF(N206="sníž. přenesená",J206,0)</f>
        <v>0</v>
      </c>
      <c r="BI206" s="199">
        <f>IF(N206="nulová",J206,0)</f>
        <v>0</v>
      </c>
      <c r="BJ206" s="17" t="s">
        <v>83</v>
      </c>
      <c r="BK206" s="199">
        <f>ROUND(I206*H206,2)</f>
        <v>0</v>
      </c>
      <c r="BL206" s="17" t="s">
        <v>504</v>
      </c>
      <c r="BM206" s="198" t="s">
        <v>875</v>
      </c>
    </row>
    <row r="207" spans="1:65" s="2" customFormat="1" ht="16.5" customHeight="1">
      <c r="A207" s="34"/>
      <c r="B207" s="35"/>
      <c r="C207" s="187" t="s">
        <v>365</v>
      </c>
      <c r="D207" s="187" t="s">
        <v>200</v>
      </c>
      <c r="E207" s="188" t="s">
        <v>876</v>
      </c>
      <c r="F207" s="189" t="s">
        <v>877</v>
      </c>
      <c r="G207" s="190" t="s">
        <v>871</v>
      </c>
      <c r="H207" s="250"/>
      <c r="I207" s="192"/>
      <c r="J207" s="193">
        <f>ROUND(I207*H207,2)</f>
        <v>0</v>
      </c>
      <c r="K207" s="189" t="s">
        <v>779</v>
      </c>
      <c r="L207" s="39"/>
      <c r="M207" s="194" t="s">
        <v>1</v>
      </c>
      <c r="N207" s="195" t="s">
        <v>40</v>
      </c>
      <c r="O207" s="71"/>
      <c r="P207" s="196">
        <f>O207*H207</f>
        <v>0</v>
      </c>
      <c r="Q207" s="196">
        <v>0</v>
      </c>
      <c r="R207" s="196">
        <f>Q207*H207</f>
        <v>0</v>
      </c>
      <c r="S207" s="196">
        <v>0</v>
      </c>
      <c r="T207" s="197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8" t="s">
        <v>504</v>
      </c>
      <c r="AT207" s="198" t="s">
        <v>200</v>
      </c>
      <c r="AU207" s="198" t="s">
        <v>85</v>
      </c>
      <c r="AY207" s="17" t="s">
        <v>198</v>
      </c>
      <c r="BE207" s="199">
        <f>IF(N207="základní",J207,0)</f>
        <v>0</v>
      </c>
      <c r="BF207" s="199">
        <f>IF(N207="snížená",J207,0)</f>
        <v>0</v>
      </c>
      <c r="BG207" s="199">
        <f>IF(N207="zákl. přenesená",J207,0)</f>
        <v>0</v>
      </c>
      <c r="BH207" s="199">
        <f>IF(N207="sníž. přenesená",J207,0)</f>
        <v>0</v>
      </c>
      <c r="BI207" s="199">
        <f>IF(N207="nulová",J207,0)</f>
        <v>0</v>
      </c>
      <c r="BJ207" s="17" t="s">
        <v>83</v>
      </c>
      <c r="BK207" s="199">
        <f>ROUND(I207*H207,2)</f>
        <v>0</v>
      </c>
      <c r="BL207" s="17" t="s">
        <v>504</v>
      </c>
      <c r="BM207" s="198" t="s">
        <v>878</v>
      </c>
    </row>
    <row r="208" spans="1:65" s="12" customFormat="1" ht="22.9" customHeight="1">
      <c r="B208" s="171"/>
      <c r="C208" s="172"/>
      <c r="D208" s="173" t="s">
        <v>74</v>
      </c>
      <c r="E208" s="185" t="s">
        <v>879</v>
      </c>
      <c r="F208" s="185" t="s">
        <v>880</v>
      </c>
      <c r="G208" s="172"/>
      <c r="H208" s="172"/>
      <c r="I208" s="175"/>
      <c r="J208" s="186">
        <f>BK208</f>
        <v>0</v>
      </c>
      <c r="K208" s="172"/>
      <c r="L208" s="177"/>
      <c r="M208" s="178"/>
      <c r="N208" s="179"/>
      <c r="O208" s="179"/>
      <c r="P208" s="180">
        <f>SUM(P209:P237)</f>
        <v>0</v>
      </c>
      <c r="Q208" s="179"/>
      <c r="R208" s="180">
        <f>SUM(R209:R237)</f>
        <v>0.35723250000000006</v>
      </c>
      <c r="S208" s="179"/>
      <c r="T208" s="181">
        <f>SUM(T209:T237)</f>
        <v>9.4499999999999993</v>
      </c>
      <c r="AR208" s="182" t="s">
        <v>96</v>
      </c>
      <c r="AT208" s="183" t="s">
        <v>74</v>
      </c>
      <c r="AU208" s="183" t="s">
        <v>83</v>
      </c>
      <c r="AY208" s="182" t="s">
        <v>198</v>
      </c>
      <c r="BK208" s="184">
        <f>SUM(BK209:BK237)</f>
        <v>0</v>
      </c>
    </row>
    <row r="209" spans="1:65" s="2" customFormat="1" ht="24.2" customHeight="1">
      <c r="A209" s="34"/>
      <c r="B209" s="35"/>
      <c r="C209" s="187" t="s">
        <v>131</v>
      </c>
      <c r="D209" s="187" t="s">
        <v>200</v>
      </c>
      <c r="E209" s="188" t="s">
        <v>881</v>
      </c>
      <c r="F209" s="189" t="s">
        <v>882</v>
      </c>
      <c r="G209" s="190" t="s">
        <v>883</v>
      </c>
      <c r="H209" s="191">
        <v>0.27500000000000002</v>
      </c>
      <c r="I209" s="192"/>
      <c r="J209" s="193">
        <f>ROUND(I209*H209,2)</f>
        <v>0</v>
      </c>
      <c r="K209" s="189" t="s">
        <v>203</v>
      </c>
      <c r="L209" s="39"/>
      <c r="M209" s="194" t="s">
        <v>1</v>
      </c>
      <c r="N209" s="195" t="s">
        <v>40</v>
      </c>
      <c r="O209" s="71"/>
      <c r="P209" s="196">
        <f>O209*H209</f>
        <v>0</v>
      </c>
      <c r="Q209" s="196">
        <v>8.8000000000000005E-3</v>
      </c>
      <c r="R209" s="196">
        <f>Q209*H209</f>
        <v>2.4200000000000003E-3</v>
      </c>
      <c r="S209" s="196">
        <v>0</v>
      </c>
      <c r="T209" s="197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8" t="s">
        <v>504</v>
      </c>
      <c r="AT209" s="198" t="s">
        <v>200</v>
      </c>
      <c r="AU209" s="198" t="s">
        <v>85</v>
      </c>
      <c r="AY209" s="17" t="s">
        <v>198</v>
      </c>
      <c r="BE209" s="199">
        <f>IF(N209="základní",J209,0)</f>
        <v>0</v>
      </c>
      <c r="BF209" s="199">
        <f>IF(N209="snížená",J209,0)</f>
        <v>0</v>
      </c>
      <c r="BG209" s="199">
        <f>IF(N209="zákl. přenesená",J209,0)</f>
        <v>0</v>
      </c>
      <c r="BH209" s="199">
        <f>IF(N209="sníž. přenesená",J209,0)</f>
        <v>0</v>
      </c>
      <c r="BI209" s="199">
        <f>IF(N209="nulová",J209,0)</f>
        <v>0</v>
      </c>
      <c r="BJ209" s="17" t="s">
        <v>83</v>
      </c>
      <c r="BK209" s="199">
        <f>ROUND(I209*H209,2)</f>
        <v>0</v>
      </c>
      <c r="BL209" s="17" t="s">
        <v>504</v>
      </c>
      <c r="BM209" s="198" t="s">
        <v>884</v>
      </c>
    </row>
    <row r="210" spans="1:65" s="2" customFormat="1" ht="19.5">
      <c r="A210" s="34"/>
      <c r="B210" s="35"/>
      <c r="C210" s="36"/>
      <c r="D210" s="202" t="s">
        <v>224</v>
      </c>
      <c r="E210" s="36"/>
      <c r="F210" s="223" t="s">
        <v>885</v>
      </c>
      <c r="G210" s="36"/>
      <c r="H210" s="36"/>
      <c r="I210" s="224"/>
      <c r="J210" s="36"/>
      <c r="K210" s="36"/>
      <c r="L210" s="39"/>
      <c r="M210" s="225"/>
      <c r="N210" s="226"/>
      <c r="O210" s="71"/>
      <c r="P210" s="71"/>
      <c r="Q210" s="71"/>
      <c r="R210" s="71"/>
      <c r="S210" s="71"/>
      <c r="T210" s="72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224</v>
      </c>
      <c r="AU210" s="17" t="s">
        <v>85</v>
      </c>
    </row>
    <row r="211" spans="1:65" s="13" customFormat="1">
      <c r="B211" s="200"/>
      <c r="C211" s="201"/>
      <c r="D211" s="202" t="s">
        <v>212</v>
      </c>
      <c r="E211" s="203" t="s">
        <v>1</v>
      </c>
      <c r="F211" s="204" t="s">
        <v>726</v>
      </c>
      <c r="G211" s="201"/>
      <c r="H211" s="205">
        <v>275</v>
      </c>
      <c r="I211" s="206"/>
      <c r="J211" s="201"/>
      <c r="K211" s="201"/>
      <c r="L211" s="207"/>
      <c r="M211" s="208"/>
      <c r="N211" s="209"/>
      <c r="O211" s="209"/>
      <c r="P211" s="209"/>
      <c r="Q211" s="209"/>
      <c r="R211" s="209"/>
      <c r="S211" s="209"/>
      <c r="T211" s="210"/>
      <c r="AT211" s="211" t="s">
        <v>212</v>
      </c>
      <c r="AU211" s="211" t="s">
        <v>85</v>
      </c>
      <c r="AV211" s="13" t="s">
        <v>85</v>
      </c>
      <c r="AW211" s="13" t="s">
        <v>31</v>
      </c>
      <c r="AX211" s="13" t="s">
        <v>83</v>
      </c>
      <c r="AY211" s="211" t="s">
        <v>198</v>
      </c>
    </row>
    <row r="212" spans="1:65" s="13" customFormat="1">
      <c r="B212" s="200"/>
      <c r="C212" s="201"/>
      <c r="D212" s="202" t="s">
        <v>212</v>
      </c>
      <c r="E212" s="201"/>
      <c r="F212" s="204" t="s">
        <v>886</v>
      </c>
      <c r="G212" s="201"/>
      <c r="H212" s="205">
        <v>0.27500000000000002</v>
      </c>
      <c r="I212" s="206"/>
      <c r="J212" s="201"/>
      <c r="K212" s="201"/>
      <c r="L212" s="207"/>
      <c r="M212" s="208"/>
      <c r="N212" s="209"/>
      <c r="O212" s="209"/>
      <c r="P212" s="209"/>
      <c r="Q212" s="209"/>
      <c r="R212" s="209"/>
      <c r="S212" s="209"/>
      <c r="T212" s="210"/>
      <c r="AT212" s="211" t="s">
        <v>212</v>
      </c>
      <c r="AU212" s="211" t="s">
        <v>85</v>
      </c>
      <c r="AV212" s="13" t="s">
        <v>85</v>
      </c>
      <c r="AW212" s="13" t="s">
        <v>4</v>
      </c>
      <c r="AX212" s="13" t="s">
        <v>83</v>
      </c>
      <c r="AY212" s="211" t="s">
        <v>198</v>
      </c>
    </row>
    <row r="213" spans="1:65" s="2" customFormat="1" ht="24.2" customHeight="1">
      <c r="A213" s="34"/>
      <c r="B213" s="35"/>
      <c r="C213" s="187" t="s">
        <v>376</v>
      </c>
      <c r="D213" s="187" t="s">
        <v>200</v>
      </c>
      <c r="E213" s="188" t="s">
        <v>887</v>
      </c>
      <c r="F213" s="189" t="s">
        <v>888</v>
      </c>
      <c r="G213" s="190" t="s">
        <v>143</v>
      </c>
      <c r="H213" s="191">
        <v>9</v>
      </c>
      <c r="I213" s="192"/>
      <c r="J213" s="193">
        <f>ROUND(I213*H213,2)</f>
        <v>0</v>
      </c>
      <c r="K213" s="189" t="s">
        <v>203</v>
      </c>
      <c r="L213" s="39"/>
      <c r="M213" s="194" t="s">
        <v>1</v>
      </c>
      <c r="N213" s="195" t="s">
        <v>40</v>
      </c>
      <c r="O213" s="71"/>
      <c r="P213" s="196">
        <f>O213*H213</f>
        <v>0</v>
      </c>
      <c r="Q213" s="196">
        <v>0</v>
      </c>
      <c r="R213" s="196">
        <f>Q213*H213</f>
        <v>0</v>
      </c>
      <c r="S213" s="196">
        <v>0</v>
      </c>
      <c r="T213" s="197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8" t="s">
        <v>504</v>
      </c>
      <c r="AT213" s="198" t="s">
        <v>200</v>
      </c>
      <c r="AU213" s="198" t="s">
        <v>85</v>
      </c>
      <c r="AY213" s="17" t="s">
        <v>198</v>
      </c>
      <c r="BE213" s="199">
        <f>IF(N213="základní",J213,0)</f>
        <v>0</v>
      </c>
      <c r="BF213" s="199">
        <f>IF(N213="snížená",J213,0)</f>
        <v>0</v>
      </c>
      <c r="BG213" s="199">
        <f>IF(N213="zákl. přenesená",J213,0)</f>
        <v>0</v>
      </c>
      <c r="BH213" s="199">
        <f>IF(N213="sníž. přenesená",J213,0)</f>
        <v>0</v>
      </c>
      <c r="BI213" s="199">
        <f>IF(N213="nulová",J213,0)</f>
        <v>0</v>
      </c>
      <c r="BJ213" s="17" t="s">
        <v>83</v>
      </c>
      <c r="BK213" s="199">
        <f>ROUND(I213*H213,2)</f>
        <v>0</v>
      </c>
      <c r="BL213" s="17" t="s">
        <v>504</v>
      </c>
      <c r="BM213" s="198" t="s">
        <v>889</v>
      </c>
    </row>
    <row r="214" spans="1:65" s="13" customFormat="1">
      <c r="B214" s="200"/>
      <c r="C214" s="201"/>
      <c r="D214" s="202" t="s">
        <v>212</v>
      </c>
      <c r="E214" s="203" t="s">
        <v>1</v>
      </c>
      <c r="F214" s="204" t="s">
        <v>729</v>
      </c>
      <c r="G214" s="201"/>
      <c r="H214" s="205">
        <v>9</v>
      </c>
      <c r="I214" s="206"/>
      <c r="J214" s="201"/>
      <c r="K214" s="201"/>
      <c r="L214" s="207"/>
      <c r="M214" s="208"/>
      <c r="N214" s="209"/>
      <c r="O214" s="209"/>
      <c r="P214" s="209"/>
      <c r="Q214" s="209"/>
      <c r="R214" s="209"/>
      <c r="S214" s="209"/>
      <c r="T214" s="210"/>
      <c r="AT214" s="211" t="s">
        <v>212</v>
      </c>
      <c r="AU214" s="211" t="s">
        <v>85</v>
      </c>
      <c r="AV214" s="13" t="s">
        <v>85</v>
      </c>
      <c r="AW214" s="13" t="s">
        <v>31</v>
      </c>
      <c r="AX214" s="13" t="s">
        <v>83</v>
      </c>
      <c r="AY214" s="211" t="s">
        <v>198</v>
      </c>
    </row>
    <row r="215" spans="1:65" s="2" customFormat="1" ht="24.2" customHeight="1">
      <c r="A215" s="34"/>
      <c r="B215" s="35"/>
      <c r="C215" s="187" t="s">
        <v>381</v>
      </c>
      <c r="D215" s="187" t="s">
        <v>200</v>
      </c>
      <c r="E215" s="188" t="s">
        <v>890</v>
      </c>
      <c r="F215" s="189" t="s">
        <v>891</v>
      </c>
      <c r="G215" s="190" t="s">
        <v>121</v>
      </c>
      <c r="H215" s="191">
        <v>200</v>
      </c>
      <c r="I215" s="192"/>
      <c r="J215" s="193">
        <f>ROUND(I215*H215,2)</f>
        <v>0</v>
      </c>
      <c r="K215" s="189" t="s">
        <v>203</v>
      </c>
      <c r="L215" s="39"/>
      <c r="M215" s="194" t="s">
        <v>1</v>
      </c>
      <c r="N215" s="195" t="s">
        <v>40</v>
      </c>
      <c r="O215" s="71"/>
      <c r="P215" s="196">
        <f>O215*H215</f>
        <v>0</v>
      </c>
      <c r="Q215" s="196">
        <v>0</v>
      </c>
      <c r="R215" s="196">
        <f>Q215*H215</f>
        <v>0</v>
      </c>
      <c r="S215" s="196">
        <v>0</v>
      </c>
      <c r="T215" s="197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8" t="s">
        <v>504</v>
      </c>
      <c r="AT215" s="198" t="s">
        <v>200</v>
      </c>
      <c r="AU215" s="198" t="s">
        <v>85</v>
      </c>
      <c r="AY215" s="17" t="s">
        <v>198</v>
      </c>
      <c r="BE215" s="199">
        <f>IF(N215="základní",J215,0)</f>
        <v>0</v>
      </c>
      <c r="BF215" s="199">
        <f>IF(N215="snížená",J215,0)</f>
        <v>0</v>
      </c>
      <c r="BG215" s="199">
        <f>IF(N215="zákl. přenesená",J215,0)</f>
        <v>0</v>
      </c>
      <c r="BH215" s="199">
        <f>IF(N215="sníž. přenesená",J215,0)</f>
        <v>0</v>
      </c>
      <c r="BI215" s="199">
        <f>IF(N215="nulová",J215,0)</f>
        <v>0</v>
      </c>
      <c r="BJ215" s="17" t="s">
        <v>83</v>
      </c>
      <c r="BK215" s="199">
        <f>ROUND(I215*H215,2)</f>
        <v>0</v>
      </c>
      <c r="BL215" s="17" t="s">
        <v>504</v>
      </c>
      <c r="BM215" s="198" t="s">
        <v>892</v>
      </c>
    </row>
    <row r="216" spans="1:65" s="13" customFormat="1">
      <c r="B216" s="200"/>
      <c r="C216" s="201"/>
      <c r="D216" s="202" t="s">
        <v>212</v>
      </c>
      <c r="E216" s="203" t="s">
        <v>1</v>
      </c>
      <c r="F216" s="204" t="s">
        <v>740</v>
      </c>
      <c r="G216" s="201"/>
      <c r="H216" s="205">
        <v>200</v>
      </c>
      <c r="I216" s="206"/>
      <c r="J216" s="201"/>
      <c r="K216" s="201"/>
      <c r="L216" s="207"/>
      <c r="M216" s="208"/>
      <c r="N216" s="209"/>
      <c r="O216" s="209"/>
      <c r="P216" s="209"/>
      <c r="Q216" s="209"/>
      <c r="R216" s="209"/>
      <c r="S216" s="209"/>
      <c r="T216" s="210"/>
      <c r="AT216" s="211" t="s">
        <v>212</v>
      </c>
      <c r="AU216" s="211" t="s">
        <v>85</v>
      </c>
      <c r="AV216" s="13" t="s">
        <v>85</v>
      </c>
      <c r="AW216" s="13" t="s">
        <v>31</v>
      </c>
      <c r="AX216" s="13" t="s">
        <v>83</v>
      </c>
      <c r="AY216" s="211" t="s">
        <v>198</v>
      </c>
    </row>
    <row r="217" spans="1:65" s="2" customFormat="1" ht="24.2" customHeight="1">
      <c r="A217" s="34"/>
      <c r="B217" s="35"/>
      <c r="C217" s="187" t="s">
        <v>118</v>
      </c>
      <c r="D217" s="187" t="s">
        <v>200</v>
      </c>
      <c r="E217" s="188" t="s">
        <v>893</v>
      </c>
      <c r="F217" s="189" t="s">
        <v>894</v>
      </c>
      <c r="G217" s="190" t="s">
        <v>121</v>
      </c>
      <c r="H217" s="191">
        <v>10</v>
      </c>
      <c r="I217" s="192"/>
      <c r="J217" s="193">
        <f>ROUND(I217*H217,2)</f>
        <v>0</v>
      </c>
      <c r="K217" s="189" t="s">
        <v>203</v>
      </c>
      <c r="L217" s="39"/>
      <c r="M217" s="194" t="s">
        <v>1</v>
      </c>
      <c r="N217" s="195" t="s">
        <v>40</v>
      </c>
      <c r="O217" s="71"/>
      <c r="P217" s="196">
        <f>O217*H217</f>
        <v>0</v>
      </c>
      <c r="Q217" s="196">
        <v>0</v>
      </c>
      <c r="R217" s="196">
        <f>Q217*H217</f>
        <v>0</v>
      </c>
      <c r="S217" s="196">
        <v>0</v>
      </c>
      <c r="T217" s="197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8" t="s">
        <v>504</v>
      </c>
      <c r="AT217" s="198" t="s">
        <v>200</v>
      </c>
      <c r="AU217" s="198" t="s">
        <v>85</v>
      </c>
      <c r="AY217" s="17" t="s">
        <v>198</v>
      </c>
      <c r="BE217" s="199">
        <f>IF(N217="základní",J217,0)</f>
        <v>0</v>
      </c>
      <c r="BF217" s="199">
        <f>IF(N217="snížená",J217,0)</f>
        <v>0</v>
      </c>
      <c r="BG217" s="199">
        <f>IF(N217="zákl. přenesená",J217,0)</f>
        <v>0</v>
      </c>
      <c r="BH217" s="199">
        <f>IF(N217="sníž. přenesená",J217,0)</f>
        <v>0</v>
      </c>
      <c r="BI217" s="199">
        <f>IF(N217="nulová",J217,0)</f>
        <v>0</v>
      </c>
      <c r="BJ217" s="17" t="s">
        <v>83</v>
      </c>
      <c r="BK217" s="199">
        <f>ROUND(I217*H217,2)</f>
        <v>0</v>
      </c>
      <c r="BL217" s="17" t="s">
        <v>504</v>
      </c>
      <c r="BM217" s="198" t="s">
        <v>895</v>
      </c>
    </row>
    <row r="218" spans="1:65" s="13" customFormat="1">
      <c r="B218" s="200"/>
      <c r="C218" s="201"/>
      <c r="D218" s="202" t="s">
        <v>212</v>
      </c>
      <c r="E218" s="203" t="s">
        <v>1</v>
      </c>
      <c r="F218" s="204" t="s">
        <v>744</v>
      </c>
      <c r="G218" s="201"/>
      <c r="H218" s="205">
        <v>10</v>
      </c>
      <c r="I218" s="206"/>
      <c r="J218" s="201"/>
      <c r="K218" s="201"/>
      <c r="L218" s="207"/>
      <c r="M218" s="208"/>
      <c r="N218" s="209"/>
      <c r="O218" s="209"/>
      <c r="P218" s="209"/>
      <c r="Q218" s="209"/>
      <c r="R218" s="209"/>
      <c r="S218" s="209"/>
      <c r="T218" s="210"/>
      <c r="AT218" s="211" t="s">
        <v>212</v>
      </c>
      <c r="AU218" s="211" t="s">
        <v>85</v>
      </c>
      <c r="AV218" s="13" t="s">
        <v>85</v>
      </c>
      <c r="AW218" s="13" t="s">
        <v>31</v>
      </c>
      <c r="AX218" s="13" t="s">
        <v>83</v>
      </c>
      <c r="AY218" s="211" t="s">
        <v>198</v>
      </c>
    </row>
    <row r="219" spans="1:65" s="2" customFormat="1" ht="24.2" customHeight="1">
      <c r="A219" s="34"/>
      <c r="B219" s="35"/>
      <c r="C219" s="187" t="s">
        <v>391</v>
      </c>
      <c r="D219" s="187" t="s">
        <v>200</v>
      </c>
      <c r="E219" s="188" t="s">
        <v>896</v>
      </c>
      <c r="F219" s="189" t="s">
        <v>897</v>
      </c>
      <c r="G219" s="190" t="s">
        <v>121</v>
      </c>
      <c r="H219" s="191">
        <v>200</v>
      </c>
      <c r="I219" s="192"/>
      <c r="J219" s="193">
        <f>ROUND(I219*H219,2)</f>
        <v>0</v>
      </c>
      <c r="K219" s="189" t="s">
        <v>203</v>
      </c>
      <c r="L219" s="39"/>
      <c r="M219" s="194" t="s">
        <v>1</v>
      </c>
      <c r="N219" s="195" t="s">
        <v>40</v>
      </c>
      <c r="O219" s="71"/>
      <c r="P219" s="196">
        <f>O219*H219</f>
        <v>0</v>
      </c>
      <c r="Q219" s="196">
        <v>0</v>
      </c>
      <c r="R219" s="196">
        <f>Q219*H219</f>
        <v>0</v>
      </c>
      <c r="S219" s="196">
        <v>0</v>
      </c>
      <c r="T219" s="197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8" t="s">
        <v>504</v>
      </c>
      <c r="AT219" s="198" t="s">
        <v>200</v>
      </c>
      <c r="AU219" s="198" t="s">
        <v>85</v>
      </c>
      <c r="AY219" s="17" t="s">
        <v>198</v>
      </c>
      <c r="BE219" s="199">
        <f>IF(N219="základní",J219,0)</f>
        <v>0</v>
      </c>
      <c r="BF219" s="199">
        <f>IF(N219="snížená",J219,0)</f>
        <v>0</v>
      </c>
      <c r="BG219" s="199">
        <f>IF(N219="zákl. přenesená",J219,0)</f>
        <v>0</v>
      </c>
      <c r="BH219" s="199">
        <f>IF(N219="sníž. přenesená",J219,0)</f>
        <v>0</v>
      </c>
      <c r="BI219" s="199">
        <f>IF(N219="nulová",J219,0)</f>
        <v>0</v>
      </c>
      <c r="BJ219" s="17" t="s">
        <v>83</v>
      </c>
      <c r="BK219" s="199">
        <f>ROUND(I219*H219,2)</f>
        <v>0</v>
      </c>
      <c r="BL219" s="17" t="s">
        <v>504</v>
      </c>
      <c r="BM219" s="198" t="s">
        <v>898</v>
      </c>
    </row>
    <row r="220" spans="1:65" s="2" customFormat="1" ht="24.2" customHeight="1">
      <c r="A220" s="34"/>
      <c r="B220" s="35"/>
      <c r="C220" s="187" t="s">
        <v>358</v>
      </c>
      <c r="D220" s="187" t="s">
        <v>200</v>
      </c>
      <c r="E220" s="188" t="s">
        <v>899</v>
      </c>
      <c r="F220" s="189" t="s">
        <v>900</v>
      </c>
      <c r="G220" s="190" t="s">
        <v>121</v>
      </c>
      <c r="H220" s="191">
        <v>10</v>
      </c>
      <c r="I220" s="192"/>
      <c r="J220" s="193">
        <f>ROUND(I220*H220,2)</f>
        <v>0</v>
      </c>
      <c r="K220" s="189" t="s">
        <v>203</v>
      </c>
      <c r="L220" s="39"/>
      <c r="M220" s="194" t="s">
        <v>1</v>
      </c>
      <c r="N220" s="195" t="s">
        <v>40</v>
      </c>
      <c r="O220" s="71"/>
      <c r="P220" s="196">
        <f>O220*H220</f>
        <v>0</v>
      </c>
      <c r="Q220" s="196">
        <v>0</v>
      </c>
      <c r="R220" s="196">
        <f>Q220*H220</f>
        <v>0</v>
      </c>
      <c r="S220" s="196">
        <v>0</v>
      </c>
      <c r="T220" s="197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8" t="s">
        <v>504</v>
      </c>
      <c r="AT220" s="198" t="s">
        <v>200</v>
      </c>
      <c r="AU220" s="198" t="s">
        <v>85</v>
      </c>
      <c r="AY220" s="17" t="s">
        <v>198</v>
      </c>
      <c r="BE220" s="199">
        <f>IF(N220="základní",J220,0)</f>
        <v>0</v>
      </c>
      <c r="BF220" s="199">
        <f>IF(N220="snížená",J220,0)</f>
        <v>0</v>
      </c>
      <c r="BG220" s="199">
        <f>IF(N220="zákl. přenesená",J220,0)</f>
        <v>0</v>
      </c>
      <c r="BH220" s="199">
        <f>IF(N220="sníž. přenesená",J220,0)</f>
        <v>0</v>
      </c>
      <c r="BI220" s="199">
        <f>IF(N220="nulová",J220,0)</f>
        <v>0</v>
      </c>
      <c r="BJ220" s="17" t="s">
        <v>83</v>
      </c>
      <c r="BK220" s="199">
        <f>ROUND(I220*H220,2)</f>
        <v>0</v>
      </c>
      <c r="BL220" s="17" t="s">
        <v>504</v>
      </c>
      <c r="BM220" s="198" t="s">
        <v>901</v>
      </c>
    </row>
    <row r="221" spans="1:65" s="2" customFormat="1" ht="24.2" customHeight="1">
      <c r="A221" s="34"/>
      <c r="B221" s="35"/>
      <c r="C221" s="187" t="s">
        <v>399</v>
      </c>
      <c r="D221" s="187" t="s">
        <v>200</v>
      </c>
      <c r="E221" s="188" t="s">
        <v>902</v>
      </c>
      <c r="F221" s="189" t="s">
        <v>903</v>
      </c>
      <c r="G221" s="190" t="s">
        <v>143</v>
      </c>
      <c r="H221" s="191">
        <v>1</v>
      </c>
      <c r="I221" s="192"/>
      <c r="J221" s="193">
        <f>ROUND(I221*H221,2)</f>
        <v>0</v>
      </c>
      <c r="K221" s="189" t="s">
        <v>203</v>
      </c>
      <c r="L221" s="39"/>
      <c r="M221" s="194" t="s">
        <v>1</v>
      </c>
      <c r="N221" s="195" t="s">
        <v>40</v>
      </c>
      <c r="O221" s="71"/>
      <c r="P221" s="196">
        <f>O221*H221</f>
        <v>0</v>
      </c>
      <c r="Q221" s="196">
        <v>0</v>
      </c>
      <c r="R221" s="196">
        <f>Q221*H221</f>
        <v>0</v>
      </c>
      <c r="S221" s="196">
        <v>0</v>
      </c>
      <c r="T221" s="197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8" t="s">
        <v>504</v>
      </c>
      <c r="AT221" s="198" t="s">
        <v>200</v>
      </c>
      <c r="AU221" s="198" t="s">
        <v>85</v>
      </c>
      <c r="AY221" s="17" t="s">
        <v>198</v>
      </c>
      <c r="BE221" s="199">
        <f>IF(N221="základní",J221,0)</f>
        <v>0</v>
      </c>
      <c r="BF221" s="199">
        <f>IF(N221="snížená",J221,0)</f>
        <v>0</v>
      </c>
      <c r="BG221" s="199">
        <f>IF(N221="zákl. přenesená",J221,0)</f>
        <v>0</v>
      </c>
      <c r="BH221" s="199">
        <f>IF(N221="sníž. přenesená",J221,0)</f>
        <v>0</v>
      </c>
      <c r="BI221" s="199">
        <f>IF(N221="nulová",J221,0)</f>
        <v>0</v>
      </c>
      <c r="BJ221" s="17" t="s">
        <v>83</v>
      </c>
      <c r="BK221" s="199">
        <f>ROUND(I221*H221,2)</f>
        <v>0</v>
      </c>
      <c r="BL221" s="17" t="s">
        <v>504</v>
      </c>
      <c r="BM221" s="198" t="s">
        <v>904</v>
      </c>
    </row>
    <row r="222" spans="1:65" s="13" customFormat="1">
      <c r="B222" s="200"/>
      <c r="C222" s="201"/>
      <c r="D222" s="202" t="s">
        <v>212</v>
      </c>
      <c r="E222" s="203" t="s">
        <v>1</v>
      </c>
      <c r="F222" s="204" t="s">
        <v>905</v>
      </c>
      <c r="G222" s="201"/>
      <c r="H222" s="205">
        <v>1</v>
      </c>
      <c r="I222" s="206"/>
      <c r="J222" s="201"/>
      <c r="K222" s="201"/>
      <c r="L222" s="207"/>
      <c r="M222" s="208"/>
      <c r="N222" s="209"/>
      <c r="O222" s="209"/>
      <c r="P222" s="209"/>
      <c r="Q222" s="209"/>
      <c r="R222" s="209"/>
      <c r="S222" s="209"/>
      <c r="T222" s="210"/>
      <c r="AT222" s="211" t="s">
        <v>212</v>
      </c>
      <c r="AU222" s="211" t="s">
        <v>85</v>
      </c>
      <c r="AV222" s="13" t="s">
        <v>85</v>
      </c>
      <c r="AW222" s="13" t="s">
        <v>31</v>
      </c>
      <c r="AX222" s="13" t="s">
        <v>83</v>
      </c>
      <c r="AY222" s="211" t="s">
        <v>198</v>
      </c>
    </row>
    <row r="223" spans="1:65" s="2" customFormat="1" ht="24.2" customHeight="1">
      <c r="A223" s="34"/>
      <c r="B223" s="35"/>
      <c r="C223" s="187" t="s">
        <v>403</v>
      </c>
      <c r="D223" s="187" t="s">
        <v>200</v>
      </c>
      <c r="E223" s="188" t="s">
        <v>906</v>
      </c>
      <c r="F223" s="189" t="s">
        <v>907</v>
      </c>
      <c r="G223" s="190" t="s">
        <v>143</v>
      </c>
      <c r="H223" s="191">
        <v>9.7200000000000006</v>
      </c>
      <c r="I223" s="192"/>
      <c r="J223" s="193">
        <f>ROUND(I223*H223,2)</f>
        <v>0</v>
      </c>
      <c r="K223" s="189" t="s">
        <v>203</v>
      </c>
      <c r="L223" s="39"/>
      <c r="M223" s="194" t="s">
        <v>1</v>
      </c>
      <c r="N223" s="195" t="s">
        <v>40</v>
      </c>
      <c r="O223" s="71"/>
      <c r="P223" s="196">
        <f>O223*H223</f>
        <v>0</v>
      </c>
      <c r="Q223" s="196">
        <v>0</v>
      </c>
      <c r="R223" s="196">
        <f>Q223*H223</f>
        <v>0</v>
      </c>
      <c r="S223" s="196">
        <v>0</v>
      </c>
      <c r="T223" s="197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8" t="s">
        <v>504</v>
      </c>
      <c r="AT223" s="198" t="s">
        <v>200</v>
      </c>
      <c r="AU223" s="198" t="s">
        <v>85</v>
      </c>
      <c r="AY223" s="17" t="s">
        <v>198</v>
      </c>
      <c r="BE223" s="199">
        <f>IF(N223="základní",J223,0)</f>
        <v>0</v>
      </c>
      <c r="BF223" s="199">
        <f>IF(N223="snížená",J223,0)</f>
        <v>0</v>
      </c>
      <c r="BG223" s="199">
        <f>IF(N223="zákl. přenesená",J223,0)</f>
        <v>0</v>
      </c>
      <c r="BH223" s="199">
        <f>IF(N223="sníž. přenesená",J223,0)</f>
        <v>0</v>
      </c>
      <c r="BI223" s="199">
        <f>IF(N223="nulová",J223,0)</f>
        <v>0</v>
      </c>
      <c r="BJ223" s="17" t="s">
        <v>83</v>
      </c>
      <c r="BK223" s="199">
        <f>ROUND(I223*H223,2)</f>
        <v>0</v>
      </c>
      <c r="BL223" s="17" t="s">
        <v>504</v>
      </c>
      <c r="BM223" s="198" t="s">
        <v>908</v>
      </c>
    </row>
    <row r="224" spans="1:65" s="13" customFormat="1">
      <c r="B224" s="200"/>
      <c r="C224" s="201"/>
      <c r="D224" s="202" t="s">
        <v>212</v>
      </c>
      <c r="E224" s="203" t="s">
        <v>1</v>
      </c>
      <c r="F224" s="204" t="s">
        <v>746</v>
      </c>
      <c r="G224" s="201"/>
      <c r="H224" s="205">
        <v>9.7200000000000006</v>
      </c>
      <c r="I224" s="206"/>
      <c r="J224" s="201"/>
      <c r="K224" s="201"/>
      <c r="L224" s="207"/>
      <c r="M224" s="208"/>
      <c r="N224" s="209"/>
      <c r="O224" s="209"/>
      <c r="P224" s="209"/>
      <c r="Q224" s="209"/>
      <c r="R224" s="209"/>
      <c r="S224" s="209"/>
      <c r="T224" s="210"/>
      <c r="AT224" s="211" t="s">
        <v>212</v>
      </c>
      <c r="AU224" s="211" t="s">
        <v>85</v>
      </c>
      <c r="AV224" s="13" t="s">
        <v>85</v>
      </c>
      <c r="AW224" s="13" t="s">
        <v>31</v>
      </c>
      <c r="AX224" s="13" t="s">
        <v>83</v>
      </c>
      <c r="AY224" s="211" t="s">
        <v>198</v>
      </c>
    </row>
    <row r="225" spans="1:65" s="2" customFormat="1" ht="24.2" customHeight="1">
      <c r="A225" s="34"/>
      <c r="B225" s="35"/>
      <c r="C225" s="187" t="s">
        <v>407</v>
      </c>
      <c r="D225" s="187" t="s">
        <v>200</v>
      </c>
      <c r="E225" s="188" t="s">
        <v>909</v>
      </c>
      <c r="F225" s="189" t="s">
        <v>910</v>
      </c>
      <c r="G225" s="190" t="s">
        <v>121</v>
      </c>
      <c r="H225" s="191">
        <v>200</v>
      </c>
      <c r="I225" s="192"/>
      <c r="J225" s="193">
        <f>ROUND(I225*H225,2)</f>
        <v>0</v>
      </c>
      <c r="K225" s="189" t="s">
        <v>837</v>
      </c>
      <c r="L225" s="39"/>
      <c r="M225" s="194" t="s">
        <v>1</v>
      </c>
      <c r="N225" s="195" t="s">
        <v>40</v>
      </c>
      <c r="O225" s="71"/>
      <c r="P225" s="196">
        <f>O225*H225</f>
        <v>0</v>
      </c>
      <c r="Q225" s="196">
        <v>0</v>
      </c>
      <c r="R225" s="196">
        <f>Q225*H225</f>
        <v>0</v>
      </c>
      <c r="S225" s="196">
        <v>0</v>
      </c>
      <c r="T225" s="197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8" t="s">
        <v>504</v>
      </c>
      <c r="AT225" s="198" t="s">
        <v>200</v>
      </c>
      <c r="AU225" s="198" t="s">
        <v>85</v>
      </c>
      <c r="AY225" s="17" t="s">
        <v>198</v>
      </c>
      <c r="BE225" s="199">
        <f>IF(N225="základní",J225,0)</f>
        <v>0</v>
      </c>
      <c r="BF225" s="199">
        <f>IF(N225="snížená",J225,0)</f>
        <v>0</v>
      </c>
      <c r="BG225" s="199">
        <f>IF(N225="zákl. přenesená",J225,0)</f>
        <v>0</v>
      </c>
      <c r="BH225" s="199">
        <f>IF(N225="sníž. přenesená",J225,0)</f>
        <v>0</v>
      </c>
      <c r="BI225" s="199">
        <f>IF(N225="nulová",J225,0)</f>
        <v>0</v>
      </c>
      <c r="BJ225" s="17" t="s">
        <v>83</v>
      </c>
      <c r="BK225" s="199">
        <f>ROUND(I225*H225,2)</f>
        <v>0</v>
      </c>
      <c r="BL225" s="17" t="s">
        <v>504</v>
      </c>
      <c r="BM225" s="198" t="s">
        <v>911</v>
      </c>
    </row>
    <row r="226" spans="1:65" s="13" customFormat="1">
      <c r="B226" s="200"/>
      <c r="C226" s="201"/>
      <c r="D226" s="202" t="s">
        <v>212</v>
      </c>
      <c r="E226" s="203" t="s">
        <v>1</v>
      </c>
      <c r="F226" s="204" t="s">
        <v>740</v>
      </c>
      <c r="G226" s="201"/>
      <c r="H226" s="205">
        <v>200</v>
      </c>
      <c r="I226" s="206"/>
      <c r="J226" s="201"/>
      <c r="K226" s="201"/>
      <c r="L226" s="207"/>
      <c r="M226" s="208"/>
      <c r="N226" s="209"/>
      <c r="O226" s="209"/>
      <c r="P226" s="209"/>
      <c r="Q226" s="209"/>
      <c r="R226" s="209"/>
      <c r="S226" s="209"/>
      <c r="T226" s="210"/>
      <c r="AT226" s="211" t="s">
        <v>212</v>
      </c>
      <c r="AU226" s="211" t="s">
        <v>85</v>
      </c>
      <c r="AV226" s="13" t="s">
        <v>85</v>
      </c>
      <c r="AW226" s="13" t="s">
        <v>31</v>
      </c>
      <c r="AX226" s="13" t="s">
        <v>83</v>
      </c>
      <c r="AY226" s="211" t="s">
        <v>198</v>
      </c>
    </row>
    <row r="227" spans="1:65" s="2" customFormat="1" ht="16.5" customHeight="1">
      <c r="A227" s="34"/>
      <c r="B227" s="35"/>
      <c r="C227" s="237" t="s">
        <v>411</v>
      </c>
      <c r="D227" s="237" t="s">
        <v>314</v>
      </c>
      <c r="E227" s="238" t="s">
        <v>912</v>
      </c>
      <c r="F227" s="239" t="s">
        <v>913</v>
      </c>
      <c r="G227" s="240" t="s">
        <v>121</v>
      </c>
      <c r="H227" s="241">
        <v>200</v>
      </c>
      <c r="I227" s="242"/>
      <c r="J227" s="243">
        <f>ROUND(I227*H227,2)</f>
        <v>0</v>
      </c>
      <c r="K227" s="239" t="s">
        <v>837</v>
      </c>
      <c r="L227" s="244"/>
      <c r="M227" s="245" t="s">
        <v>1</v>
      </c>
      <c r="N227" s="246" t="s">
        <v>40</v>
      </c>
      <c r="O227" s="71"/>
      <c r="P227" s="196">
        <f>O227*H227</f>
        <v>0</v>
      </c>
      <c r="Q227" s="196">
        <v>9.7999999999999997E-4</v>
      </c>
      <c r="R227" s="196">
        <f>Q227*H227</f>
        <v>0.19600000000000001</v>
      </c>
      <c r="S227" s="196">
        <v>0</v>
      </c>
      <c r="T227" s="197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8" t="s">
        <v>838</v>
      </c>
      <c r="AT227" s="198" t="s">
        <v>314</v>
      </c>
      <c r="AU227" s="198" t="s">
        <v>85</v>
      </c>
      <c r="AY227" s="17" t="s">
        <v>198</v>
      </c>
      <c r="BE227" s="199">
        <f>IF(N227="základní",J227,0)</f>
        <v>0</v>
      </c>
      <c r="BF227" s="199">
        <f>IF(N227="snížená",J227,0)</f>
        <v>0</v>
      </c>
      <c r="BG227" s="199">
        <f>IF(N227="zákl. přenesená",J227,0)</f>
        <v>0</v>
      </c>
      <c r="BH227" s="199">
        <f>IF(N227="sníž. přenesená",J227,0)</f>
        <v>0</v>
      </c>
      <c r="BI227" s="199">
        <f>IF(N227="nulová",J227,0)</f>
        <v>0</v>
      </c>
      <c r="BJ227" s="17" t="s">
        <v>83</v>
      </c>
      <c r="BK227" s="199">
        <f>ROUND(I227*H227,2)</f>
        <v>0</v>
      </c>
      <c r="BL227" s="17" t="s">
        <v>504</v>
      </c>
      <c r="BM227" s="198" t="s">
        <v>914</v>
      </c>
    </row>
    <row r="228" spans="1:65" s="2" customFormat="1" ht="24.2" customHeight="1">
      <c r="A228" s="34"/>
      <c r="B228" s="35"/>
      <c r="C228" s="187" t="s">
        <v>416</v>
      </c>
      <c r="D228" s="187" t="s">
        <v>200</v>
      </c>
      <c r="E228" s="188" t="s">
        <v>915</v>
      </c>
      <c r="F228" s="189" t="s">
        <v>916</v>
      </c>
      <c r="G228" s="190" t="s">
        <v>121</v>
      </c>
      <c r="H228" s="191">
        <v>275</v>
      </c>
      <c r="I228" s="192"/>
      <c r="J228" s="193">
        <f>ROUND(I228*H228,2)</f>
        <v>0</v>
      </c>
      <c r="K228" s="189" t="s">
        <v>203</v>
      </c>
      <c r="L228" s="39"/>
      <c r="M228" s="194" t="s">
        <v>1</v>
      </c>
      <c r="N228" s="195" t="s">
        <v>40</v>
      </c>
      <c r="O228" s="71"/>
      <c r="P228" s="196">
        <f>O228*H228</f>
        <v>0</v>
      </c>
      <c r="Q228" s="196">
        <v>0</v>
      </c>
      <c r="R228" s="196">
        <f>Q228*H228</f>
        <v>0</v>
      </c>
      <c r="S228" s="196">
        <v>0</v>
      </c>
      <c r="T228" s="197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8" t="s">
        <v>504</v>
      </c>
      <c r="AT228" s="198" t="s">
        <v>200</v>
      </c>
      <c r="AU228" s="198" t="s">
        <v>85</v>
      </c>
      <c r="AY228" s="17" t="s">
        <v>198</v>
      </c>
      <c r="BE228" s="199">
        <f>IF(N228="základní",J228,0)</f>
        <v>0</v>
      </c>
      <c r="BF228" s="199">
        <f>IF(N228="snížená",J228,0)</f>
        <v>0</v>
      </c>
      <c r="BG228" s="199">
        <f>IF(N228="zákl. přenesená",J228,0)</f>
        <v>0</v>
      </c>
      <c r="BH228" s="199">
        <f>IF(N228="sníž. přenesená",J228,0)</f>
        <v>0</v>
      </c>
      <c r="BI228" s="199">
        <f>IF(N228="nulová",J228,0)</f>
        <v>0</v>
      </c>
      <c r="BJ228" s="17" t="s">
        <v>83</v>
      </c>
      <c r="BK228" s="199">
        <f>ROUND(I228*H228,2)</f>
        <v>0</v>
      </c>
      <c r="BL228" s="17" t="s">
        <v>504</v>
      </c>
      <c r="BM228" s="198" t="s">
        <v>917</v>
      </c>
    </row>
    <row r="229" spans="1:65" s="15" customFormat="1">
      <c r="B229" s="227"/>
      <c r="C229" s="228"/>
      <c r="D229" s="202" t="s">
        <v>212</v>
      </c>
      <c r="E229" s="229" t="s">
        <v>1</v>
      </c>
      <c r="F229" s="230" t="s">
        <v>918</v>
      </c>
      <c r="G229" s="228"/>
      <c r="H229" s="229" t="s">
        <v>1</v>
      </c>
      <c r="I229" s="231"/>
      <c r="J229" s="228"/>
      <c r="K229" s="228"/>
      <c r="L229" s="232"/>
      <c r="M229" s="233"/>
      <c r="N229" s="234"/>
      <c r="O229" s="234"/>
      <c r="P229" s="234"/>
      <c r="Q229" s="234"/>
      <c r="R229" s="234"/>
      <c r="S229" s="234"/>
      <c r="T229" s="235"/>
      <c r="AT229" s="236" t="s">
        <v>212</v>
      </c>
      <c r="AU229" s="236" t="s">
        <v>85</v>
      </c>
      <c r="AV229" s="15" t="s">
        <v>83</v>
      </c>
      <c r="AW229" s="15" t="s">
        <v>31</v>
      </c>
      <c r="AX229" s="15" t="s">
        <v>75</v>
      </c>
      <c r="AY229" s="236" t="s">
        <v>198</v>
      </c>
    </row>
    <row r="230" spans="1:65" s="13" customFormat="1">
      <c r="B230" s="200"/>
      <c r="C230" s="201"/>
      <c r="D230" s="202" t="s">
        <v>212</v>
      </c>
      <c r="E230" s="203" t="s">
        <v>1</v>
      </c>
      <c r="F230" s="204" t="s">
        <v>726</v>
      </c>
      <c r="G230" s="201"/>
      <c r="H230" s="205">
        <v>275</v>
      </c>
      <c r="I230" s="206"/>
      <c r="J230" s="201"/>
      <c r="K230" s="201"/>
      <c r="L230" s="207"/>
      <c r="M230" s="208"/>
      <c r="N230" s="209"/>
      <c r="O230" s="209"/>
      <c r="P230" s="209"/>
      <c r="Q230" s="209"/>
      <c r="R230" s="209"/>
      <c r="S230" s="209"/>
      <c r="T230" s="210"/>
      <c r="AT230" s="211" t="s">
        <v>212</v>
      </c>
      <c r="AU230" s="211" t="s">
        <v>85</v>
      </c>
      <c r="AV230" s="13" t="s">
        <v>85</v>
      </c>
      <c r="AW230" s="13" t="s">
        <v>31</v>
      </c>
      <c r="AX230" s="13" t="s">
        <v>83</v>
      </c>
      <c r="AY230" s="211" t="s">
        <v>198</v>
      </c>
    </row>
    <row r="231" spans="1:65" s="2" customFormat="1" ht="24.2" customHeight="1">
      <c r="A231" s="34"/>
      <c r="B231" s="35"/>
      <c r="C231" s="237" t="s">
        <v>423</v>
      </c>
      <c r="D231" s="237" t="s">
        <v>314</v>
      </c>
      <c r="E231" s="238" t="s">
        <v>919</v>
      </c>
      <c r="F231" s="239" t="s">
        <v>920</v>
      </c>
      <c r="G231" s="240" t="s">
        <v>121</v>
      </c>
      <c r="H231" s="241">
        <v>288.75</v>
      </c>
      <c r="I231" s="242"/>
      <c r="J231" s="243">
        <f>ROUND(I231*H231,2)</f>
        <v>0</v>
      </c>
      <c r="K231" s="239" t="s">
        <v>203</v>
      </c>
      <c r="L231" s="244"/>
      <c r="M231" s="245" t="s">
        <v>1</v>
      </c>
      <c r="N231" s="246" t="s">
        <v>40</v>
      </c>
      <c r="O231" s="71"/>
      <c r="P231" s="196">
        <f>O231*H231</f>
        <v>0</v>
      </c>
      <c r="Q231" s="196">
        <v>5.5000000000000003E-4</v>
      </c>
      <c r="R231" s="196">
        <f>Q231*H231</f>
        <v>0.15881250000000002</v>
      </c>
      <c r="S231" s="196">
        <v>0</v>
      </c>
      <c r="T231" s="197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8" t="s">
        <v>772</v>
      </c>
      <c r="AT231" s="198" t="s">
        <v>314</v>
      </c>
      <c r="AU231" s="198" t="s">
        <v>85</v>
      </c>
      <c r="AY231" s="17" t="s">
        <v>198</v>
      </c>
      <c r="BE231" s="199">
        <f>IF(N231="základní",J231,0)</f>
        <v>0</v>
      </c>
      <c r="BF231" s="199">
        <f>IF(N231="snížená",J231,0)</f>
        <v>0</v>
      </c>
      <c r="BG231" s="199">
        <f>IF(N231="zákl. přenesená",J231,0)</f>
        <v>0</v>
      </c>
      <c r="BH231" s="199">
        <f>IF(N231="sníž. přenesená",J231,0)</f>
        <v>0</v>
      </c>
      <c r="BI231" s="199">
        <f>IF(N231="nulová",J231,0)</f>
        <v>0</v>
      </c>
      <c r="BJ231" s="17" t="s">
        <v>83</v>
      </c>
      <c r="BK231" s="199">
        <f>ROUND(I231*H231,2)</f>
        <v>0</v>
      </c>
      <c r="BL231" s="17" t="s">
        <v>772</v>
      </c>
      <c r="BM231" s="198" t="s">
        <v>921</v>
      </c>
    </row>
    <row r="232" spans="1:65" s="13" customFormat="1">
      <c r="B232" s="200"/>
      <c r="C232" s="201"/>
      <c r="D232" s="202" t="s">
        <v>212</v>
      </c>
      <c r="E232" s="201"/>
      <c r="F232" s="204" t="s">
        <v>922</v>
      </c>
      <c r="G232" s="201"/>
      <c r="H232" s="205">
        <v>288.75</v>
      </c>
      <c r="I232" s="206"/>
      <c r="J232" s="201"/>
      <c r="K232" s="201"/>
      <c r="L232" s="207"/>
      <c r="M232" s="208"/>
      <c r="N232" s="209"/>
      <c r="O232" s="209"/>
      <c r="P232" s="209"/>
      <c r="Q232" s="209"/>
      <c r="R232" s="209"/>
      <c r="S232" s="209"/>
      <c r="T232" s="210"/>
      <c r="AT232" s="211" t="s">
        <v>212</v>
      </c>
      <c r="AU232" s="211" t="s">
        <v>85</v>
      </c>
      <c r="AV232" s="13" t="s">
        <v>85</v>
      </c>
      <c r="AW232" s="13" t="s">
        <v>4</v>
      </c>
      <c r="AX232" s="13" t="s">
        <v>83</v>
      </c>
      <c r="AY232" s="211" t="s">
        <v>198</v>
      </c>
    </row>
    <row r="233" spans="1:65" s="2" customFormat="1" ht="24.2" customHeight="1">
      <c r="A233" s="34"/>
      <c r="B233" s="35"/>
      <c r="C233" s="187" t="s">
        <v>430</v>
      </c>
      <c r="D233" s="187" t="s">
        <v>200</v>
      </c>
      <c r="E233" s="188" t="s">
        <v>923</v>
      </c>
      <c r="F233" s="189" t="s">
        <v>924</v>
      </c>
      <c r="G233" s="190" t="s">
        <v>94</v>
      </c>
      <c r="H233" s="191">
        <v>10</v>
      </c>
      <c r="I233" s="192"/>
      <c r="J233" s="193">
        <f>ROUND(I233*H233,2)</f>
        <v>0</v>
      </c>
      <c r="K233" s="189" t="s">
        <v>203</v>
      </c>
      <c r="L233" s="39"/>
      <c r="M233" s="194" t="s">
        <v>1</v>
      </c>
      <c r="N233" s="195" t="s">
        <v>40</v>
      </c>
      <c r="O233" s="71"/>
      <c r="P233" s="196">
        <f>O233*H233</f>
        <v>0</v>
      </c>
      <c r="Q233" s="196">
        <v>0</v>
      </c>
      <c r="R233" s="196">
        <f>Q233*H233</f>
        <v>0</v>
      </c>
      <c r="S233" s="196">
        <v>0</v>
      </c>
      <c r="T233" s="197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8" t="s">
        <v>504</v>
      </c>
      <c r="AT233" s="198" t="s">
        <v>200</v>
      </c>
      <c r="AU233" s="198" t="s">
        <v>85</v>
      </c>
      <c r="AY233" s="17" t="s">
        <v>198</v>
      </c>
      <c r="BE233" s="199">
        <f>IF(N233="základní",J233,0)</f>
        <v>0</v>
      </c>
      <c r="BF233" s="199">
        <f>IF(N233="snížená",J233,0)</f>
        <v>0</v>
      </c>
      <c r="BG233" s="199">
        <f>IF(N233="zákl. přenesená",J233,0)</f>
        <v>0</v>
      </c>
      <c r="BH233" s="199">
        <f>IF(N233="sníž. přenesená",J233,0)</f>
        <v>0</v>
      </c>
      <c r="BI233" s="199">
        <f>IF(N233="nulová",J233,0)</f>
        <v>0</v>
      </c>
      <c r="BJ233" s="17" t="s">
        <v>83</v>
      </c>
      <c r="BK233" s="199">
        <f>ROUND(I233*H233,2)</f>
        <v>0</v>
      </c>
      <c r="BL233" s="17" t="s">
        <v>504</v>
      </c>
      <c r="BM233" s="198" t="s">
        <v>925</v>
      </c>
    </row>
    <row r="234" spans="1:65" s="2" customFormat="1" ht="37.9" customHeight="1">
      <c r="A234" s="34"/>
      <c r="B234" s="35"/>
      <c r="C234" s="187" t="s">
        <v>435</v>
      </c>
      <c r="D234" s="187" t="s">
        <v>200</v>
      </c>
      <c r="E234" s="188" t="s">
        <v>926</v>
      </c>
      <c r="F234" s="189" t="s">
        <v>927</v>
      </c>
      <c r="G234" s="190" t="s">
        <v>94</v>
      </c>
      <c r="H234" s="191">
        <v>10</v>
      </c>
      <c r="I234" s="192"/>
      <c r="J234" s="193">
        <f>ROUND(I234*H234,2)</f>
        <v>0</v>
      </c>
      <c r="K234" s="189" t="s">
        <v>203</v>
      </c>
      <c r="L234" s="39"/>
      <c r="M234" s="194" t="s">
        <v>1</v>
      </c>
      <c r="N234" s="195" t="s">
        <v>40</v>
      </c>
      <c r="O234" s="71"/>
      <c r="P234" s="196">
        <f>O234*H234</f>
        <v>0</v>
      </c>
      <c r="Q234" s="196">
        <v>0</v>
      </c>
      <c r="R234" s="196">
        <f>Q234*H234</f>
        <v>0</v>
      </c>
      <c r="S234" s="196">
        <v>0.5</v>
      </c>
      <c r="T234" s="197">
        <f>S234*H234</f>
        <v>5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8" t="s">
        <v>504</v>
      </c>
      <c r="AT234" s="198" t="s">
        <v>200</v>
      </c>
      <c r="AU234" s="198" t="s">
        <v>85</v>
      </c>
      <c r="AY234" s="17" t="s">
        <v>198</v>
      </c>
      <c r="BE234" s="199">
        <f>IF(N234="základní",J234,0)</f>
        <v>0</v>
      </c>
      <c r="BF234" s="199">
        <f>IF(N234="snížená",J234,0)</f>
        <v>0</v>
      </c>
      <c r="BG234" s="199">
        <f>IF(N234="zákl. přenesená",J234,0)</f>
        <v>0</v>
      </c>
      <c r="BH234" s="199">
        <f>IF(N234="sníž. přenesená",J234,0)</f>
        <v>0</v>
      </c>
      <c r="BI234" s="199">
        <f>IF(N234="nulová",J234,0)</f>
        <v>0</v>
      </c>
      <c r="BJ234" s="17" t="s">
        <v>83</v>
      </c>
      <c r="BK234" s="199">
        <f>ROUND(I234*H234,2)</f>
        <v>0</v>
      </c>
      <c r="BL234" s="17" t="s">
        <v>504</v>
      </c>
      <c r="BM234" s="198" t="s">
        <v>928</v>
      </c>
    </row>
    <row r="235" spans="1:65" s="2" customFormat="1" ht="24.2" customHeight="1">
      <c r="A235" s="34"/>
      <c r="B235" s="35"/>
      <c r="C235" s="187" t="s">
        <v>439</v>
      </c>
      <c r="D235" s="187" t="s">
        <v>200</v>
      </c>
      <c r="E235" s="188" t="s">
        <v>929</v>
      </c>
      <c r="F235" s="189" t="s">
        <v>930</v>
      </c>
      <c r="G235" s="190" t="s">
        <v>94</v>
      </c>
      <c r="H235" s="191">
        <v>10</v>
      </c>
      <c r="I235" s="192"/>
      <c r="J235" s="193">
        <f>ROUND(I235*H235,2)</f>
        <v>0</v>
      </c>
      <c r="K235" s="189" t="s">
        <v>203</v>
      </c>
      <c r="L235" s="39"/>
      <c r="M235" s="194" t="s">
        <v>1</v>
      </c>
      <c r="N235" s="195" t="s">
        <v>40</v>
      </c>
      <c r="O235" s="71"/>
      <c r="P235" s="196">
        <f>O235*H235</f>
        <v>0</v>
      </c>
      <c r="Q235" s="196">
        <v>0</v>
      </c>
      <c r="R235" s="196">
        <f>Q235*H235</f>
        <v>0</v>
      </c>
      <c r="S235" s="196">
        <v>0.32500000000000001</v>
      </c>
      <c r="T235" s="197">
        <f>S235*H235</f>
        <v>3.25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8" t="s">
        <v>504</v>
      </c>
      <c r="AT235" s="198" t="s">
        <v>200</v>
      </c>
      <c r="AU235" s="198" t="s">
        <v>85</v>
      </c>
      <c r="AY235" s="17" t="s">
        <v>198</v>
      </c>
      <c r="BE235" s="199">
        <f>IF(N235="základní",J235,0)</f>
        <v>0</v>
      </c>
      <c r="BF235" s="199">
        <f>IF(N235="snížená",J235,0)</f>
        <v>0</v>
      </c>
      <c r="BG235" s="199">
        <f>IF(N235="zákl. přenesená",J235,0)</f>
        <v>0</v>
      </c>
      <c r="BH235" s="199">
        <f>IF(N235="sníž. přenesená",J235,0)</f>
        <v>0</v>
      </c>
      <c r="BI235" s="199">
        <f>IF(N235="nulová",J235,0)</f>
        <v>0</v>
      </c>
      <c r="BJ235" s="17" t="s">
        <v>83</v>
      </c>
      <c r="BK235" s="199">
        <f>ROUND(I235*H235,2)</f>
        <v>0</v>
      </c>
      <c r="BL235" s="17" t="s">
        <v>504</v>
      </c>
      <c r="BM235" s="198" t="s">
        <v>931</v>
      </c>
    </row>
    <row r="236" spans="1:65" s="2" customFormat="1" ht="24.2" customHeight="1">
      <c r="A236" s="34"/>
      <c r="B236" s="35"/>
      <c r="C236" s="187" t="s">
        <v>443</v>
      </c>
      <c r="D236" s="187" t="s">
        <v>200</v>
      </c>
      <c r="E236" s="188" t="s">
        <v>932</v>
      </c>
      <c r="F236" s="189" t="s">
        <v>933</v>
      </c>
      <c r="G236" s="190" t="s">
        <v>94</v>
      </c>
      <c r="H236" s="191">
        <v>10</v>
      </c>
      <c r="I236" s="192"/>
      <c r="J236" s="193">
        <f>ROUND(I236*H236,2)</f>
        <v>0</v>
      </c>
      <c r="K236" s="189" t="s">
        <v>203</v>
      </c>
      <c r="L236" s="39"/>
      <c r="M236" s="194" t="s">
        <v>1</v>
      </c>
      <c r="N236" s="195" t="s">
        <v>40</v>
      </c>
      <c r="O236" s="71"/>
      <c r="P236" s="196">
        <f>O236*H236</f>
        <v>0</v>
      </c>
      <c r="Q236" s="196">
        <v>0</v>
      </c>
      <c r="R236" s="196">
        <f>Q236*H236</f>
        <v>0</v>
      </c>
      <c r="S236" s="196">
        <v>0.12</v>
      </c>
      <c r="T236" s="197">
        <f>S236*H236</f>
        <v>1.2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8" t="s">
        <v>504</v>
      </c>
      <c r="AT236" s="198" t="s">
        <v>200</v>
      </c>
      <c r="AU236" s="198" t="s">
        <v>85</v>
      </c>
      <c r="AY236" s="17" t="s">
        <v>198</v>
      </c>
      <c r="BE236" s="199">
        <f>IF(N236="základní",J236,0)</f>
        <v>0</v>
      </c>
      <c r="BF236" s="199">
        <f>IF(N236="snížená",J236,0)</f>
        <v>0</v>
      </c>
      <c r="BG236" s="199">
        <f>IF(N236="zákl. přenesená",J236,0)</f>
        <v>0</v>
      </c>
      <c r="BH236" s="199">
        <f>IF(N236="sníž. přenesená",J236,0)</f>
        <v>0</v>
      </c>
      <c r="BI236" s="199">
        <f>IF(N236="nulová",J236,0)</f>
        <v>0</v>
      </c>
      <c r="BJ236" s="17" t="s">
        <v>83</v>
      </c>
      <c r="BK236" s="199">
        <f>ROUND(I236*H236,2)</f>
        <v>0</v>
      </c>
      <c r="BL236" s="17" t="s">
        <v>504</v>
      </c>
      <c r="BM236" s="198" t="s">
        <v>934</v>
      </c>
    </row>
    <row r="237" spans="1:65" s="2" customFormat="1" ht="24.2" customHeight="1">
      <c r="A237" s="34"/>
      <c r="B237" s="35"/>
      <c r="C237" s="187" t="s">
        <v>448</v>
      </c>
      <c r="D237" s="187" t="s">
        <v>200</v>
      </c>
      <c r="E237" s="188" t="s">
        <v>935</v>
      </c>
      <c r="F237" s="189" t="s">
        <v>936</v>
      </c>
      <c r="G237" s="190" t="s">
        <v>121</v>
      </c>
      <c r="H237" s="191">
        <v>40</v>
      </c>
      <c r="I237" s="192"/>
      <c r="J237" s="193">
        <f>ROUND(I237*H237,2)</f>
        <v>0</v>
      </c>
      <c r="K237" s="189" t="s">
        <v>203</v>
      </c>
      <c r="L237" s="39"/>
      <c r="M237" s="194" t="s">
        <v>1</v>
      </c>
      <c r="N237" s="195" t="s">
        <v>40</v>
      </c>
      <c r="O237" s="71"/>
      <c r="P237" s="196">
        <f>O237*H237</f>
        <v>0</v>
      </c>
      <c r="Q237" s="196">
        <v>0</v>
      </c>
      <c r="R237" s="196">
        <f>Q237*H237</f>
        <v>0</v>
      </c>
      <c r="S237" s="196">
        <v>0</v>
      </c>
      <c r="T237" s="197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8" t="s">
        <v>504</v>
      </c>
      <c r="AT237" s="198" t="s">
        <v>200</v>
      </c>
      <c r="AU237" s="198" t="s">
        <v>85</v>
      </c>
      <c r="AY237" s="17" t="s">
        <v>198</v>
      </c>
      <c r="BE237" s="199">
        <f>IF(N237="základní",J237,0)</f>
        <v>0</v>
      </c>
      <c r="BF237" s="199">
        <f>IF(N237="snížená",J237,0)</f>
        <v>0</v>
      </c>
      <c r="BG237" s="199">
        <f>IF(N237="zákl. přenesená",J237,0)</f>
        <v>0</v>
      </c>
      <c r="BH237" s="199">
        <f>IF(N237="sníž. přenesená",J237,0)</f>
        <v>0</v>
      </c>
      <c r="BI237" s="199">
        <f>IF(N237="nulová",J237,0)</f>
        <v>0</v>
      </c>
      <c r="BJ237" s="17" t="s">
        <v>83</v>
      </c>
      <c r="BK237" s="199">
        <f>ROUND(I237*H237,2)</f>
        <v>0</v>
      </c>
      <c r="BL237" s="17" t="s">
        <v>504</v>
      </c>
      <c r="BM237" s="198" t="s">
        <v>937</v>
      </c>
    </row>
    <row r="238" spans="1:65" s="12" customFormat="1" ht="22.9" customHeight="1">
      <c r="B238" s="171"/>
      <c r="C238" s="172"/>
      <c r="D238" s="173" t="s">
        <v>74</v>
      </c>
      <c r="E238" s="185" t="s">
        <v>938</v>
      </c>
      <c r="F238" s="185" t="s">
        <v>939</v>
      </c>
      <c r="G238" s="172"/>
      <c r="H238" s="172"/>
      <c r="I238" s="175"/>
      <c r="J238" s="186">
        <f>BK238</f>
        <v>0</v>
      </c>
      <c r="K238" s="172"/>
      <c r="L238" s="177"/>
      <c r="M238" s="178"/>
      <c r="N238" s="179"/>
      <c r="O238" s="179"/>
      <c r="P238" s="180">
        <f>SUM(P239:P246)</f>
        <v>0</v>
      </c>
      <c r="Q238" s="179"/>
      <c r="R238" s="180">
        <f>SUM(R239:R246)</f>
        <v>0</v>
      </c>
      <c r="S238" s="179"/>
      <c r="T238" s="181">
        <f>SUM(T239:T246)</f>
        <v>0</v>
      </c>
      <c r="AR238" s="182" t="s">
        <v>96</v>
      </c>
      <c r="AT238" s="183" t="s">
        <v>74</v>
      </c>
      <c r="AU238" s="183" t="s">
        <v>83</v>
      </c>
      <c r="AY238" s="182" t="s">
        <v>198</v>
      </c>
      <c r="BK238" s="184">
        <f>SUM(BK239:BK246)</f>
        <v>0</v>
      </c>
    </row>
    <row r="239" spans="1:65" s="2" customFormat="1" ht="24.2" customHeight="1">
      <c r="A239" s="34"/>
      <c r="B239" s="35"/>
      <c r="C239" s="187" t="s">
        <v>455</v>
      </c>
      <c r="D239" s="187" t="s">
        <v>200</v>
      </c>
      <c r="E239" s="188" t="s">
        <v>940</v>
      </c>
      <c r="F239" s="189" t="s">
        <v>941</v>
      </c>
      <c r="G239" s="190" t="s">
        <v>160</v>
      </c>
      <c r="H239" s="191">
        <v>10</v>
      </c>
      <c r="I239" s="192"/>
      <c r="J239" s="193">
        <f>ROUND(I239*H239,2)</f>
        <v>0</v>
      </c>
      <c r="K239" s="189" t="s">
        <v>203</v>
      </c>
      <c r="L239" s="39"/>
      <c r="M239" s="194" t="s">
        <v>1</v>
      </c>
      <c r="N239" s="195" t="s">
        <v>40</v>
      </c>
      <c r="O239" s="71"/>
      <c r="P239" s="196">
        <f>O239*H239</f>
        <v>0</v>
      </c>
      <c r="Q239" s="196">
        <v>0</v>
      </c>
      <c r="R239" s="196">
        <f>Q239*H239</f>
        <v>0</v>
      </c>
      <c r="S239" s="196">
        <v>0</v>
      </c>
      <c r="T239" s="197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8" t="s">
        <v>504</v>
      </c>
      <c r="AT239" s="198" t="s">
        <v>200</v>
      </c>
      <c r="AU239" s="198" t="s">
        <v>85</v>
      </c>
      <c r="AY239" s="17" t="s">
        <v>198</v>
      </c>
      <c r="BE239" s="199">
        <f>IF(N239="základní",J239,0)</f>
        <v>0</v>
      </c>
      <c r="BF239" s="199">
        <f>IF(N239="snížená",J239,0)</f>
        <v>0</v>
      </c>
      <c r="BG239" s="199">
        <f>IF(N239="zákl. přenesená",J239,0)</f>
        <v>0</v>
      </c>
      <c r="BH239" s="199">
        <f>IF(N239="sníž. přenesená",J239,0)</f>
        <v>0</v>
      </c>
      <c r="BI239" s="199">
        <f>IF(N239="nulová",J239,0)</f>
        <v>0</v>
      </c>
      <c r="BJ239" s="17" t="s">
        <v>83</v>
      </c>
      <c r="BK239" s="199">
        <f>ROUND(I239*H239,2)</f>
        <v>0</v>
      </c>
      <c r="BL239" s="17" t="s">
        <v>504</v>
      </c>
      <c r="BM239" s="198" t="s">
        <v>942</v>
      </c>
    </row>
    <row r="240" spans="1:65" s="13" customFormat="1">
      <c r="B240" s="200"/>
      <c r="C240" s="201"/>
      <c r="D240" s="202" t="s">
        <v>212</v>
      </c>
      <c r="E240" s="203" t="s">
        <v>1</v>
      </c>
      <c r="F240" s="204" t="s">
        <v>733</v>
      </c>
      <c r="G240" s="201"/>
      <c r="H240" s="205">
        <v>10</v>
      </c>
      <c r="I240" s="206"/>
      <c r="J240" s="201"/>
      <c r="K240" s="201"/>
      <c r="L240" s="207"/>
      <c r="M240" s="208"/>
      <c r="N240" s="209"/>
      <c r="O240" s="209"/>
      <c r="P240" s="209"/>
      <c r="Q240" s="209"/>
      <c r="R240" s="209"/>
      <c r="S240" s="209"/>
      <c r="T240" s="210"/>
      <c r="AT240" s="211" t="s">
        <v>212</v>
      </c>
      <c r="AU240" s="211" t="s">
        <v>85</v>
      </c>
      <c r="AV240" s="13" t="s">
        <v>85</v>
      </c>
      <c r="AW240" s="13" t="s">
        <v>31</v>
      </c>
      <c r="AX240" s="13" t="s">
        <v>83</v>
      </c>
      <c r="AY240" s="211" t="s">
        <v>198</v>
      </c>
    </row>
    <row r="241" spans="1:65" s="2" customFormat="1" ht="24.2" customHeight="1">
      <c r="A241" s="34"/>
      <c r="B241" s="35"/>
      <c r="C241" s="187" t="s">
        <v>459</v>
      </c>
      <c r="D241" s="187" t="s">
        <v>200</v>
      </c>
      <c r="E241" s="188" t="s">
        <v>943</v>
      </c>
      <c r="F241" s="189" t="s">
        <v>944</v>
      </c>
      <c r="G241" s="190" t="s">
        <v>160</v>
      </c>
      <c r="H241" s="191">
        <v>10</v>
      </c>
      <c r="I241" s="192"/>
      <c r="J241" s="193">
        <f>ROUND(I241*H241,2)</f>
        <v>0</v>
      </c>
      <c r="K241" s="189" t="s">
        <v>779</v>
      </c>
      <c r="L241" s="39"/>
      <c r="M241" s="194" t="s">
        <v>1</v>
      </c>
      <c r="N241" s="195" t="s">
        <v>40</v>
      </c>
      <c r="O241" s="71"/>
      <c r="P241" s="196">
        <f>O241*H241</f>
        <v>0</v>
      </c>
      <c r="Q241" s="196">
        <v>0</v>
      </c>
      <c r="R241" s="196">
        <f>Q241*H241</f>
        <v>0</v>
      </c>
      <c r="S241" s="196">
        <v>0</v>
      </c>
      <c r="T241" s="197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8" t="s">
        <v>504</v>
      </c>
      <c r="AT241" s="198" t="s">
        <v>200</v>
      </c>
      <c r="AU241" s="198" t="s">
        <v>85</v>
      </c>
      <c r="AY241" s="17" t="s">
        <v>198</v>
      </c>
      <c r="BE241" s="199">
        <f>IF(N241="základní",J241,0)</f>
        <v>0</v>
      </c>
      <c r="BF241" s="199">
        <f>IF(N241="snížená",J241,0)</f>
        <v>0</v>
      </c>
      <c r="BG241" s="199">
        <f>IF(N241="zákl. přenesená",J241,0)</f>
        <v>0</v>
      </c>
      <c r="BH241" s="199">
        <f>IF(N241="sníž. přenesená",J241,0)</f>
        <v>0</v>
      </c>
      <c r="BI241" s="199">
        <f>IF(N241="nulová",J241,0)</f>
        <v>0</v>
      </c>
      <c r="BJ241" s="17" t="s">
        <v>83</v>
      </c>
      <c r="BK241" s="199">
        <f>ROUND(I241*H241,2)</f>
        <v>0</v>
      </c>
      <c r="BL241" s="17" t="s">
        <v>504</v>
      </c>
      <c r="BM241" s="198" t="s">
        <v>945</v>
      </c>
    </row>
    <row r="242" spans="1:65" s="15" customFormat="1">
      <c r="B242" s="227"/>
      <c r="C242" s="228"/>
      <c r="D242" s="202" t="s">
        <v>212</v>
      </c>
      <c r="E242" s="229" t="s">
        <v>1</v>
      </c>
      <c r="F242" s="230" t="s">
        <v>946</v>
      </c>
      <c r="G242" s="228"/>
      <c r="H242" s="229" t="s">
        <v>1</v>
      </c>
      <c r="I242" s="231"/>
      <c r="J242" s="228"/>
      <c r="K242" s="228"/>
      <c r="L242" s="232"/>
      <c r="M242" s="233"/>
      <c r="N242" s="234"/>
      <c r="O242" s="234"/>
      <c r="P242" s="234"/>
      <c r="Q242" s="234"/>
      <c r="R242" s="234"/>
      <c r="S242" s="234"/>
      <c r="T242" s="235"/>
      <c r="AT242" s="236" t="s">
        <v>212</v>
      </c>
      <c r="AU242" s="236" t="s">
        <v>85</v>
      </c>
      <c r="AV242" s="15" t="s">
        <v>83</v>
      </c>
      <c r="AW242" s="15" t="s">
        <v>31</v>
      </c>
      <c r="AX242" s="15" t="s">
        <v>75</v>
      </c>
      <c r="AY242" s="236" t="s">
        <v>198</v>
      </c>
    </row>
    <row r="243" spans="1:65" s="15" customFormat="1" ht="33.75">
      <c r="B243" s="227"/>
      <c r="C243" s="228"/>
      <c r="D243" s="202" t="s">
        <v>212</v>
      </c>
      <c r="E243" s="229" t="s">
        <v>1</v>
      </c>
      <c r="F243" s="230" t="s">
        <v>947</v>
      </c>
      <c r="G243" s="228"/>
      <c r="H243" s="229" t="s">
        <v>1</v>
      </c>
      <c r="I243" s="231"/>
      <c r="J243" s="228"/>
      <c r="K243" s="228"/>
      <c r="L243" s="232"/>
      <c r="M243" s="233"/>
      <c r="N243" s="234"/>
      <c r="O243" s="234"/>
      <c r="P243" s="234"/>
      <c r="Q243" s="234"/>
      <c r="R243" s="234"/>
      <c r="S243" s="234"/>
      <c r="T243" s="235"/>
      <c r="AT243" s="236" t="s">
        <v>212</v>
      </c>
      <c r="AU243" s="236" t="s">
        <v>85</v>
      </c>
      <c r="AV243" s="15" t="s">
        <v>83</v>
      </c>
      <c r="AW243" s="15" t="s">
        <v>31</v>
      </c>
      <c r="AX243" s="15" t="s">
        <v>75</v>
      </c>
      <c r="AY243" s="236" t="s">
        <v>198</v>
      </c>
    </row>
    <row r="244" spans="1:65" s="13" customFormat="1">
      <c r="B244" s="200"/>
      <c r="C244" s="201"/>
      <c r="D244" s="202" t="s">
        <v>212</v>
      </c>
      <c r="E244" s="203" t="s">
        <v>1</v>
      </c>
      <c r="F244" s="204" t="s">
        <v>733</v>
      </c>
      <c r="G244" s="201"/>
      <c r="H244" s="205">
        <v>10</v>
      </c>
      <c r="I244" s="206"/>
      <c r="J244" s="201"/>
      <c r="K244" s="201"/>
      <c r="L244" s="207"/>
      <c r="M244" s="208"/>
      <c r="N244" s="209"/>
      <c r="O244" s="209"/>
      <c r="P244" s="209"/>
      <c r="Q244" s="209"/>
      <c r="R244" s="209"/>
      <c r="S244" s="209"/>
      <c r="T244" s="210"/>
      <c r="AT244" s="211" t="s">
        <v>212</v>
      </c>
      <c r="AU244" s="211" t="s">
        <v>85</v>
      </c>
      <c r="AV244" s="13" t="s">
        <v>85</v>
      </c>
      <c r="AW244" s="13" t="s">
        <v>31</v>
      </c>
      <c r="AX244" s="13" t="s">
        <v>83</v>
      </c>
      <c r="AY244" s="211" t="s">
        <v>198</v>
      </c>
    </row>
    <row r="245" spans="1:65" s="2" customFormat="1" ht="16.5" customHeight="1">
      <c r="A245" s="34"/>
      <c r="B245" s="35"/>
      <c r="C245" s="187" t="s">
        <v>464</v>
      </c>
      <c r="D245" s="187" t="s">
        <v>200</v>
      </c>
      <c r="E245" s="188" t="s">
        <v>948</v>
      </c>
      <c r="F245" s="189" t="s">
        <v>949</v>
      </c>
      <c r="G245" s="190" t="s">
        <v>160</v>
      </c>
      <c r="H245" s="191">
        <v>9</v>
      </c>
      <c r="I245" s="192"/>
      <c r="J245" s="193">
        <f>ROUND(I245*H245,2)</f>
        <v>0</v>
      </c>
      <c r="K245" s="189" t="s">
        <v>779</v>
      </c>
      <c r="L245" s="39"/>
      <c r="M245" s="194" t="s">
        <v>1</v>
      </c>
      <c r="N245" s="195" t="s">
        <v>40</v>
      </c>
      <c r="O245" s="71"/>
      <c r="P245" s="196">
        <f>O245*H245</f>
        <v>0</v>
      </c>
      <c r="Q245" s="196">
        <v>0</v>
      </c>
      <c r="R245" s="196">
        <f>Q245*H245</f>
        <v>0</v>
      </c>
      <c r="S245" s="196">
        <v>0</v>
      </c>
      <c r="T245" s="197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8" t="s">
        <v>504</v>
      </c>
      <c r="AT245" s="198" t="s">
        <v>200</v>
      </c>
      <c r="AU245" s="198" t="s">
        <v>85</v>
      </c>
      <c r="AY245" s="17" t="s">
        <v>198</v>
      </c>
      <c r="BE245" s="199">
        <f>IF(N245="základní",J245,0)</f>
        <v>0</v>
      </c>
      <c r="BF245" s="199">
        <f>IF(N245="snížená",J245,0)</f>
        <v>0</v>
      </c>
      <c r="BG245" s="199">
        <f>IF(N245="zákl. přenesená",J245,0)</f>
        <v>0</v>
      </c>
      <c r="BH245" s="199">
        <f>IF(N245="sníž. přenesená",J245,0)</f>
        <v>0</v>
      </c>
      <c r="BI245" s="199">
        <f>IF(N245="nulová",J245,0)</f>
        <v>0</v>
      </c>
      <c r="BJ245" s="17" t="s">
        <v>83</v>
      </c>
      <c r="BK245" s="199">
        <f>ROUND(I245*H245,2)</f>
        <v>0</v>
      </c>
      <c r="BL245" s="17" t="s">
        <v>504</v>
      </c>
      <c r="BM245" s="198" t="s">
        <v>950</v>
      </c>
    </row>
    <row r="246" spans="1:65" s="13" customFormat="1">
      <c r="B246" s="200"/>
      <c r="C246" s="201"/>
      <c r="D246" s="202" t="s">
        <v>212</v>
      </c>
      <c r="E246" s="203" t="s">
        <v>1</v>
      </c>
      <c r="F246" s="204" t="s">
        <v>729</v>
      </c>
      <c r="G246" s="201"/>
      <c r="H246" s="205">
        <v>9</v>
      </c>
      <c r="I246" s="206"/>
      <c r="J246" s="201"/>
      <c r="K246" s="201"/>
      <c r="L246" s="207"/>
      <c r="M246" s="247"/>
      <c r="N246" s="248"/>
      <c r="O246" s="248"/>
      <c r="P246" s="248"/>
      <c r="Q246" s="248"/>
      <c r="R246" s="248"/>
      <c r="S246" s="248"/>
      <c r="T246" s="249"/>
      <c r="AT246" s="211" t="s">
        <v>212</v>
      </c>
      <c r="AU246" s="211" t="s">
        <v>85</v>
      </c>
      <c r="AV246" s="13" t="s">
        <v>85</v>
      </c>
      <c r="AW246" s="13" t="s">
        <v>31</v>
      </c>
      <c r="AX246" s="13" t="s">
        <v>83</v>
      </c>
      <c r="AY246" s="211" t="s">
        <v>198</v>
      </c>
    </row>
    <row r="247" spans="1:65" s="2" customFormat="1" ht="6.95" customHeight="1">
      <c r="A247" s="34"/>
      <c r="B247" s="54"/>
      <c r="C247" s="55"/>
      <c r="D247" s="55"/>
      <c r="E247" s="55"/>
      <c r="F247" s="55"/>
      <c r="G247" s="55"/>
      <c r="H247" s="55"/>
      <c r="I247" s="55"/>
      <c r="J247" s="55"/>
      <c r="K247" s="55"/>
      <c r="L247" s="39"/>
      <c r="M247" s="34"/>
      <c r="O247" s="34"/>
      <c r="P247" s="34"/>
      <c r="Q247" s="34"/>
      <c r="R247" s="34"/>
      <c r="S247" s="34"/>
      <c r="T247" s="34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</row>
  </sheetData>
  <sheetProtection algorithmName="SHA-512" hashValue="+C0wvAaaB1qQKPfc5WavKxILnW6kTDHg/maWg8lYoU/GCMBbltQjK316WO1T43VimlRkEuifbUcnPDlApz8nNg==" saltValue="VEfsub/QgzYZI6/Jdpr7dg==" spinCount="100000" sheet="1" objects="1" scenarios="1"/>
  <autoFilter ref="C119:K246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2:BM153"/>
  <sheetViews>
    <sheetView showGridLines="0" topLeftCell="A31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7" t="s">
        <v>91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85</v>
      </c>
    </row>
    <row r="4" spans="1:46" s="1" customFormat="1" ht="24.95" customHeight="1">
      <c r="B4" s="20"/>
      <c r="D4" s="111" t="s">
        <v>100</v>
      </c>
      <c r="L4" s="20"/>
      <c r="M4" s="11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16.5" customHeight="1">
      <c r="B7" s="20"/>
      <c r="E7" s="309" t="str">
        <f>'Rekapitulace stavby'!K6</f>
        <v>LITOMĚŘICKÁ - DOPRAVNÍ ÚPRAVY_R2</v>
      </c>
      <c r="F7" s="310"/>
      <c r="G7" s="310"/>
      <c r="H7" s="310"/>
      <c r="L7" s="20"/>
    </row>
    <row r="8" spans="1:46" s="2" customFormat="1" ht="12" customHeight="1">
      <c r="A8" s="34"/>
      <c r="B8" s="39"/>
      <c r="C8" s="34"/>
      <c r="D8" s="113" t="s">
        <v>112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1" t="s">
        <v>951</v>
      </c>
      <c r="F9" s="312"/>
      <c r="G9" s="312"/>
      <c r="H9" s="31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3" t="s">
        <v>20</v>
      </c>
      <c r="E12" s="34"/>
      <c r="F12" s="114" t="s">
        <v>21</v>
      </c>
      <c r="G12" s="34"/>
      <c r="H12" s="34"/>
      <c r="I12" s="113" t="s">
        <v>22</v>
      </c>
      <c r="J12" s="115">
        <f>'Rekapitulace stavby'!AN8</f>
        <v>45362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3" t="s">
        <v>23</v>
      </c>
      <c r="E14" s="34"/>
      <c r="F14" s="34"/>
      <c r="G14" s="34"/>
      <c r="H14" s="34"/>
      <c r="I14" s="113" t="s">
        <v>24</v>
      </c>
      <c r="J14" s="114" t="s">
        <v>952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4" t="s">
        <v>25</v>
      </c>
      <c r="F15" s="34"/>
      <c r="G15" s="34"/>
      <c r="H15" s="34"/>
      <c r="I15" s="113" t="s">
        <v>26</v>
      </c>
      <c r="J15" s="114" t="s">
        <v>953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27</v>
      </c>
      <c r="E17" s="34"/>
      <c r="F17" s="34"/>
      <c r="G17" s="34"/>
      <c r="H17" s="34"/>
      <c r="I17" s="113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3" t="str">
        <f>'Rekapitulace stavby'!E14</f>
        <v>Vyplň údaj</v>
      </c>
      <c r="F18" s="314"/>
      <c r="G18" s="314"/>
      <c r="H18" s="314"/>
      <c r="I18" s="113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29</v>
      </c>
      <c r="E20" s="34"/>
      <c r="F20" s="34"/>
      <c r="G20" s="34"/>
      <c r="H20" s="34"/>
      <c r="I20" s="113" t="s">
        <v>24</v>
      </c>
      <c r="J20" s="114" t="s">
        <v>954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">
        <v>30</v>
      </c>
      <c r="F21" s="34"/>
      <c r="G21" s="34"/>
      <c r="H21" s="34"/>
      <c r="I21" s="113" t="s">
        <v>26</v>
      </c>
      <c r="J21" s="114" t="s">
        <v>955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32</v>
      </c>
      <c r="E23" s="34"/>
      <c r="F23" s="34"/>
      <c r="G23" s="34"/>
      <c r="H23" s="34"/>
      <c r="I23" s="113" t="s">
        <v>24</v>
      </c>
      <c r="J23" s="114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">
        <v>956</v>
      </c>
      <c r="F24" s="34"/>
      <c r="G24" s="34"/>
      <c r="H24" s="34"/>
      <c r="I24" s="113" t="s">
        <v>26</v>
      </c>
      <c r="J24" s="114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5" t="s">
        <v>1</v>
      </c>
      <c r="F27" s="315"/>
      <c r="G27" s="315"/>
      <c r="H27" s="31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0" t="s">
        <v>35</v>
      </c>
      <c r="E30" s="34"/>
      <c r="F30" s="34"/>
      <c r="G30" s="34"/>
      <c r="H30" s="34"/>
      <c r="I30" s="34"/>
      <c r="J30" s="121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2" t="s">
        <v>37</v>
      </c>
      <c r="G32" s="34"/>
      <c r="H32" s="34"/>
      <c r="I32" s="122" t="s">
        <v>36</v>
      </c>
      <c r="J32" s="122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39</v>
      </c>
      <c r="E33" s="113" t="s">
        <v>40</v>
      </c>
      <c r="F33" s="124">
        <f>ROUND((SUM(BE120:BE152)),  2)</f>
        <v>0</v>
      </c>
      <c r="G33" s="34"/>
      <c r="H33" s="34"/>
      <c r="I33" s="125">
        <v>0.21</v>
      </c>
      <c r="J33" s="124">
        <f>ROUND(((SUM(BE120:BE152))*I33),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3" t="s">
        <v>41</v>
      </c>
      <c r="F34" s="124">
        <f>ROUND((SUM(BF120:BF152)),  2)</f>
        <v>0</v>
      </c>
      <c r="G34" s="34"/>
      <c r="H34" s="34"/>
      <c r="I34" s="125">
        <v>0.12</v>
      </c>
      <c r="J34" s="124">
        <f>ROUND(((SUM(BF120:BF152))*I34),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42</v>
      </c>
      <c r="F35" s="124">
        <f>ROUND((SUM(BG120:BG152)),  2)</f>
        <v>0</v>
      </c>
      <c r="G35" s="34"/>
      <c r="H35" s="34"/>
      <c r="I35" s="125">
        <v>0.21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43</v>
      </c>
      <c r="F36" s="124">
        <f>ROUND((SUM(BH120:BH152)),  2)</f>
        <v>0</v>
      </c>
      <c r="G36" s="34"/>
      <c r="H36" s="34"/>
      <c r="I36" s="125">
        <v>0.12</v>
      </c>
      <c r="J36" s="124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44</v>
      </c>
      <c r="F37" s="124">
        <f>ROUND((SUM(BI120:BI152)),  2)</f>
        <v>0</v>
      </c>
      <c r="G37" s="34"/>
      <c r="H37" s="34"/>
      <c r="I37" s="125">
        <v>0</v>
      </c>
      <c r="J37" s="124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45</v>
      </c>
      <c r="E39" s="128"/>
      <c r="F39" s="128"/>
      <c r="G39" s="129" t="s">
        <v>46</v>
      </c>
      <c r="H39" s="130" t="s">
        <v>47</v>
      </c>
      <c r="I39" s="128"/>
      <c r="J39" s="131">
        <f>SUM(J30:J37)</f>
        <v>0</v>
      </c>
      <c r="K39" s="132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3" t="s">
        <v>48</v>
      </c>
      <c r="E50" s="134"/>
      <c r="F50" s="134"/>
      <c r="G50" s="133" t="s">
        <v>49</v>
      </c>
      <c r="H50" s="134"/>
      <c r="I50" s="134"/>
      <c r="J50" s="134"/>
      <c r="K50" s="134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5" t="s">
        <v>50</v>
      </c>
      <c r="E61" s="136"/>
      <c r="F61" s="137" t="s">
        <v>51</v>
      </c>
      <c r="G61" s="135" t="s">
        <v>50</v>
      </c>
      <c r="H61" s="136"/>
      <c r="I61" s="136"/>
      <c r="J61" s="138" t="s">
        <v>51</v>
      </c>
      <c r="K61" s="136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3" t="s">
        <v>52</v>
      </c>
      <c r="E65" s="139"/>
      <c r="F65" s="139"/>
      <c r="G65" s="133" t="s">
        <v>53</v>
      </c>
      <c r="H65" s="139"/>
      <c r="I65" s="139"/>
      <c r="J65" s="139"/>
      <c r="K65" s="13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5" t="s">
        <v>50</v>
      </c>
      <c r="E76" s="136"/>
      <c r="F76" s="137" t="s">
        <v>51</v>
      </c>
      <c r="G76" s="135" t="s">
        <v>50</v>
      </c>
      <c r="H76" s="136"/>
      <c r="I76" s="136"/>
      <c r="J76" s="138" t="s">
        <v>51</v>
      </c>
      <c r="K76" s="136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hidden="1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hidden="1" customHeight="1">
      <c r="A82" s="34"/>
      <c r="B82" s="35"/>
      <c r="C82" s="23" t="s">
        <v>169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hidden="1" customHeight="1">
      <c r="A85" s="34"/>
      <c r="B85" s="35"/>
      <c r="C85" s="36"/>
      <c r="D85" s="36"/>
      <c r="E85" s="307" t="str">
        <f>E7</f>
        <v>LITOMĚŘICKÁ - DOPRAVNÍ ÚPRAVY_R2</v>
      </c>
      <c r="F85" s="308"/>
      <c r="G85" s="308"/>
      <c r="H85" s="30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hidden="1" customHeight="1">
      <c r="A86" s="34"/>
      <c r="B86" s="35"/>
      <c r="C86" s="29" t="s">
        <v>112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hidden="1" customHeight="1">
      <c r="A87" s="34"/>
      <c r="B87" s="35"/>
      <c r="C87" s="36"/>
      <c r="D87" s="36"/>
      <c r="E87" s="276" t="str">
        <f>E9</f>
        <v>VON - VEDLEJŠÍ A OSTATNÍ NÁKLADY</v>
      </c>
      <c r="F87" s="306"/>
      <c r="G87" s="306"/>
      <c r="H87" s="30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hidden="1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hidden="1" customHeight="1">
      <c r="A89" s="34"/>
      <c r="B89" s="35"/>
      <c r="C89" s="29" t="s">
        <v>20</v>
      </c>
      <c r="D89" s="36"/>
      <c r="E89" s="36"/>
      <c r="F89" s="27" t="str">
        <f>F12</f>
        <v>TEPLICE</v>
      </c>
      <c r="G89" s="36"/>
      <c r="H89" s="36"/>
      <c r="I89" s="29" t="s">
        <v>22</v>
      </c>
      <c r="J89" s="66">
        <f>IF(J12="","",J12)</f>
        <v>45362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hidden="1" customHeight="1">
      <c r="A91" s="34"/>
      <c r="B91" s="35"/>
      <c r="C91" s="29" t="s">
        <v>23</v>
      </c>
      <c r="D91" s="36"/>
      <c r="E91" s="36"/>
      <c r="F91" s="27" t="str">
        <f>E15</f>
        <v>STATUTÁRNÍ MĚSTO TEPLICE</v>
      </c>
      <c r="G91" s="36"/>
      <c r="H91" s="36"/>
      <c r="I91" s="29" t="s">
        <v>29</v>
      </c>
      <c r="J91" s="32" t="str">
        <f>E21</f>
        <v>RAPID MOST SPOL. S 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hidden="1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32</v>
      </c>
      <c r="J92" s="32" t="str">
        <f>E24</f>
        <v>ING. VLADIMÍR PLHÁK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hidden="1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hidden="1" customHeight="1">
      <c r="A94" s="34"/>
      <c r="B94" s="35"/>
      <c r="C94" s="144" t="s">
        <v>170</v>
      </c>
      <c r="D94" s="145"/>
      <c r="E94" s="145"/>
      <c r="F94" s="145"/>
      <c r="G94" s="145"/>
      <c r="H94" s="145"/>
      <c r="I94" s="145"/>
      <c r="J94" s="146" t="s">
        <v>171</v>
      </c>
      <c r="K94" s="14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hidden="1" customHeight="1">
      <c r="A96" s="34"/>
      <c r="B96" s="35"/>
      <c r="C96" s="147" t="s">
        <v>172</v>
      </c>
      <c r="D96" s="36"/>
      <c r="E96" s="36"/>
      <c r="F96" s="36"/>
      <c r="G96" s="36"/>
      <c r="H96" s="36"/>
      <c r="I96" s="36"/>
      <c r="J96" s="84">
        <f>J120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173</v>
      </c>
    </row>
    <row r="97" spans="1:31" s="9" customFormat="1" ht="24.95" hidden="1" customHeight="1">
      <c r="B97" s="148"/>
      <c r="C97" s="149"/>
      <c r="D97" s="150" t="s">
        <v>957</v>
      </c>
      <c r="E97" s="151"/>
      <c r="F97" s="151"/>
      <c r="G97" s="151"/>
      <c r="H97" s="151"/>
      <c r="I97" s="151"/>
      <c r="J97" s="152">
        <f>J121</f>
        <v>0</v>
      </c>
      <c r="K97" s="149"/>
      <c r="L97" s="153"/>
    </row>
    <row r="98" spans="1:31" s="10" customFormat="1" ht="19.899999999999999" hidden="1" customHeight="1">
      <c r="B98" s="154"/>
      <c r="C98" s="155"/>
      <c r="D98" s="156" t="s">
        <v>958</v>
      </c>
      <c r="E98" s="157"/>
      <c r="F98" s="157"/>
      <c r="G98" s="157"/>
      <c r="H98" s="157"/>
      <c r="I98" s="157"/>
      <c r="J98" s="158">
        <f>J122</f>
        <v>0</v>
      </c>
      <c r="K98" s="155"/>
      <c r="L98" s="159"/>
    </row>
    <row r="99" spans="1:31" s="10" customFormat="1" ht="19.899999999999999" hidden="1" customHeight="1">
      <c r="B99" s="154"/>
      <c r="C99" s="155"/>
      <c r="D99" s="156" t="s">
        <v>959</v>
      </c>
      <c r="E99" s="157"/>
      <c r="F99" s="157"/>
      <c r="G99" s="157"/>
      <c r="H99" s="157"/>
      <c r="I99" s="157"/>
      <c r="J99" s="158">
        <f>J136</f>
        <v>0</v>
      </c>
      <c r="K99" s="155"/>
      <c r="L99" s="159"/>
    </row>
    <row r="100" spans="1:31" s="10" customFormat="1" ht="19.899999999999999" hidden="1" customHeight="1">
      <c r="B100" s="154"/>
      <c r="C100" s="155"/>
      <c r="D100" s="156" t="s">
        <v>960</v>
      </c>
      <c r="E100" s="157"/>
      <c r="F100" s="157"/>
      <c r="G100" s="157"/>
      <c r="H100" s="157"/>
      <c r="I100" s="157"/>
      <c r="J100" s="158">
        <f>J149</f>
        <v>0</v>
      </c>
      <c r="K100" s="155"/>
      <c r="L100" s="159"/>
    </row>
    <row r="101" spans="1:31" s="2" customFormat="1" ht="21.75" hidden="1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6.95" hidden="1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hidden="1"/>
    <row r="104" spans="1:31" hidden="1"/>
    <row r="105" spans="1:31" hidden="1"/>
    <row r="106" spans="1:31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4.95" customHeight="1">
      <c r="A107" s="34"/>
      <c r="B107" s="35"/>
      <c r="C107" s="23" t="s">
        <v>184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307" t="str">
        <f>E7</f>
        <v>LITOMĚŘICKÁ - DOPRAVNÍ ÚPRAVY_R2</v>
      </c>
      <c r="F110" s="308"/>
      <c r="G110" s="308"/>
      <c r="H110" s="308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112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276" t="str">
        <f>E9</f>
        <v>VON - VEDLEJŠÍ A OSTATNÍ NÁKLADY</v>
      </c>
      <c r="F112" s="306"/>
      <c r="G112" s="306"/>
      <c r="H112" s="30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20</v>
      </c>
      <c r="D114" s="36"/>
      <c r="E114" s="36"/>
      <c r="F114" s="27" t="str">
        <f>F12</f>
        <v>TEPLICE</v>
      </c>
      <c r="G114" s="36"/>
      <c r="H114" s="36"/>
      <c r="I114" s="29" t="s">
        <v>22</v>
      </c>
      <c r="J114" s="66">
        <f>IF(J12="","",J12)</f>
        <v>45362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25.7" customHeight="1">
      <c r="A116" s="34"/>
      <c r="B116" s="35"/>
      <c r="C116" s="29" t="s">
        <v>23</v>
      </c>
      <c r="D116" s="36"/>
      <c r="E116" s="36"/>
      <c r="F116" s="27" t="str">
        <f>E15</f>
        <v>STATUTÁRNÍ MĚSTO TEPLICE</v>
      </c>
      <c r="G116" s="36"/>
      <c r="H116" s="36"/>
      <c r="I116" s="29" t="s">
        <v>29</v>
      </c>
      <c r="J116" s="32" t="str">
        <f>E21</f>
        <v>RAPID MOST SPOL. S R.O.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25.7" customHeight="1">
      <c r="A117" s="34"/>
      <c r="B117" s="35"/>
      <c r="C117" s="29" t="s">
        <v>27</v>
      </c>
      <c r="D117" s="36"/>
      <c r="E117" s="36"/>
      <c r="F117" s="27" t="str">
        <f>IF(E18="","",E18)</f>
        <v>Vyplň údaj</v>
      </c>
      <c r="G117" s="36"/>
      <c r="H117" s="36"/>
      <c r="I117" s="29" t="s">
        <v>32</v>
      </c>
      <c r="J117" s="32" t="str">
        <f>E24</f>
        <v>ING. VLADIMÍR PLHÁK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1" customFormat="1" ht="29.25" customHeight="1">
      <c r="A119" s="160"/>
      <c r="B119" s="161"/>
      <c r="C119" s="162" t="s">
        <v>185</v>
      </c>
      <c r="D119" s="163" t="s">
        <v>60</v>
      </c>
      <c r="E119" s="163" t="s">
        <v>56</v>
      </c>
      <c r="F119" s="163" t="s">
        <v>57</v>
      </c>
      <c r="G119" s="163" t="s">
        <v>186</v>
      </c>
      <c r="H119" s="163" t="s">
        <v>187</v>
      </c>
      <c r="I119" s="163" t="s">
        <v>188</v>
      </c>
      <c r="J119" s="163" t="s">
        <v>171</v>
      </c>
      <c r="K119" s="164" t="s">
        <v>189</v>
      </c>
      <c r="L119" s="165"/>
      <c r="M119" s="75" t="s">
        <v>1</v>
      </c>
      <c r="N119" s="76" t="s">
        <v>39</v>
      </c>
      <c r="O119" s="76" t="s">
        <v>190</v>
      </c>
      <c r="P119" s="76" t="s">
        <v>191</v>
      </c>
      <c r="Q119" s="76" t="s">
        <v>192</v>
      </c>
      <c r="R119" s="76" t="s">
        <v>193</v>
      </c>
      <c r="S119" s="76" t="s">
        <v>194</v>
      </c>
      <c r="T119" s="77" t="s">
        <v>195</v>
      </c>
      <c r="U119" s="160"/>
      <c r="V119" s="160"/>
      <c r="W119" s="160"/>
      <c r="X119" s="160"/>
      <c r="Y119" s="160"/>
      <c r="Z119" s="160"/>
      <c r="AA119" s="160"/>
      <c r="AB119" s="160"/>
      <c r="AC119" s="160"/>
      <c r="AD119" s="160"/>
      <c r="AE119" s="160"/>
    </row>
    <row r="120" spans="1:65" s="2" customFormat="1" ht="22.9" customHeight="1">
      <c r="A120" s="34"/>
      <c r="B120" s="35"/>
      <c r="C120" s="82" t="s">
        <v>196</v>
      </c>
      <c r="D120" s="36"/>
      <c r="E120" s="36"/>
      <c r="F120" s="36"/>
      <c r="G120" s="36"/>
      <c r="H120" s="36"/>
      <c r="I120" s="36"/>
      <c r="J120" s="166">
        <f>BK120</f>
        <v>0</v>
      </c>
      <c r="K120" s="36"/>
      <c r="L120" s="39"/>
      <c r="M120" s="78"/>
      <c r="N120" s="167"/>
      <c r="O120" s="79"/>
      <c r="P120" s="168">
        <f>P121</f>
        <v>0</v>
      </c>
      <c r="Q120" s="79"/>
      <c r="R120" s="168">
        <f>R121</f>
        <v>0</v>
      </c>
      <c r="S120" s="79"/>
      <c r="T120" s="169">
        <f>T121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74</v>
      </c>
      <c r="AU120" s="17" t="s">
        <v>173</v>
      </c>
      <c r="BK120" s="170">
        <f>BK121</f>
        <v>0</v>
      </c>
    </row>
    <row r="121" spans="1:65" s="12" customFormat="1" ht="25.9" customHeight="1">
      <c r="B121" s="171"/>
      <c r="C121" s="172"/>
      <c r="D121" s="173" t="s">
        <v>74</v>
      </c>
      <c r="E121" s="174" t="s">
        <v>961</v>
      </c>
      <c r="F121" s="174" t="s">
        <v>962</v>
      </c>
      <c r="G121" s="172"/>
      <c r="H121" s="172"/>
      <c r="I121" s="175"/>
      <c r="J121" s="176">
        <f>BK121</f>
        <v>0</v>
      </c>
      <c r="K121" s="172"/>
      <c r="L121" s="177"/>
      <c r="M121" s="178"/>
      <c r="N121" s="179"/>
      <c r="O121" s="179"/>
      <c r="P121" s="180">
        <f>P122+P136+P149</f>
        <v>0</v>
      </c>
      <c r="Q121" s="179"/>
      <c r="R121" s="180">
        <f>R122+R136+R149</f>
        <v>0</v>
      </c>
      <c r="S121" s="179"/>
      <c r="T121" s="181">
        <f>T122+T136+T149</f>
        <v>0</v>
      </c>
      <c r="AR121" s="182" t="s">
        <v>134</v>
      </c>
      <c r="AT121" s="183" t="s">
        <v>74</v>
      </c>
      <c r="AU121" s="183" t="s">
        <v>75</v>
      </c>
      <c r="AY121" s="182" t="s">
        <v>198</v>
      </c>
      <c r="BK121" s="184">
        <f>BK122+BK136+BK149</f>
        <v>0</v>
      </c>
    </row>
    <row r="122" spans="1:65" s="12" customFormat="1" ht="22.9" customHeight="1">
      <c r="B122" s="171"/>
      <c r="C122" s="172"/>
      <c r="D122" s="173" t="s">
        <v>74</v>
      </c>
      <c r="E122" s="185" t="s">
        <v>963</v>
      </c>
      <c r="F122" s="185" t="s">
        <v>964</v>
      </c>
      <c r="G122" s="172"/>
      <c r="H122" s="172"/>
      <c r="I122" s="175"/>
      <c r="J122" s="186">
        <f>BK122</f>
        <v>0</v>
      </c>
      <c r="K122" s="172"/>
      <c r="L122" s="177"/>
      <c r="M122" s="178"/>
      <c r="N122" s="179"/>
      <c r="O122" s="179"/>
      <c r="P122" s="180">
        <f>SUM(P123:P135)</f>
        <v>0</v>
      </c>
      <c r="Q122" s="179"/>
      <c r="R122" s="180">
        <f>SUM(R123:R135)</f>
        <v>0</v>
      </c>
      <c r="S122" s="179"/>
      <c r="T122" s="181">
        <f>SUM(T123:T135)</f>
        <v>0</v>
      </c>
      <c r="AR122" s="182" t="s">
        <v>134</v>
      </c>
      <c r="AT122" s="183" t="s">
        <v>74</v>
      </c>
      <c r="AU122" s="183" t="s">
        <v>83</v>
      </c>
      <c r="AY122" s="182" t="s">
        <v>198</v>
      </c>
      <c r="BK122" s="184">
        <f>SUM(BK123:BK135)</f>
        <v>0</v>
      </c>
    </row>
    <row r="123" spans="1:65" s="2" customFormat="1" ht="16.5" customHeight="1">
      <c r="A123" s="34"/>
      <c r="B123" s="35"/>
      <c r="C123" s="187" t="s">
        <v>83</v>
      </c>
      <c r="D123" s="187" t="s">
        <v>200</v>
      </c>
      <c r="E123" s="188" t="s">
        <v>965</v>
      </c>
      <c r="F123" s="189" t="s">
        <v>966</v>
      </c>
      <c r="G123" s="190" t="s">
        <v>967</v>
      </c>
      <c r="H123" s="191">
        <v>20</v>
      </c>
      <c r="I123" s="192"/>
      <c r="J123" s="193">
        <f>ROUND(I123*H123,2)</f>
        <v>0</v>
      </c>
      <c r="K123" s="189" t="s">
        <v>203</v>
      </c>
      <c r="L123" s="39"/>
      <c r="M123" s="194" t="s">
        <v>1</v>
      </c>
      <c r="N123" s="195" t="s">
        <v>40</v>
      </c>
      <c r="O123" s="71"/>
      <c r="P123" s="196">
        <f>O123*H123</f>
        <v>0</v>
      </c>
      <c r="Q123" s="196">
        <v>0</v>
      </c>
      <c r="R123" s="196">
        <f>Q123*H123</f>
        <v>0</v>
      </c>
      <c r="S123" s="196">
        <v>0</v>
      </c>
      <c r="T123" s="197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8" t="s">
        <v>968</v>
      </c>
      <c r="AT123" s="198" t="s">
        <v>200</v>
      </c>
      <c r="AU123" s="198" t="s">
        <v>85</v>
      </c>
      <c r="AY123" s="17" t="s">
        <v>198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7" t="s">
        <v>83</v>
      </c>
      <c r="BK123" s="199">
        <f>ROUND(I123*H123,2)</f>
        <v>0</v>
      </c>
      <c r="BL123" s="17" t="s">
        <v>968</v>
      </c>
      <c r="BM123" s="198" t="s">
        <v>969</v>
      </c>
    </row>
    <row r="124" spans="1:65" s="13" customFormat="1">
      <c r="B124" s="200"/>
      <c r="C124" s="201"/>
      <c r="D124" s="202" t="s">
        <v>212</v>
      </c>
      <c r="E124" s="203" t="s">
        <v>1</v>
      </c>
      <c r="F124" s="204" t="s">
        <v>970</v>
      </c>
      <c r="G124" s="201"/>
      <c r="H124" s="205">
        <v>20</v>
      </c>
      <c r="I124" s="206"/>
      <c r="J124" s="201"/>
      <c r="K124" s="201"/>
      <c r="L124" s="207"/>
      <c r="M124" s="208"/>
      <c r="N124" s="209"/>
      <c r="O124" s="209"/>
      <c r="P124" s="209"/>
      <c r="Q124" s="209"/>
      <c r="R124" s="209"/>
      <c r="S124" s="209"/>
      <c r="T124" s="210"/>
      <c r="AT124" s="211" t="s">
        <v>212</v>
      </c>
      <c r="AU124" s="211" t="s">
        <v>85</v>
      </c>
      <c r="AV124" s="13" t="s">
        <v>85</v>
      </c>
      <c r="AW124" s="13" t="s">
        <v>31</v>
      </c>
      <c r="AX124" s="13" t="s">
        <v>83</v>
      </c>
      <c r="AY124" s="211" t="s">
        <v>198</v>
      </c>
    </row>
    <row r="125" spans="1:65" s="2" customFormat="1" ht="16.5" customHeight="1">
      <c r="A125" s="34"/>
      <c r="B125" s="35"/>
      <c r="C125" s="187" t="s">
        <v>85</v>
      </c>
      <c r="D125" s="187" t="s">
        <v>200</v>
      </c>
      <c r="E125" s="188" t="s">
        <v>971</v>
      </c>
      <c r="F125" s="189" t="s">
        <v>972</v>
      </c>
      <c r="G125" s="190" t="s">
        <v>967</v>
      </c>
      <c r="H125" s="191">
        <v>10</v>
      </c>
      <c r="I125" s="192"/>
      <c r="J125" s="193">
        <f>ROUND(I125*H125,2)</f>
        <v>0</v>
      </c>
      <c r="K125" s="189" t="s">
        <v>203</v>
      </c>
      <c r="L125" s="39"/>
      <c r="M125" s="194" t="s">
        <v>1</v>
      </c>
      <c r="N125" s="195" t="s">
        <v>40</v>
      </c>
      <c r="O125" s="71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8" t="s">
        <v>968</v>
      </c>
      <c r="AT125" s="198" t="s">
        <v>200</v>
      </c>
      <c r="AU125" s="198" t="s">
        <v>85</v>
      </c>
      <c r="AY125" s="17" t="s">
        <v>198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7" t="s">
        <v>83</v>
      </c>
      <c r="BK125" s="199">
        <f>ROUND(I125*H125,2)</f>
        <v>0</v>
      </c>
      <c r="BL125" s="17" t="s">
        <v>968</v>
      </c>
      <c r="BM125" s="198" t="s">
        <v>973</v>
      </c>
    </row>
    <row r="126" spans="1:65" s="13" customFormat="1">
      <c r="B126" s="200"/>
      <c r="C126" s="201"/>
      <c r="D126" s="202" t="s">
        <v>212</v>
      </c>
      <c r="E126" s="203" t="s">
        <v>1</v>
      </c>
      <c r="F126" s="204" t="s">
        <v>974</v>
      </c>
      <c r="G126" s="201"/>
      <c r="H126" s="205">
        <v>10</v>
      </c>
      <c r="I126" s="206"/>
      <c r="J126" s="201"/>
      <c r="K126" s="201"/>
      <c r="L126" s="207"/>
      <c r="M126" s="208"/>
      <c r="N126" s="209"/>
      <c r="O126" s="209"/>
      <c r="P126" s="209"/>
      <c r="Q126" s="209"/>
      <c r="R126" s="209"/>
      <c r="S126" s="209"/>
      <c r="T126" s="210"/>
      <c r="AT126" s="211" t="s">
        <v>212</v>
      </c>
      <c r="AU126" s="211" t="s">
        <v>85</v>
      </c>
      <c r="AV126" s="13" t="s">
        <v>85</v>
      </c>
      <c r="AW126" s="13" t="s">
        <v>31</v>
      </c>
      <c r="AX126" s="13" t="s">
        <v>83</v>
      </c>
      <c r="AY126" s="211" t="s">
        <v>198</v>
      </c>
    </row>
    <row r="127" spans="1:65" s="2" customFormat="1" ht="16.5" customHeight="1">
      <c r="A127" s="34"/>
      <c r="B127" s="35"/>
      <c r="C127" s="187" t="s">
        <v>96</v>
      </c>
      <c r="D127" s="187" t="s">
        <v>200</v>
      </c>
      <c r="E127" s="188" t="s">
        <v>975</v>
      </c>
      <c r="F127" s="189" t="s">
        <v>976</v>
      </c>
      <c r="G127" s="190" t="s">
        <v>967</v>
      </c>
      <c r="H127" s="191">
        <v>10</v>
      </c>
      <c r="I127" s="192"/>
      <c r="J127" s="193">
        <f>ROUND(I127*H127,2)</f>
        <v>0</v>
      </c>
      <c r="K127" s="189" t="s">
        <v>203</v>
      </c>
      <c r="L127" s="39"/>
      <c r="M127" s="194" t="s">
        <v>1</v>
      </c>
      <c r="N127" s="195" t="s">
        <v>40</v>
      </c>
      <c r="O127" s="71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8" t="s">
        <v>968</v>
      </c>
      <c r="AT127" s="198" t="s">
        <v>200</v>
      </c>
      <c r="AU127" s="198" t="s">
        <v>85</v>
      </c>
      <c r="AY127" s="17" t="s">
        <v>198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7" t="s">
        <v>83</v>
      </c>
      <c r="BK127" s="199">
        <f>ROUND(I127*H127,2)</f>
        <v>0</v>
      </c>
      <c r="BL127" s="17" t="s">
        <v>968</v>
      </c>
      <c r="BM127" s="198" t="s">
        <v>977</v>
      </c>
    </row>
    <row r="128" spans="1:65" s="13" customFormat="1">
      <c r="B128" s="200"/>
      <c r="C128" s="201"/>
      <c r="D128" s="202" t="s">
        <v>212</v>
      </c>
      <c r="E128" s="203" t="s">
        <v>1</v>
      </c>
      <c r="F128" s="204" t="s">
        <v>974</v>
      </c>
      <c r="G128" s="201"/>
      <c r="H128" s="205">
        <v>10</v>
      </c>
      <c r="I128" s="206"/>
      <c r="J128" s="201"/>
      <c r="K128" s="201"/>
      <c r="L128" s="207"/>
      <c r="M128" s="208"/>
      <c r="N128" s="209"/>
      <c r="O128" s="209"/>
      <c r="P128" s="209"/>
      <c r="Q128" s="209"/>
      <c r="R128" s="209"/>
      <c r="S128" s="209"/>
      <c r="T128" s="210"/>
      <c r="AT128" s="211" t="s">
        <v>212</v>
      </c>
      <c r="AU128" s="211" t="s">
        <v>85</v>
      </c>
      <c r="AV128" s="13" t="s">
        <v>85</v>
      </c>
      <c r="AW128" s="13" t="s">
        <v>31</v>
      </c>
      <c r="AX128" s="13" t="s">
        <v>83</v>
      </c>
      <c r="AY128" s="211" t="s">
        <v>198</v>
      </c>
    </row>
    <row r="129" spans="1:65" s="2" customFormat="1" ht="16.5" customHeight="1">
      <c r="A129" s="34"/>
      <c r="B129" s="35"/>
      <c r="C129" s="187" t="s">
        <v>204</v>
      </c>
      <c r="D129" s="187" t="s">
        <v>200</v>
      </c>
      <c r="E129" s="188" t="s">
        <v>978</v>
      </c>
      <c r="F129" s="189" t="s">
        <v>979</v>
      </c>
      <c r="G129" s="190" t="s">
        <v>967</v>
      </c>
      <c r="H129" s="191">
        <v>20</v>
      </c>
      <c r="I129" s="192"/>
      <c r="J129" s="193">
        <f>ROUND(I129*H129,2)</f>
        <v>0</v>
      </c>
      <c r="K129" s="189" t="s">
        <v>203</v>
      </c>
      <c r="L129" s="39"/>
      <c r="M129" s="194" t="s">
        <v>1</v>
      </c>
      <c r="N129" s="195" t="s">
        <v>40</v>
      </c>
      <c r="O129" s="71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8" t="s">
        <v>968</v>
      </c>
      <c r="AT129" s="198" t="s">
        <v>200</v>
      </c>
      <c r="AU129" s="198" t="s">
        <v>85</v>
      </c>
      <c r="AY129" s="17" t="s">
        <v>198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7" t="s">
        <v>83</v>
      </c>
      <c r="BK129" s="199">
        <f>ROUND(I129*H129,2)</f>
        <v>0</v>
      </c>
      <c r="BL129" s="17" t="s">
        <v>968</v>
      </c>
      <c r="BM129" s="198" t="s">
        <v>980</v>
      </c>
    </row>
    <row r="130" spans="1:65" s="13" customFormat="1">
      <c r="B130" s="200"/>
      <c r="C130" s="201"/>
      <c r="D130" s="202" t="s">
        <v>212</v>
      </c>
      <c r="E130" s="203" t="s">
        <v>1</v>
      </c>
      <c r="F130" s="204" t="s">
        <v>981</v>
      </c>
      <c r="G130" s="201"/>
      <c r="H130" s="205">
        <v>20</v>
      </c>
      <c r="I130" s="206"/>
      <c r="J130" s="201"/>
      <c r="K130" s="201"/>
      <c r="L130" s="207"/>
      <c r="M130" s="208"/>
      <c r="N130" s="209"/>
      <c r="O130" s="209"/>
      <c r="P130" s="209"/>
      <c r="Q130" s="209"/>
      <c r="R130" s="209"/>
      <c r="S130" s="209"/>
      <c r="T130" s="210"/>
      <c r="AT130" s="211" t="s">
        <v>212</v>
      </c>
      <c r="AU130" s="211" t="s">
        <v>85</v>
      </c>
      <c r="AV130" s="13" t="s">
        <v>85</v>
      </c>
      <c r="AW130" s="13" t="s">
        <v>31</v>
      </c>
      <c r="AX130" s="13" t="s">
        <v>83</v>
      </c>
      <c r="AY130" s="211" t="s">
        <v>198</v>
      </c>
    </row>
    <row r="131" spans="1:65" s="2" customFormat="1" ht="16.5" customHeight="1">
      <c r="A131" s="34"/>
      <c r="B131" s="35"/>
      <c r="C131" s="187" t="s">
        <v>236</v>
      </c>
      <c r="D131" s="187" t="s">
        <v>200</v>
      </c>
      <c r="E131" s="188" t="s">
        <v>982</v>
      </c>
      <c r="F131" s="189" t="s">
        <v>983</v>
      </c>
      <c r="G131" s="190" t="s">
        <v>967</v>
      </c>
      <c r="H131" s="191">
        <v>30</v>
      </c>
      <c r="I131" s="192"/>
      <c r="J131" s="193">
        <f>ROUND(I131*H131,2)</f>
        <v>0</v>
      </c>
      <c r="K131" s="189" t="s">
        <v>837</v>
      </c>
      <c r="L131" s="39"/>
      <c r="M131" s="194" t="s">
        <v>1</v>
      </c>
      <c r="N131" s="195" t="s">
        <v>40</v>
      </c>
      <c r="O131" s="71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8" t="s">
        <v>968</v>
      </c>
      <c r="AT131" s="198" t="s">
        <v>200</v>
      </c>
      <c r="AU131" s="198" t="s">
        <v>85</v>
      </c>
      <c r="AY131" s="17" t="s">
        <v>198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7" t="s">
        <v>83</v>
      </c>
      <c r="BK131" s="199">
        <f>ROUND(I131*H131,2)</f>
        <v>0</v>
      </c>
      <c r="BL131" s="17" t="s">
        <v>968</v>
      </c>
      <c r="BM131" s="198" t="s">
        <v>984</v>
      </c>
    </row>
    <row r="132" spans="1:65" s="15" customFormat="1">
      <c r="B132" s="227"/>
      <c r="C132" s="228"/>
      <c r="D132" s="202" t="s">
        <v>212</v>
      </c>
      <c r="E132" s="229" t="s">
        <v>1</v>
      </c>
      <c r="F132" s="230" t="s">
        <v>985</v>
      </c>
      <c r="G132" s="228"/>
      <c r="H132" s="229" t="s">
        <v>1</v>
      </c>
      <c r="I132" s="231"/>
      <c r="J132" s="228"/>
      <c r="K132" s="228"/>
      <c r="L132" s="232"/>
      <c r="M132" s="233"/>
      <c r="N132" s="234"/>
      <c r="O132" s="234"/>
      <c r="P132" s="234"/>
      <c r="Q132" s="234"/>
      <c r="R132" s="234"/>
      <c r="S132" s="234"/>
      <c r="T132" s="235"/>
      <c r="AT132" s="236" t="s">
        <v>212</v>
      </c>
      <c r="AU132" s="236" t="s">
        <v>85</v>
      </c>
      <c r="AV132" s="15" t="s">
        <v>83</v>
      </c>
      <c r="AW132" s="15" t="s">
        <v>31</v>
      </c>
      <c r="AX132" s="15" t="s">
        <v>75</v>
      </c>
      <c r="AY132" s="236" t="s">
        <v>198</v>
      </c>
    </row>
    <row r="133" spans="1:65" s="13" customFormat="1">
      <c r="B133" s="200"/>
      <c r="C133" s="201"/>
      <c r="D133" s="202" t="s">
        <v>212</v>
      </c>
      <c r="E133" s="203" t="s">
        <v>1</v>
      </c>
      <c r="F133" s="204" t="s">
        <v>986</v>
      </c>
      <c r="G133" s="201"/>
      <c r="H133" s="205">
        <v>30</v>
      </c>
      <c r="I133" s="206"/>
      <c r="J133" s="201"/>
      <c r="K133" s="201"/>
      <c r="L133" s="207"/>
      <c r="M133" s="208"/>
      <c r="N133" s="209"/>
      <c r="O133" s="209"/>
      <c r="P133" s="209"/>
      <c r="Q133" s="209"/>
      <c r="R133" s="209"/>
      <c r="S133" s="209"/>
      <c r="T133" s="210"/>
      <c r="AT133" s="211" t="s">
        <v>212</v>
      </c>
      <c r="AU133" s="211" t="s">
        <v>85</v>
      </c>
      <c r="AV133" s="13" t="s">
        <v>85</v>
      </c>
      <c r="AW133" s="13" t="s">
        <v>31</v>
      </c>
      <c r="AX133" s="13" t="s">
        <v>83</v>
      </c>
      <c r="AY133" s="211" t="s">
        <v>198</v>
      </c>
    </row>
    <row r="134" spans="1:65" s="2" customFormat="1" ht="16.5" customHeight="1">
      <c r="A134" s="34"/>
      <c r="B134" s="35"/>
      <c r="C134" s="187" t="s">
        <v>134</v>
      </c>
      <c r="D134" s="187" t="s">
        <v>200</v>
      </c>
      <c r="E134" s="188" t="s">
        <v>987</v>
      </c>
      <c r="F134" s="189" t="s">
        <v>988</v>
      </c>
      <c r="G134" s="190" t="s">
        <v>967</v>
      </c>
      <c r="H134" s="191">
        <v>20</v>
      </c>
      <c r="I134" s="192"/>
      <c r="J134" s="193">
        <f>ROUND(I134*H134,2)</f>
        <v>0</v>
      </c>
      <c r="K134" s="189" t="s">
        <v>203</v>
      </c>
      <c r="L134" s="39"/>
      <c r="M134" s="194" t="s">
        <v>1</v>
      </c>
      <c r="N134" s="195" t="s">
        <v>40</v>
      </c>
      <c r="O134" s="71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8" t="s">
        <v>968</v>
      </c>
      <c r="AT134" s="198" t="s">
        <v>200</v>
      </c>
      <c r="AU134" s="198" t="s">
        <v>85</v>
      </c>
      <c r="AY134" s="17" t="s">
        <v>198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7" t="s">
        <v>83</v>
      </c>
      <c r="BK134" s="199">
        <f>ROUND(I134*H134,2)</f>
        <v>0</v>
      </c>
      <c r="BL134" s="17" t="s">
        <v>968</v>
      </c>
      <c r="BM134" s="198" t="s">
        <v>989</v>
      </c>
    </row>
    <row r="135" spans="1:65" s="13" customFormat="1">
      <c r="B135" s="200"/>
      <c r="C135" s="201"/>
      <c r="D135" s="202" t="s">
        <v>212</v>
      </c>
      <c r="E135" s="203" t="s">
        <v>1</v>
      </c>
      <c r="F135" s="204" t="s">
        <v>990</v>
      </c>
      <c r="G135" s="201"/>
      <c r="H135" s="205">
        <v>20</v>
      </c>
      <c r="I135" s="206"/>
      <c r="J135" s="201"/>
      <c r="K135" s="201"/>
      <c r="L135" s="207"/>
      <c r="M135" s="208"/>
      <c r="N135" s="209"/>
      <c r="O135" s="209"/>
      <c r="P135" s="209"/>
      <c r="Q135" s="209"/>
      <c r="R135" s="209"/>
      <c r="S135" s="209"/>
      <c r="T135" s="210"/>
      <c r="AT135" s="211" t="s">
        <v>212</v>
      </c>
      <c r="AU135" s="211" t="s">
        <v>85</v>
      </c>
      <c r="AV135" s="13" t="s">
        <v>85</v>
      </c>
      <c r="AW135" s="13" t="s">
        <v>31</v>
      </c>
      <c r="AX135" s="13" t="s">
        <v>83</v>
      </c>
      <c r="AY135" s="211" t="s">
        <v>198</v>
      </c>
    </row>
    <row r="136" spans="1:65" s="12" customFormat="1" ht="22.9" customHeight="1">
      <c r="B136" s="171"/>
      <c r="C136" s="172"/>
      <c r="D136" s="173" t="s">
        <v>74</v>
      </c>
      <c r="E136" s="185" t="s">
        <v>991</v>
      </c>
      <c r="F136" s="185" t="s">
        <v>992</v>
      </c>
      <c r="G136" s="172"/>
      <c r="H136" s="172"/>
      <c r="I136" s="175"/>
      <c r="J136" s="186">
        <f>BK136</f>
        <v>0</v>
      </c>
      <c r="K136" s="172"/>
      <c r="L136" s="177"/>
      <c r="M136" s="178"/>
      <c r="N136" s="179"/>
      <c r="O136" s="179"/>
      <c r="P136" s="180">
        <f>SUM(P137:P148)</f>
        <v>0</v>
      </c>
      <c r="Q136" s="179"/>
      <c r="R136" s="180">
        <f>SUM(R137:R148)</f>
        <v>0</v>
      </c>
      <c r="S136" s="179"/>
      <c r="T136" s="181">
        <f>SUM(T137:T148)</f>
        <v>0</v>
      </c>
      <c r="AR136" s="182" t="s">
        <v>134</v>
      </c>
      <c r="AT136" s="183" t="s">
        <v>74</v>
      </c>
      <c r="AU136" s="183" t="s">
        <v>83</v>
      </c>
      <c r="AY136" s="182" t="s">
        <v>198</v>
      </c>
      <c r="BK136" s="184">
        <f>SUM(BK137:BK148)</f>
        <v>0</v>
      </c>
    </row>
    <row r="137" spans="1:65" s="2" customFormat="1" ht="16.5" customHeight="1">
      <c r="A137" s="34"/>
      <c r="B137" s="35"/>
      <c r="C137" s="187" t="s">
        <v>220</v>
      </c>
      <c r="D137" s="187" t="s">
        <v>200</v>
      </c>
      <c r="E137" s="188" t="s">
        <v>993</v>
      </c>
      <c r="F137" s="189" t="s">
        <v>992</v>
      </c>
      <c r="G137" s="190" t="s">
        <v>994</v>
      </c>
      <c r="H137" s="191">
        <v>1</v>
      </c>
      <c r="I137" s="192"/>
      <c r="J137" s="193">
        <f>ROUND(I137*H137,2)</f>
        <v>0</v>
      </c>
      <c r="K137" s="189" t="s">
        <v>203</v>
      </c>
      <c r="L137" s="39"/>
      <c r="M137" s="194" t="s">
        <v>1</v>
      </c>
      <c r="N137" s="195" t="s">
        <v>40</v>
      </c>
      <c r="O137" s="71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968</v>
      </c>
      <c r="AT137" s="198" t="s">
        <v>200</v>
      </c>
      <c r="AU137" s="198" t="s">
        <v>85</v>
      </c>
      <c r="AY137" s="17" t="s">
        <v>198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7" t="s">
        <v>83</v>
      </c>
      <c r="BK137" s="199">
        <f>ROUND(I137*H137,2)</f>
        <v>0</v>
      </c>
      <c r="BL137" s="17" t="s">
        <v>968</v>
      </c>
      <c r="BM137" s="198" t="s">
        <v>995</v>
      </c>
    </row>
    <row r="138" spans="1:65" s="13" customFormat="1">
      <c r="B138" s="200"/>
      <c r="C138" s="201"/>
      <c r="D138" s="202" t="s">
        <v>212</v>
      </c>
      <c r="E138" s="203" t="s">
        <v>1</v>
      </c>
      <c r="F138" s="204" t="s">
        <v>996</v>
      </c>
      <c r="G138" s="201"/>
      <c r="H138" s="205">
        <v>1</v>
      </c>
      <c r="I138" s="206"/>
      <c r="J138" s="201"/>
      <c r="K138" s="201"/>
      <c r="L138" s="207"/>
      <c r="M138" s="208"/>
      <c r="N138" s="209"/>
      <c r="O138" s="209"/>
      <c r="P138" s="209"/>
      <c r="Q138" s="209"/>
      <c r="R138" s="209"/>
      <c r="S138" s="209"/>
      <c r="T138" s="210"/>
      <c r="AT138" s="211" t="s">
        <v>212</v>
      </c>
      <c r="AU138" s="211" t="s">
        <v>85</v>
      </c>
      <c r="AV138" s="13" t="s">
        <v>85</v>
      </c>
      <c r="AW138" s="13" t="s">
        <v>31</v>
      </c>
      <c r="AX138" s="13" t="s">
        <v>83</v>
      </c>
      <c r="AY138" s="211" t="s">
        <v>198</v>
      </c>
    </row>
    <row r="139" spans="1:65" s="15" customFormat="1">
      <c r="B139" s="227"/>
      <c r="C139" s="228"/>
      <c r="D139" s="202" t="s">
        <v>212</v>
      </c>
      <c r="E139" s="229" t="s">
        <v>1</v>
      </c>
      <c r="F139" s="230" t="s">
        <v>997</v>
      </c>
      <c r="G139" s="228"/>
      <c r="H139" s="229" t="s">
        <v>1</v>
      </c>
      <c r="I139" s="231"/>
      <c r="J139" s="228"/>
      <c r="K139" s="228"/>
      <c r="L139" s="232"/>
      <c r="M139" s="233"/>
      <c r="N139" s="234"/>
      <c r="O139" s="234"/>
      <c r="P139" s="234"/>
      <c r="Q139" s="234"/>
      <c r="R139" s="234"/>
      <c r="S139" s="234"/>
      <c r="T139" s="235"/>
      <c r="AT139" s="236" t="s">
        <v>212</v>
      </c>
      <c r="AU139" s="236" t="s">
        <v>85</v>
      </c>
      <c r="AV139" s="15" t="s">
        <v>83</v>
      </c>
      <c r="AW139" s="15" t="s">
        <v>31</v>
      </c>
      <c r="AX139" s="15" t="s">
        <v>75</v>
      </c>
      <c r="AY139" s="236" t="s">
        <v>198</v>
      </c>
    </row>
    <row r="140" spans="1:65" s="15" customFormat="1">
      <c r="B140" s="227"/>
      <c r="C140" s="228"/>
      <c r="D140" s="202" t="s">
        <v>212</v>
      </c>
      <c r="E140" s="229" t="s">
        <v>1</v>
      </c>
      <c r="F140" s="230" t="s">
        <v>998</v>
      </c>
      <c r="G140" s="228"/>
      <c r="H140" s="229" t="s">
        <v>1</v>
      </c>
      <c r="I140" s="231"/>
      <c r="J140" s="228"/>
      <c r="K140" s="228"/>
      <c r="L140" s="232"/>
      <c r="M140" s="233"/>
      <c r="N140" s="234"/>
      <c r="O140" s="234"/>
      <c r="P140" s="234"/>
      <c r="Q140" s="234"/>
      <c r="R140" s="234"/>
      <c r="S140" s="234"/>
      <c r="T140" s="235"/>
      <c r="AT140" s="236" t="s">
        <v>212</v>
      </c>
      <c r="AU140" s="236" t="s">
        <v>85</v>
      </c>
      <c r="AV140" s="15" t="s">
        <v>83</v>
      </c>
      <c r="AW140" s="15" t="s">
        <v>31</v>
      </c>
      <c r="AX140" s="15" t="s">
        <v>75</v>
      </c>
      <c r="AY140" s="236" t="s">
        <v>198</v>
      </c>
    </row>
    <row r="141" spans="1:65" s="15" customFormat="1">
      <c r="B141" s="227"/>
      <c r="C141" s="228"/>
      <c r="D141" s="202" t="s">
        <v>212</v>
      </c>
      <c r="E141" s="229" t="s">
        <v>1</v>
      </c>
      <c r="F141" s="230" t="s">
        <v>999</v>
      </c>
      <c r="G141" s="228"/>
      <c r="H141" s="229" t="s">
        <v>1</v>
      </c>
      <c r="I141" s="231"/>
      <c r="J141" s="228"/>
      <c r="K141" s="228"/>
      <c r="L141" s="232"/>
      <c r="M141" s="233"/>
      <c r="N141" s="234"/>
      <c r="O141" s="234"/>
      <c r="P141" s="234"/>
      <c r="Q141" s="234"/>
      <c r="R141" s="234"/>
      <c r="S141" s="234"/>
      <c r="T141" s="235"/>
      <c r="AT141" s="236" t="s">
        <v>212</v>
      </c>
      <c r="AU141" s="236" t="s">
        <v>85</v>
      </c>
      <c r="AV141" s="15" t="s">
        <v>83</v>
      </c>
      <c r="AW141" s="15" t="s">
        <v>31</v>
      </c>
      <c r="AX141" s="15" t="s">
        <v>75</v>
      </c>
      <c r="AY141" s="236" t="s">
        <v>198</v>
      </c>
    </row>
    <row r="142" spans="1:65" s="15" customFormat="1">
      <c r="B142" s="227"/>
      <c r="C142" s="228"/>
      <c r="D142" s="202" t="s">
        <v>212</v>
      </c>
      <c r="E142" s="229" t="s">
        <v>1</v>
      </c>
      <c r="F142" s="230" t="s">
        <v>1000</v>
      </c>
      <c r="G142" s="228"/>
      <c r="H142" s="229" t="s">
        <v>1</v>
      </c>
      <c r="I142" s="231"/>
      <c r="J142" s="228"/>
      <c r="K142" s="228"/>
      <c r="L142" s="232"/>
      <c r="M142" s="233"/>
      <c r="N142" s="234"/>
      <c r="O142" s="234"/>
      <c r="P142" s="234"/>
      <c r="Q142" s="234"/>
      <c r="R142" s="234"/>
      <c r="S142" s="234"/>
      <c r="T142" s="235"/>
      <c r="AT142" s="236" t="s">
        <v>212</v>
      </c>
      <c r="AU142" s="236" t="s">
        <v>85</v>
      </c>
      <c r="AV142" s="15" t="s">
        <v>83</v>
      </c>
      <c r="AW142" s="15" t="s">
        <v>31</v>
      </c>
      <c r="AX142" s="15" t="s">
        <v>75</v>
      </c>
      <c r="AY142" s="236" t="s">
        <v>198</v>
      </c>
    </row>
    <row r="143" spans="1:65" s="15" customFormat="1">
      <c r="B143" s="227"/>
      <c r="C143" s="228"/>
      <c r="D143" s="202" t="s">
        <v>212</v>
      </c>
      <c r="E143" s="229" t="s">
        <v>1</v>
      </c>
      <c r="F143" s="230" t="s">
        <v>1001</v>
      </c>
      <c r="G143" s="228"/>
      <c r="H143" s="229" t="s">
        <v>1</v>
      </c>
      <c r="I143" s="231"/>
      <c r="J143" s="228"/>
      <c r="K143" s="228"/>
      <c r="L143" s="232"/>
      <c r="M143" s="233"/>
      <c r="N143" s="234"/>
      <c r="O143" s="234"/>
      <c r="P143" s="234"/>
      <c r="Q143" s="234"/>
      <c r="R143" s="234"/>
      <c r="S143" s="234"/>
      <c r="T143" s="235"/>
      <c r="AT143" s="236" t="s">
        <v>212</v>
      </c>
      <c r="AU143" s="236" t="s">
        <v>85</v>
      </c>
      <c r="AV143" s="15" t="s">
        <v>83</v>
      </c>
      <c r="AW143" s="15" t="s">
        <v>31</v>
      </c>
      <c r="AX143" s="15" t="s">
        <v>75</v>
      </c>
      <c r="AY143" s="236" t="s">
        <v>198</v>
      </c>
    </row>
    <row r="144" spans="1:65" s="15" customFormat="1">
      <c r="B144" s="227"/>
      <c r="C144" s="228"/>
      <c r="D144" s="202" t="s">
        <v>212</v>
      </c>
      <c r="E144" s="229" t="s">
        <v>1</v>
      </c>
      <c r="F144" s="230" t="s">
        <v>1002</v>
      </c>
      <c r="G144" s="228"/>
      <c r="H144" s="229" t="s">
        <v>1</v>
      </c>
      <c r="I144" s="231"/>
      <c r="J144" s="228"/>
      <c r="K144" s="228"/>
      <c r="L144" s="232"/>
      <c r="M144" s="233"/>
      <c r="N144" s="234"/>
      <c r="O144" s="234"/>
      <c r="P144" s="234"/>
      <c r="Q144" s="234"/>
      <c r="R144" s="234"/>
      <c r="S144" s="234"/>
      <c r="T144" s="235"/>
      <c r="AT144" s="236" t="s">
        <v>212</v>
      </c>
      <c r="AU144" s="236" t="s">
        <v>85</v>
      </c>
      <c r="AV144" s="15" t="s">
        <v>83</v>
      </c>
      <c r="AW144" s="15" t="s">
        <v>31</v>
      </c>
      <c r="AX144" s="15" t="s">
        <v>75</v>
      </c>
      <c r="AY144" s="236" t="s">
        <v>198</v>
      </c>
    </row>
    <row r="145" spans="1:65" s="2" customFormat="1" ht="16.5" customHeight="1">
      <c r="A145" s="34"/>
      <c r="B145" s="35"/>
      <c r="C145" s="187" t="s">
        <v>226</v>
      </c>
      <c r="D145" s="187" t="s">
        <v>200</v>
      </c>
      <c r="E145" s="188" t="s">
        <v>1003</v>
      </c>
      <c r="F145" s="189" t="s">
        <v>1004</v>
      </c>
      <c r="G145" s="190" t="s">
        <v>994</v>
      </c>
      <c r="H145" s="191">
        <v>1</v>
      </c>
      <c r="I145" s="192"/>
      <c r="J145" s="193">
        <f>ROUND(I145*H145,2)</f>
        <v>0</v>
      </c>
      <c r="K145" s="189" t="s">
        <v>203</v>
      </c>
      <c r="L145" s="39"/>
      <c r="M145" s="194" t="s">
        <v>1</v>
      </c>
      <c r="N145" s="195" t="s">
        <v>40</v>
      </c>
      <c r="O145" s="71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968</v>
      </c>
      <c r="AT145" s="198" t="s">
        <v>200</v>
      </c>
      <c r="AU145" s="198" t="s">
        <v>85</v>
      </c>
      <c r="AY145" s="17" t="s">
        <v>198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7" t="s">
        <v>83</v>
      </c>
      <c r="BK145" s="199">
        <f>ROUND(I145*H145,2)</f>
        <v>0</v>
      </c>
      <c r="BL145" s="17" t="s">
        <v>968</v>
      </c>
      <c r="BM145" s="198" t="s">
        <v>1005</v>
      </c>
    </row>
    <row r="146" spans="1:65" s="15" customFormat="1">
      <c r="B146" s="227"/>
      <c r="C146" s="228"/>
      <c r="D146" s="202" t="s">
        <v>212</v>
      </c>
      <c r="E146" s="229" t="s">
        <v>1</v>
      </c>
      <c r="F146" s="230" t="s">
        <v>1006</v>
      </c>
      <c r="G146" s="228"/>
      <c r="H146" s="229" t="s">
        <v>1</v>
      </c>
      <c r="I146" s="231"/>
      <c r="J146" s="228"/>
      <c r="K146" s="228"/>
      <c r="L146" s="232"/>
      <c r="M146" s="233"/>
      <c r="N146" s="234"/>
      <c r="O146" s="234"/>
      <c r="P146" s="234"/>
      <c r="Q146" s="234"/>
      <c r="R146" s="234"/>
      <c r="S146" s="234"/>
      <c r="T146" s="235"/>
      <c r="AT146" s="236" t="s">
        <v>212</v>
      </c>
      <c r="AU146" s="236" t="s">
        <v>85</v>
      </c>
      <c r="AV146" s="15" t="s">
        <v>83</v>
      </c>
      <c r="AW146" s="15" t="s">
        <v>31</v>
      </c>
      <c r="AX146" s="15" t="s">
        <v>75</v>
      </c>
      <c r="AY146" s="236" t="s">
        <v>198</v>
      </c>
    </row>
    <row r="147" spans="1:65" s="15" customFormat="1">
      <c r="B147" s="227"/>
      <c r="C147" s="228"/>
      <c r="D147" s="202" t="s">
        <v>212</v>
      </c>
      <c r="E147" s="229" t="s">
        <v>1</v>
      </c>
      <c r="F147" s="230" t="s">
        <v>1007</v>
      </c>
      <c r="G147" s="228"/>
      <c r="H147" s="229" t="s">
        <v>1</v>
      </c>
      <c r="I147" s="231"/>
      <c r="J147" s="228"/>
      <c r="K147" s="228"/>
      <c r="L147" s="232"/>
      <c r="M147" s="233"/>
      <c r="N147" s="234"/>
      <c r="O147" s="234"/>
      <c r="P147" s="234"/>
      <c r="Q147" s="234"/>
      <c r="R147" s="234"/>
      <c r="S147" s="234"/>
      <c r="T147" s="235"/>
      <c r="AT147" s="236" t="s">
        <v>212</v>
      </c>
      <c r="AU147" s="236" t="s">
        <v>85</v>
      </c>
      <c r="AV147" s="15" t="s">
        <v>83</v>
      </c>
      <c r="AW147" s="15" t="s">
        <v>31</v>
      </c>
      <c r="AX147" s="15" t="s">
        <v>75</v>
      </c>
      <c r="AY147" s="236" t="s">
        <v>198</v>
      </c>
    </row>
    <row r="148" spans="1:65" s="13" customFormat="1">
      <c r="B148" s="200"/>
      <c r="C148" s="201"/>
      <c r="D148" s="202" t="s">
        <v>212</v>
      </c>
      <c r="E148" s="203" t="s">
        <v>1</v>
      </c>
      <c r="F148" s="204" t="s">
        <v>83</v>
      </c>
      <c r="G148" s="201"/>
      <c r="H148" s="205">
        <v>1</v>
      </c>
      <c r="I148" s="206"/>
      <c r="J148" s="201"/>
      <c r="K148" s="201"/>
      <c r="L148" s="207"/>
      <c r="M148" s="208"/>
      <c r="N148" s="209"/>
      <c r="O148" s="209"/>
      <c r="P148" s="209"/>
      <c r="Q148" s="209"/>
      <c r="R148" s="209"/>
      <c r="S148" s="209"/>
      <c r="T148" s="210"/>
      <c r="AT148" s="211" t="s">
        <v>212</v>
      </c>
      <c r="AU148" s="211" t="s">
        <v>85</v>
      </c>
      <c r="AV148" s="13" t="s">
        <v>85</v>
      </c>
      <c r="AW148" s="13" t="s">
        <v>31</v>
      </c>
      <c r="AX148" s="13" t="s">
        <v>83</v>
      </c>
      <c r="AY148" s="211" t="s">
        <v>198</v>
      </c>
    </row>
    <row r="149" spans="1:65" s="12" customFormat="1" ht="22.9" customHeight="1">
      <c r="B149" s="171"/>
      <c r="C149" s="172"/>
      <c r="D149" s="173" t="s">
        <v>74</v>
      </c>
      <c r="E149" s="185" t="s">
        <v>1008</v>
      </c>
      <c r="F149" s="185" t="s">
        <v>1009</v>
      </c>
      <c r="G149" s="172"/>
      <c r="H149" s="172"/>
      <c r="I149" s="175"/>
      <c r="J149" s="186">
        <f>BK149</f>
        <v>0</v>
      </c>
      <c r="K149" s="172"/>
      <c r="L149" s="177"/>
      <c r="M149" s="178"/>
      <c r="N149" s="179"/>
      <c r="O149" s="179"/>
      <c r="P149" s="180">
        <f>SUM(P150:P152)</f>
        <v>0</v>
      </c>
      <c r="Q149" s="179"/>
      <c r="R149" s="180">
        <f>SUM(R150:R152)</f>
        <v>0</v>
      </c>
      <c r="S149" s="179"/>
      <c r="T149" s="181">
        <f>SUM(T150:T152)</f>
        <v>0</v>
      </c>
      <c r="AR149" s="182" t="s">
        <v>134</v>
      </c>
      <c r="AT149" s="183" t="s">
        <v>74</v>
      </c>
      <c r="AU149" s="183" t="s">
        <v>83</v>
      </c>
      <c r="AY149" s="182" t="s">
        <v>198</v>
      </c>
      <c r="BK149" s="184">
        <f>SUM(BK150:BK152)</f>
        <v>0</v>
      </c>
    </row>
    <row r="150" spans="1:65" s="2" customFormat="1" ht="16.5" customHeight="1">
      <c r="A150" s="34"/>
      <c r="B150" s="35"/>
      <c r="C150" s="187" t="s">
        <v>232</v>
      </c>
      <c r="D150" s="187" t="s">
        <v>200</v>
      </c>
      <c r="E150" s="188" t="s">
        <v>1010</v>
      </c>
      <c r="F150" s="189" t="s">
        <v>1011</v>
      </c>
      <c r="G150" s="190" t="s">
        <v>967</v>
      </c>
      <c r="H150" s="191">
        <v>32</v>
      </c>
      <c r="I150" s="192"/>
      <c r="J150" s="193">
        <f>ROUND(I150*H150,2)</f>
        <v>0</v>
      </c>
      <c r="K150" s="189" t="s">
        <v>203</v>
      </c>
      <c r="L150" s="39"/>
      <c r="M150" s="194" t="s">
        <v>1</v>
      </c>
      <c r="N150" s="195" t="s">
        <v>40</v>
      </c>
      <c r="O150" s="71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968</v>
      </c>
      <c r="AT150" s="198" t="s">
        <v>200</v>
      </c>
      <c r="AU150" s="198" t="s">
        <v>85</v>
      </c>
      <c r="AY150" s="17" t="s">
        <v>198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7" t="s">
        <v>83</v>
      </c>
      <c r="BK150" s="199">
        <f>ROUND(I150*H150,2)</f>
        <v>0</v>
      </c>
      <c r="BL150" s="17" t="s">
        <v>968</v>
      </c>
      <c r="BM150" s="198" t="s">
        <v>1012</v>
      </c>
    </row>
    <row r="151" spans="1:65" s="15" customFormat="1">
      <c r="B151" s="227"/>
      <c r="C151" s="228"/>
      <c r="D151" s="202" t="s">
        <v>212</v>
      </c>
      <c r="E151" s="229" t="s">
        <v>1</v>
      </c>
      <c r="F151" s="230" t="s">
        <v>1013</v>
      </c>
      <c r="G151" s="228"/>
      <c r="H151" s="229" t="s">
        <v>1</v>
      </c>
      <c r="I151" s="231"/>
      <c r="J151" s="228"/>
      <c r="K151" s="228"/>
      <c r="L151" s="232"/>
      <c r="M151" s="233"/>
      <c r="N151" s="234"/>
      <c r="O151" s="234"/>
      <c r="P151" s="234"/>
      <c r="Q151" s="234"/>
      <c r="R151" s="234"/>
      <c r="S151" s="234"/>
      <c r="T151" s="235"/>
      <c r="AT151" s="236" t="s">
        <v>212</v>
      </c>
      <c r="AU151" s="236" t="s">
        <v>85</v>
      </c>
      <c r="AV151" s="15" t="s">
        <v>83</v>
      </c>
      <c r="AW151" s="15" t="s">
        <v>31</v>
      </c>
      <c r="AX151" s="15" t="s">
        <v>75</v>
      </c>
      <c r="AY151" s="236" t="s">
        <v>198</v>
      </c>
    </row>
    <row r="152" spans="1:65" s="13" customFormat="1">
      <c r="B152" s="200"/>
      <c r="C152" s="201"/>
      <c r="D152" s="202" t="s">
        <v>212</v>
      </c>
      <c r="E152" s="203" t="s">
        <v>1</v>
      </c>
      <c r="F152" s="204" t="s">
        <v>1014</v>
      </c>
      <c r="G152" s="201"/>
      <c r="H152" s="205">
        <v>32</v>
      </c>
      <c r="I152" s="206"/>
      <c r="J152" s="201"/>
      <c r="K152" s="201"/>
      <c r="L152" s="207"/>
      <c r="M152" s="247"/>
      <c r="N152" s="248"/>
      <c r="O152" s="248"/>
      <c r="P152" s="248"/>
      <c r="Q152" s="248"/>
      <c r="R152" s="248"/>
      <c r="S152" s="248"/>
      <c r="T152" s="249"/>
      <c r="AT152" s="211" t="s">
        <v>212</v>
      </c>
      <c r="AU152" s="211" t="s">
        <v>85</v>
      </c>
      <c r="AV152" s="13" t="s">
        <v>85</v>
      </c>
      <c r="AW152" s="13" t="s">
        <v>31</v>
      </c>
      <c r="AX152" s="13" t="s">
        <v>83</v>
      </c>
      <c r="AY152" s="211" t="s">
        <v>198</v>
      </c>
    </row>
    <row r="153" spans="1:65" s="2" customFormat="1" ht="6.95" customHeight="1">
      <c r="A153" s="34"/>
      <c r="B153" s="54"/>
      <c r="C153" s="55"/>
      <c r="D153" s="55"/>
      <c r="E153" s="55"/>
      <c r="F153" s="55"/>
      <c r="G153" s="55"/>
      <c r="H153" s="55"/>
      <c r="I153" s="55"/>
      <c r="J153" s="55"/>
      <c r="K153" s="55"/>
      <c r="L153" s="39"/>
      <c r="M153" s="34"/>
      <c r="O153" s="34"/>
      <c r="P153" s="34"/>
      <c r="Q153" s="34"/>
      <c r="R153" s="34"/>
      <c r="S153" s="34"/>
      <c r="T153" s="34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</row>
  </sheetData>
  <sheetProtection algorithmName="SHA-512" hashValue="wPK2Wca0eERusSqxl2Dqr5tZp3CpoVLbW4ETD8zkqRjsHcMbemtOGWmEkULNK+6SyQnlviBsLA/Hlr7zbGg28Q==" saltValue="KQf4PHNdN16SEhMnZSSZLQT40zJLFjIyolAWLfmP6tlYBsIFL7J0P1rBb2slriYmC8yI+E00fccMJekr/fKa+g==" spinCount="100000" sheet="1" objects="1" scenarios="1" formatColumns="0" formatRows="0" autoFilter="0"/>
  <autoFilter ref="C119:K152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H346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9"/>
      <c r="C3" s="110"/>
      <c r="D3" s="110"/>
      <c r="E3" s="110"/>
      <c r="F3" s="110"/>
      <c r="G3" s="110"/>
      <c r="H3" s="20"/>
    </row>
    <row r="4" spans="1:8" s="1" customFormat="1" ht="24.95" customHeight="1">
      <c r="B4" s="20"/>
      <c r="C4" s="111" t="s">
        <v>1015</v>
      </c>
      <c r="H4" s="20"/>
    </row>
    <row r="5" spans="1:8" s="1" customFormat="1" ht="12" customHeight="1">
      <c r="B5" s="20"/>
      <c r="C5" s="251" t="s">
        <v>13</v>
      </c>
      <c r="D5" s="315" t="s">
        <v>14</v>
      </c>
      <c r="E5" s="265"/>
      <c r="F5" s="265"/>
      <c r="H5" s="20"/>
    </row>
    <row r="6" spans="1:8" s="1" customFormat="1" ht="36.950000000000003" customHeight="1">
      <c r="B6" s="20"/>
      <c r="C6" s="252" t="s">
        <v>16</v>
      </c>
      <c r="D6" s="316" t="s">
        <v>17</v>
      </c>
      <c r="E6" s="265"/>
      <c r="F6" s="265"/>
      <c r="H6" s="20"/>
    </row>
    <row r="7" spans="1:8" s="1" customFormat="1" ht="16.5" customHeight="1">
      <c r="B7" s="20"/>
      <c r="C7" s="113" t="s">
        <v>22</v>
      </c>
      <c r="D7" s="115">
        <f>'Rekapitulace stavby'!AN8</f>
        <v>45362</v>
      </c>
      <c r="H7" s="20"/>
    </row>
    <row r="8" spans="1:8" s="2" customFormat="1" ht="10.9" customHeight="1">
      <c r="A8" s="34"/>
      <c r="B8" s="39"/>
      <c r="C8" s="34"/>
      <c r="D8" s="34"/>
      <c r="E8" s="34"/>
      <c r="F8" s="34"/>
      <c r="G8" s="34"/>
      <c r="H8" s="39"/>
    </row>
    <row r="9" spans="1:8" s="11" customFormat="1" ht="29.25" customHeight="1">
      <c r="A9" s="160"/>
      <c r="B9" s="253"/>
      <c r="C9" s="254" t="s">
        <v>56</v>
      </c>
      <c r="D9" s="255" t="s">
        <v>57</v>
      </c>
      <c r="E9" s="255" t="s">
        <v>186</v>
      </c>
      <c r="F9" s="256" t="s">
        <v>1016</v>
      </c>
      <c r="G9" s="160"/>
      <c r="H9" s="253"/>
    </row>
    <row r="10" spans="1:8" s="2" customFormat="1" ht="26.45" customHeight="1">
      <c r="A10" s="34"/>
      <c r="B10" s="39"/>
      <c r="C10" s="257" t="s">
        <v>14</v>
      </c>
      <c r="D10" s="257" t="s">
        <v>17</v>
      </c>
      <c r="E10" s="34"/>
      <c r="F10" s="34"/>
      <c r="G10" s="34"/>
      <c r="H10" s="39"/>
    </row>
    <row r="11" spans="1:8" s="2" customFormat="1" ht="16.899999999999999" customHeight="1">
      <c r="A11" s="34"/>
      <c r="B11" s="39"/>
      <c r="C11" s="258" t="s">
        <v>92</v>
      </c>
      <c r="D11" s="259" t="s">
        <v>1017</v>
      </c>
      <c r="E11" s="260" t="s">
        <v>94</v>
      </c>
      <c r="F11" s="261">
        <v>1103</v>
      </c>
      <c r="G11" s="34"/>
      <c r="H11" s="39"/>
    </row>
    <row r="12" spans="1:8" s="2" customFormat="1" ht="16.899999999999999" customHeight="1">
      <c r="A12" s="34"/>
      <c r="B12" s="39"/>
      <c r="C12" s="262" t="s">
        <v>1</v>
      </c>
      <c r="D12" s="262" t="s">
        <v>1018</v>
      </c>
      <c r="E12" s="17" t="s">
        <v>1</v>
      </c>
      <c r="F12" s="263">
        <v>0</v>
      </c>
      <c r="G12" s="34"/>
      <c r="H12" s="39"/>
    </row>
    <row r="13" spans="1:8" s="2" customFormat="1" ht="16.899999999999999" customHeight="1">
      <c r="A13" s="34"/>
      <c r="B13" s="39"/>
      <c r="C13" s="262" t="s">
        <v>1</v>
      </c>
      <c r="D13" s="262" t="s">
        <v>1019</v>
      </c>
      <c r="E13" s="17" t="s">
        <v>1</v>
      </c>
      <c r="F13" s="263">
        <v>1103</v>
      </c>
      <c r="G13" s="34"/>
      <c r="H13" s="39"/>
    </row>
    <row r="14" spans="1:8" s="2" customFormat="1" ht="16.899999999999999" customHeight="1">
      <c r="A14" s="34"/>
      <c r="B14" s="39"/>
      <c r="C14" s="258" t="s">
        <v>97</v>
      </c>
      <c r="D14" s="259" t="s">
        <v>1017</v>
      </c>
      <c r="E14" s="260" t="s">
        <v>94</v>
      </c>
      <c r="F14" s="261">
        <v>9</v>
      </c>
      <c r="G14" s="34"/>
      <c r="H14" s="39"/>
    </row>
    <row r="15" spans="1:8" s="2" customFormat="1" ht="16.899999999999999" customHeight="1">
      <c r="A15" s="34"/>
      <c r="B15" s="39"/>
      <c r="C15" s="262" t="s">
        <v>1</v>
      </c>
      <c r="D15" s="262" t="s">
        <v>1018</v>
      </c>
      <c r="E15" s="17" t="s">
        <v>1</v>
      </c>
      <c r="F15" s="263">
        <v>0</v>
      </c>
      <c r="G15" s="34"/>
      <c r="H15" s="39"/>
    </row>
    <row r="16" spans="1:8" s="2" customFormat="1" ht="16.899999999999999" customHeight="1">
      <c r="A16" s="34"/>
      <c r="B16" s="39"/>
      <c r="C16" s="262" t="s">
        <v>1</v>
      </c>
      <c r="D16" s="262" t="s">
        <v>236</v>
      </c>
      <c r="E16" s="17" t="s">
        <v>1</v>
      </c>
      <c r="F16" s="263">
        <v>9</v>
      </c>
      <c r="G16" s="34"/>
      <c r="H16" s="39"/>
    </row>
    <row r="17" spans="1:8" s="2" customFormat="1" ht="16.899999999999999" customHeight="1">
      <c r="A17" s="34"/>
      <c r="B17" s="39"/>
      <c r="C17" s="258" t="s">
        <v>101</v>
      </c>
      <c r="D17" s="259" t="s">
        <v>1017</v>
      </c>
      <c r="E17" s="260" t="s">
        <v>94</v>
      </c>
      <c r="F17" s="261">
        <v>35</v>
      </c>
      <c r="G17" s="34"/>
      <c r="H17" s="39"/>
    </row>
    <row r="18" spans="1:8" s="2" customFormat="1" ht="16.899999999999999" customHeight="1">
      <c r="A18" s="34"/>
      <c r="B18" s="39"/>
      <c r="C18" s="262" t="s">
        <v>1</v>
      </c>
      <c r="D18" s="262" t="s">
        <v>1018</v>
      </c>
      <c r="E18" s="17" t="s">
        <v>1</v>
      </c>
      <c r="F18" s="263">
        <v>0</v>
      </c>
      <c r="G18" s="34"/>
      <c r="H18" s="39"/>
    </row>
    <row r="19" spans="1:8" s="2" customFormat="1" ht="16.899999999999999" customHeight="1">
      <c r="A19" s="34"/>
      <c r="B19" s="39"/>
      <c r="C19" s="262" t="s">
        <v>1</v>
      </c>
      <c r="D19" s="262" t="s">
        <v>131</v>
      </c>
      <c r="E19" s="17" t="s">
        <v>1</v>
      </c>
      <c r="F19" s="263">
        <v>35</v>
      </c>
      <c r="G19" s="34"/>
      <c r="H19" s="39"/>
    </row>
    <row r="20" spans="1:8" s="2" customFormat="1" ht="16.899999999999999" customHeight="1">
      <c r="A20" s="34"/>
      <c r="B20" s="39"/>
      <c r="C20" s="258" t="s">
        <v>104</v>
      </c>
      <c r="D20" s="259" t="s">
        <v>1017</v>
      </c>
      <c r="E20" s="260" t="s">
        <v>94</v>
      </c>
      <c r="F20" s="261">
        <v>4</v>
      </c>
      <c r="G20" s="34"/>
      <c r="H20" s="39"/>
    </row>
    <row r="21" spans="1:8" s="2" customFormat="1" ht="16.899999999999999" customHeight="1">
      <c r="A21" s="34"/>
      <c r="B21" s="39"/>
      <c r="C21" s="262" t="s">
        <v>1</v>
      </c>
      <c r="D21" s="262" t="s">
        <v>1018</v>
      </c>
      <c r="E21" s="17" t="s">
        <v>1</v>
      </c>
      <c r="F21" s="263">
        <v>0</v>
      </c>
      <c r="G21" s="34"/>
      <c r="H21" s="39"/>
    </row>
    <row r="22" spans="1:8" s="2" customFormat="1" ht="16.899999999999999" customHeight="1">
      <c r="A22" s="34"/>
      <c r="B22" s="39"/>
      <c r="C22" s="262" t="s">
        <v>1</v>
      </c>
      <c r="D22" s="262" t="s">
        <v>204</v>
      </c>
      <c r="E22" s="17" t="s">
        <v>1</v>
      </c>
      <c r="F22" s="263">
        <v>4</v>
      </c>
      <c r="G22" s="34"/>
      <c r="H22" s="39"/>
    </row>
    <row r="23" spans="1:8" s="2" customFormat="1" ht="16.899999999999999" customHeight="1">
      <c r="A23" s="34"/>
      <c r="B23" s="39"/>
      <c r="C23" s="258" t="s">
        <v>107</v>
      </c>
      <c r="D23" s="259" t="s">
        <v>1020</v>
      </c>
      <c r="E23" s="260" t="s">
        <v>94</v>
      </c>
      <c r="F23" s="261">
        <v>123</v>
      </c>
      <c r="G23" s="34"/>
      <c r="H23" s="39"/>
    </row>
    <row r="24" spans="1:8" s="2" customFormat="1" ht="16.899999999999999" customHeight="1">
      <c r="A24" s="34"/>
      <c r="B24" s="39"/>
      <c r="C24" s="262" t="s">
        <v>1</v>
      </c>
      <c r="D24" s="262" t="s">
        <v>1018</v>
      </c>
      <c r="E24" s="17" t="s">
        <v>1</v>
      </c>
      <c r="F24" s="263">
        <v>0</v>
      </c>
      <c r="G24" s="34"/>
      <c r="H24" s="39"/>
    </row>
    <row r="25" spans="1:8" s="2" customFormat="1" ht="16.899999999999999" customHeight="1">
      <c r="A25" s="34"/>
      <c r="B25" s="39"/>
      <c r="C25" s="262" t="s">
        <v>1</v>
      </c>
      <c r="D25" s="262" t="s">
        <v>1021</v>
      </c>
      <c r="E25" s="17" t="s">
        <v>1</v>
      </c>
      <c r="F25" s="263">
        <v>123</v>
      </c>
      <c r="G25" s="34"/>
      <c r="H25" s="39"/>
    </row>
    <row r="26" spans="1:8" s="2" customFormat="1" ht="16.899999999999999" customHeight="1">
      <c r="A26" s="34"/>
      <c r="B26" s="39"/>
      <c r="C26" s="258" t="s">
        <v>109</v>
      </c>
      <c r="D26" s="259" t="s">
        <v>1020</v>
      </c>
      <c r="E26" s="260" t="s">
        <v>94</v>
      </c>
      <c r="F26" s="261">
        <v>375</v>
      </c>
      <c r="G26" s="34"/>
      <c r="H26" s="39"/>
    </row>
    <row r="27" spans="1:8" s="2" customFormat="1" ht="16.899999999999999" customHeight="1">
      <c r="A27" s="34"/>
      <c r="B27" s="39"/>
      <c r="C27" s="262" t="s">
        <v>1</v>
      </c>
      <c r="D27" s="262" t="s">
        <v>1018</v>
      </c>
      <c r="E27" s="17" t="s">
        <v>1</v>
      </c>
      <c r="F27" s="263">
        <v>0</v>
      </c>
      <c r="G27" s="34"/>
      <c r="H27" s="39"/>
    </row>
    <row r="28" spans="1:8" s="2" customFormat="1" ht="16.899999999999999" customHeight="1">
      <c r="A28" s="34"/>
      <c r="B28" s="39"/>
      <c r="C28" s="262" t="s">
        <v>1</v>
      </c>
      <c r="D28" s="262" t="s">
        <v>140</v>
      </c>
      <c r="E28" s="17" t="s">
        <v>1</v>
      </c>
      <c r="F28" s="263">
        <v>375</v>
      </c>
      <c r="G28" s="34"/>
      <c r="H28" s="39"/>
    </row>
    <row r="29" spans="1:8" s="2" customFormat="1" ht="16.899999999999999" customHeight="1">
      <c r="A29" s="34"/>
      <c r="B29" s="39"/>
      <c r="C29" s="258" t="s">
        <v>1022</v>
      </c>
      <c r="D29" s="259" t="s">
        <v>1020</v>
      </c>
      <c r="E29" s="260" t="s">
        <v>94</v>
      </c>
      <c r="F29" s="261">
        <v>45</v>
      </c>
      <c r="G29" s="34"/>
      <c r="H29" s="39"/>
    </row>
    <row r="30" spans="1:8" s="2" customFormat="1" ht="16.899999999999999" customHeight="1">
      <c r="A30" s="34"/>
      <c r="B30" s="39"/>
      <c r="C30" s="262" t="s">
        <v>1</v>
      </c>
      <c r="D30" s="262" t="s">
        <v>1018</v>
      </c>
      <c r="E30" s="17" t="s">
        <v>1</v>
      </c>
      <c r="F30" s="263">
        <v>0</v>
      </c>
      <c r="G30" s="34"/>
      <c r="H30" s="39"/>
    </row>
    <row r="31" spans="1:8" s="2" customFormat="1" ht="16.899999999999999" customHeight="1">
      <c r="A31" s="34"/>
      <c r="B31" s="39"/>
      <c r="C31" s="262" t="s">
        <v>1</v>
      </c>
      <c r="D31" s="262" t="s">
        <v>416</v>
      </c>
      <c r="E31" s="17" t="s">
        <v>1</v>
      </c>
      <c r="F31" s="263">
        <v>45</v>
      </c>
      <c r="G31" s="34"/>
      <c r="H31" s="39"/>
    </row>
    <row r="32" spans="1:8" s="2" customFormat="1" ht="16.899999999999999" customHeight="1">
      <c r="A32" s="34"/>
      <c r="B32" s="39"/>
      <c r="C32" s="258" t="s">
        <v>113</v>
      </c>
      <c r="D32" s="259" t="s">
        <v>1023</v>
      </c>
      <c r="E32" s="260" t="s">
        <v>94</v>
      </c>
      <c r="F32" s="261">
        <v>38</v>
      </c>
      <c r="G32" s="34"/>
      <c r="H32" s="39"/>
    </row>
    <row r="33" spans="1:8" s="2" customFormat="1" ht="16.899999999999999" customHeight="1">
      <c r="A33" s="34"/>
      <c r="B33" s="39"/>
      <c r="C33" s="262" t="s">
        <v>1</v>
      </c>
      <c r="D33" s="262" t="s">
        <v>1018</v>
      </c>
      <c r="E33" s="17" t="s">
        <v>1</v>
      </c>
      <c r="F33" s="263">
        <v>0</v>
      </c>
      <c r="G33" s="34"/>
      <c r="H33" s="39"/>
    </row>
    <row r="34" spans="1:8" s="2" customFormat="1" ht="16.899999999999999" customHeight="1">
      <c r="A34" s="34"/>
      <c r="B34" s="39"/>
      <c r="C34" s="262" t="s">
        <v>1</v>
      </c>
      <c r="D34" s="262" t="s">
        <v>118</v>
      </c>
      <c r="E34" s="17" t="s">
        <v>1</v>
      </c>
      <c r="F34" s="263">
        <v>38</v>
      </c>
      <c r="G34" s="34"/>
      <c r="H34" s="39"/>
    </row>
    <row r="35" spans="1:8" s="2" customFormat="1" ht="16.899999999999999" customHeight="1">
      <c r="A35" s="34"/>
      <c r="B35" s="39"/>
      <c r="C35" s="258" t="s">
        <v>116</v>
      </c>
      <c r="D35" s="259" t="s">
        <v>1023</v>
      </c>
      <c r="E35" s="260" t="s">
        <v>94</v>
      </c>
      <c r="F35" s="261">
        <v>125</v>
      </c>
      <c r="G35" s="34"/>
      <c r="H35" s="39"/>
    </row>
    <row r="36" spans="1:8" s="2" customFormat="1" ht="16.899999999999999" customHeight="1">
      <c r="A36" s="34"/>
      <c r="B36" s="39"/>
      <c r="C36" s="262" t="s">
        <v>1</v>
      </c>
      <c r="D36" s="262" t="s">
        <v>1018</v>
      </c>
      <c r="E36" s="17" t="s">
        <v>1</v>
      </c>
      <c r="F36" s="263">
        <v>0</v>
      </c>
      <c r="G36" s="34"/>
      <c r="H36" s="39"/>
    </row>
    <row r="37" spans="1:8" s="2" customFormat="1" ht="16.899999999999999" customHeight="1">
      <c r="A37" s="34"/>
      <c r="B37" s="39"/>
      <c r="C37" s="262" t="s">
        <v>1</v>
      </c>
      <c r="D37" s="262" t="s">
        <v>1024</v>
      </c>
      <c r="E37" s="17" t="s">
        <v>1</v>
      </c>
      <c r="F37" s="263">
        <v>125</v>
      </c>
      <c r="G37" s="34"/>
      <c r="H37" s="39"/>
    </row>
    <row r="38" spans="1:8" s="2" customFormat="1" ht="16.899999999999999" customHeight="1">
      <c r="A38" s="34"/>
      <c r="B38" s="39"/>
      <c r="C38" s="258" t="s">
        <v>119</v>
      </c>
      <c r="D38" s="259" t="s">
        <v>120</v>
      </c>
      <c r="E38" s="260" t="s">
        <v>121</v>
      </c>
      <c r="F38" s="261">
        <v>10</v>
      </c>
      <c r="G38" s="34"/>
      <c r="H38" s="39"/>
    </row>
    <row r="39" spans="1:8" s="2" customFormat="1" ht="16.899999999999999" customHeight="1">
      <c r="A39" s="34"/>
      <c r="B39" s="39"/>
      <c r="C39" s="262" t="s">
        <v>1</v>
      </c>
      <c r="D39" s="262" t="s">
        <v>1025</v>
      </c>
      <c r="E39" s="17" t="s">
        <v>1</v>
      </c>
      <c r="F39" s="263">
        <v>0</v>
      </c>
      <c r="G39" s="34"/>
      <c r="H39" s="39"/>
    </row>
    <row r="40" spans="1:8" s="2" customFormat="1" ht="16.899999999999999" customHeight="1">
      <c r="A40" s="34"/>
      <c r="B40" s="39"/>
      <c r="C40" s="262" t="s">
        <v>1</v>
      </c>
      <c r="D40" s="262" t="s">
        <v>1026</v>
      </c>
      <c r="E40" s="17" t="s">
        <v>1</v>
      </c>
      <c r="F40" s="263">
        <v>10</v>
      </c>
      <c r="G40" s="34"/>
      <c r="H40" s="39"/>
    </row>
    <row r="41" spans="1:8" s="2" customFormat="1" ht="16.899999999999999" customHeight="1">
      <c r="A41" s="34"/>
      <c r="B41" s="39"/>
      <c r="C41" s="258" t="s">
        <v>1027</v>
      </c>
      <c r="D41" s="259" t="s">
        <v>1028</v>
      </c>
      <c r="E41" s="260" t="s">
        <v>94</v>
      </c>
      <c r="F41" s="261">
        <v>130</v>
      </c>
      <c r="G41" s="34"/>
      <c r="H41" s="39"/>
    </row>
    <row r="42" spans="1:8" s="2" customFormat="1" ht="16.899999999999999" customHeight="1">
      <c r="A42" s="34"/>
      <c r="B42" s="39"/>
      <c r="C42" s="262" t="s">
        <v>1</v>
      </c>
      <c r="D42" s="262" t="s">
        <v>1025</v>
      </c>
      <c r="E42" s="17" t="s">
        <v>1</v>
      </c>
      <c r="F42" s="263">
        <v>0</v>
      </c>
      <c r="G42" s="34"/>
      <c r="H42" s="39"/>
    </row>
    <row r="43" spans="1:8" s="2" customFormat="1" ht="16.899999999999999" customHeight="1">
      <c r="A43" s="34"/>
      <c r="B43" s="39"/>
      <c r="C43" s="262" t="s">
        <v>1</v>
      </c>
      <c r="D43" s="262" t="s">
        <v>1029</v>
      </c>
      <c r="E43" s="17" t="s">
        <v>1</v>
      </c>
      <c r="F43" s="263">
        <v>130</v>
      </c>
      <c r="G43" s="34"/>
      <c r="H43" s="39"/>
    </row>
    <row r="44" spans="1:8" s="2" customFormat="1" ht="16.899999999999999" customHeight="1">
      <c r="A44" s="34"/>
      <c r="B44" s="39"/>
      <c r="C44" s="258" t="s">
        <v>1030</v>
      </c>
      <c r="D44" s="259" t="s">
        <v>127</v>
      </c>
      <c r="E44" s="260" t="s">
        <v>94</v>
      </c>
      <c r="F44" s="261">
        <v>390</v>
      </c>
      <c r="G44" s="34"/>
      <c r="H44" s="39"/>
    </row>
    <row r="45" spans="1:8" s="2" customFormat="1" ht="16.899999999999999" customHeight="1">
      <c r="A45" s="34"/>
      <c r="B45" s="39"/>
      <c r="C45" s="262" t="s">
        <v>1</v>
      </c>
      <c r="D45" s="262" t="s">
        <v>1025</v>
      </c>
      <c r="E45" s="17" t="s">
        <v>1</v>
      </c>
      <c r="F45" s="263">
        <v>0</v>
      </c>
      <c r="G45" s="34"/>
      <c r="H45" s="39"/>
    </row>
    <row r="46" spans="1:8" s="2" customFormat="1" ht="16.899999999999999" customHeight="1">
      <c r="A46" s="34"/>
      <c r="B46" s="39"/>
      <c r="C46" s="262" t="s">
        <v>1</v>
      </c>
      <c r="D46" s="262" t="s">
        <v>1031</v>
      </c>
      <c r="E46" s="17" t="s">
        <v>1</v>
      </c>
      <c r="F46" s="263">
        <v>390</v>
      </c>
      <c r="G46" s="34"/>
      <c r="H46" s="39"/>
    </row>
    <row r="47" spans="1:8" s="2" customFormat="1" ht="16.899999999999999" customHeight="1">
      <c r="A47" s="34"/>
      <c r="B47" s="39"/>
      <c r="C47" s="258" t="s">
        <v>1032</v>
      </c>
      <c r="D47" s="259" t="s">
        <v>130</v>
      </c>
      <c r="E47" s="260" t="s">
        <v>94</v>
      </c>
      <c r="F47" s="261">
        <v>20</v>
      </c>
      <c r="G47" s="34"/>
      <c r="H47" s="39"/>
    </row>
    <row r="48" spans="1:8" s="2" customFormat="1" ht="16.899999999999999" customHeight="1">
      <c r="A48" s="34"/>
      <c r="B48" s="39"/>
      <c r="C48" s="262" t="s">
        <v>1</v>
      </c>
      <c r="D48" s="262" t="s">
        <v>1025</v>
      </c>
      <c r="E48" s="17" t="s">
        <v>1</v>
      </c>
      <c r="F48" s="263">
        <v>0</v>
      </c>
      <c r="G48" s="34"/>
      <c r="H48" s="39"/>
    </row>
    <row r="49" spans="1:8" s="2" customFormat="1" ht="16.899999999999999" customHeight="1">
      <c r="A49" s="34"/>
      <c r="B49" s="39"/>
      <c r="C49" s="262" t="s">
        <v>1</v>
      </c>
      <c r="D49" s="262" t="s">
        <v>283</v>
      </c>
      <c r="E49" s="17" t="s">
        <v>1</v>
      </c>
      <c r="F49" s="263">
        <v>20</v>
      </c>
      <c r="G49" s="34"/>
      <c r="H49" s="39"/>
    </row>
    <row r="50" spans="1:8" s="2" customFormat="1" ht="16.899999999999999" customHeight="1">
      <c r="A50" s="34"/>
      <c r="B50" s="39"/>
      <c r="C50" s="258" t="s">
        <v>132</v>
      </c>
      <c r="D50" s="259" t="s">
        <v>133</v>
      </c>
      <c r="E50" s="260" t="s">
        <v>94</v>
      </c>
      <c r="F50" s="261">
        <v>9</v>
      </c>
      <c r="G50" s="34"/>
      <c r="H50" s="39"/>
    </row>
    <row r="51" spans="1:8" s="2" customFormat="1" ht="16.899999999999999" customHeight="1">
      <c r="A51" s="34"/>
      <c r="B51" s="39"/>
      <c r="C51" s="262" t="s">
        <v>1</v>
      </c>
      <c r="D51" s="262" t="s">
        <v>1025</v>
      </c>
      <c r="E51" s="17" t="s">
        <v>1</v>
      </c>
      <c r="F51" s="263">
        <v>0</v>
      </c>
      <c r="G51" s="34"/>
      <c r="H51" s="39"/>
    </row>
    <row r="52" spans="1:8" s="2" customFormat="1" ht="16.899999999999999" customHeight="1">
      <c r="A52" s="34"/>
      <c r="B52" s="39"/>
      <c r="C52" s="262" t="s">
        <v>1</v>
      </c>
      <c r="D52" s="262" t="s">
        <v>236</v>
      </c>
      <c r="E52" s="17" t="s">
        <v>1</v>
      </c>
      <c r="F52" s="263">
        <v>9</v>
      </c>
      <c r="G52" s="34"/>
      <c r="H52" s="39"/>
    </row>
    <row r="53" spans="1:8" s="2" customFormat="1" ht="16.899999999999999" customHeight="1">
      <c r="A53" s="34"/>
      <c r="B53" s="39"/>
      <c r="C53" s="258" t="s">
        <v>1033</v>
      </c>
      <c r="D53" s="259" t="s">
        <v>136</v>
      </c>
      <c r="E53" s="260" t="s">
        <v>94</v>
      </c>
      <c r="F53" s="261">
        <v>25</v>
      </c>
      <c r="G53" s="34"/>
      <c r="H53" s="39"/>
    </row>
    <row r="54" spans="1:8" s="2" customFormat="1" ht="16.899999999999999" customHeight="1">
      <c r="A54" s="34"/>
      <c r="B54" s="39"/>
      <c r="C54" s="262" t="s">
        <v>1</v>
      </c>
      <c r="D54" s="262" t="s">
        <v>1025</v>
      </c>
      <c r="E54" s="17" t="s">
        <v>1</v>
      </c>
      <c r="F54" s="263">
        <v>0</v>
      </c>
      <c r="G54" s="34"/>
      <c r="H54" s="39"/>
    </row>
    <row r="55" spans="1:8" s="2" customFormat="1" ht="16.899999999999999" customHeight="1">
      <c r="A55" s="34"/>
      <c r="B55" s="39"/>
      <c r="C55" s="262" t="s">
        <v>1</v>
      </c>
      <c r="D55" s="262" t="s">
        <v>313</v>
      </c>
      <c r="E55" s="17" t="s">
        <v>1</v>
      </c>
      <c r="F55" s="263">
        <v>25</v>
      </c>
      <c r="G55" s="34"/>
      <c r="H55" s="39"/>
    </row>
    <row r="56" spans="1:8" s="2" customFormat="1" ht="16.899999999999999" customHeight="1">
      <c r="A56" s="34"/>
      <c r="B56" s="39"/>
      <c r="C56" s="258" t="s">
        <v>1034</v>
      </c>
      <c r="D56" s="259" t="s">
        <v>1035</v>
      </c>
      <c r="E56" s="260" t="s">
        <v>94</v>
      </c>
      <c r="F56" s="261">
        <v>11</v>
      </c>
      <c r="G56" s="34"/>
      <c r="H56" s="39"/>
    </row>
    <row r="57" spans="1:8" s="2" customFormat="1" ht="16.899999999999999" customHeight="1">
      <c r="A57" s="34"/>
      <c r="B57" s="39"/>
      <c r="C57" s="262" t="s">
        <v>1</v>
      </c>
      <c r="D57" s="262" t="s">
        <v>1025</v>
      </c>
      <c r="E57" s="17" t="s">
        <v>1</v>
      </c>
      <c r="F57" s="263">
        <v>0</v>
      </c>
      <c r="G57" s="34"/>
      <c r="H57" s="39"/>
    </row>
    <row r="58" spans="1:8" s="2" customFormat="1" ht="16.899999999999999" customHeight="1">
      <c r="A58" s="34"/>
      <c r="B58" s="39"/>
      <c r="C58" s="262" t="s">
        <v>1</v>
      </c>
      <c r="D58" s="262" t="s">
        <v>243</v>
      </c>
      <c r="E58" s="17" t="s">
        <v>1</v>
      </c>
      <c r="F58" s="263">
        <v>11</v>
      </c>
      <c r="G58" s="34"/>
      <c r="H58" s="39"/>
    </row>
    <row r="59" spans="1:8" s="2" customFormat="1" ht="16.899999999999999" customHeight="1">
      <c r="A59" s="34"/>
      <c r="B59" s="39"/>
      <c r="C59" s="258" t="s">
        <v>138</v>
      </c>
      <c r="D59" s="259" t="s">
        <v>139</v>
      </c>
      <c r="E59" s="260" t="s">
        <v>94</v>
      </c>
      <c r="F59" s="261">
        <v>1259</v>
      </c>
      <c r="G59" s="34"/>
      <c r="H59" s="39"/>
    </row>
    <row r="60" spans="1:8" s="2" customFormat="1" ht="16.899999999999999" customHeight="1">
      <c r="A60" s="34"/>
      <c r="B60" s="39"/>
      <c r="C60" s="262" t="s">
        <v>1</v>
      </c>
      <c r="D60" s="262" t="s">
        <v>1025</v>
      </c>
      <c r="E60" s="17" t="s">
        <v>1</v>
      </c>
      <c r="F60" s="263">
        <v>0</v>
      </c>
      <c r="G60" s="34"/>
      <c r="H60" s="39"/>
    </row>
    <row r="61" spans="1:8" s="2" customFormat="1" ht="16.899999999999999" customHeight="1">
      <c r="A61" s="34"/>
      <c r="B61" s="39"/>
      <c r="C61" s="262" t="s">
        <v>1</v>
      </c>
      <c r="D61" s="262" t="s">
        <v>1036</v>
      </c>
      <c r="E61" s="17" t="s">
        <v>1</v>
      </c>
      <c r="F61" s="263">
        <v>1259</v>
      </c>
      <c r="G61" s="34"/>
      <c r="H61" s="39"/>
    </row>
    <row r="62" spans="1:8" s="2" customFormat="1" ht="16.899999999999999" customHeight="1">
      <c r="A62" s="34"/>
      <c r="B62" s="39"/>
      <c r="C62" s="258" t="s">
        <v>141</v>
      </c>
      <c r="D62" s="259" t="s">
        <v>142</v>
      </c>
      <c r="E62" s="260" t="s">
        <v>143</v>
      </c>
      <c r="F62" s="261">
        <v>1.2</v>
      </c>
      <c r="G62" s="34"/>
      <c r="H62" s="39"/>
    </row>
    <row r="63" spans="1:8" s="2" customFormat="1" ht="16.899999999999999" customHeight="1">
      <c r="A63" s="34"/>
      <c r="B63" s="39"/>
      <c r="C63" s="258" t="s">
        <v>145</v>
      </c>
      <c r="D63" s="259" t="s">
        <v>146</v>
      </c>
      <c r="E63" s="260" t="s">
        <v>143</v>
      </c>
      <c r="F63" s="261">
        <v>37.5</v>
      </c>
      <c r="G63" s="34"/>
      <c r="H63" s="39"/>
    </row>
    <row r="64" spans="1:8" s="2" customFormat="1" ht="16.899999999999999" customHeight="1">
      <c r="A64" s="34"/>
      <c r="B64" s="39"/>
      <c r="C64" s="262" t="s">
        <v>1</v>
      </c>
      <c r="D64" s="262" t="s">
        <v>1018</v>
      </c>
      <c r="E64" s="17" t="s">
        <v>1</v>
      </c>
      <c r="F64" s="263">
        <v>0</v>
      </c>
      <c r="G64" s="34"/>
      <c r="H64" s="39"/>
    </row>
    <row r="65" spans="1:8" s="2" customFormat="1" ht="16.899999999999999" customHeight="1">
      <c r="A65" s="34"/>
      <c r="B65" s="39"/>
      <c r="C65" s="262" t="s">
        <v>1</v>
      </c>
      <c r="D65" s="262" t="s">
        <v>1037</v>
      </c>
      <c r="E65" s="17" t="s">
        <v>1</v>
      </c>
      <c r="F65" s="263">
        <v>13.5</v>
      </c>
      <c r="G65" s="34"/>
      <c r="H65" s="39"/>
    </row>
    <row r="66" spans="1:8" s="2" customFormat="1" ht="16.899999999999999" customHeight="1">
      <c r="A66" s="34"/>
      <c r="B66" s="39"/>
      <c r="C66" s="262" t="s">
        <v>1</v>
      </c>
      <c r="D66" s="262" t="s">
        <v>341</v>
      </c>
      <c r="E66" s="17" t="s">
        <v>1</v>
      </c>
      <c r="F66" s="263">
        <v>24</v>
      </c>
      <c r="G66" s="34"/>
      <c r="H66" s="39"/>
    </row>
    <row r="67" spans="1:8" s="2" customFormat="1" ht="16.899999999999999" customHeight="1">
      <c r="A67" s="34"/>
      <c r="B67" s="39"/>
      <c r="C67" s="262" t="s">
        <v>1</v>
      </c>
      <c r="D67" s="262" t="s">
        <v>213</v>
      </c>
      <c r="E67" s="17" t="s">
        <v>1</v>
      </c>
      <c r="F67" s="263">
        <v>37.5</v>
      </c>
      <c r="G67" s="34"/>
      <c r="H67" s="39"/>
    </row>
    <row r="68" spans="1:8" s="2" customFormat="1" ht="16.899999999999999" customHeight="1">
      <c r="A68" s="34"/>
      <c r="B68" s="39"/>
      <c r="C68" s="258" t="s">
        <v>148</v>
      </c>
      <c r="D68" s="259" t="s">
        <v>149</v>
      </c>
      <c r="E68" s="260" t="s">
        <v>143</v>
      </c>
      <c r="F68" s="261">
        <v>199.55</v>
      </c>
      <c r="G68" s="34"/>
      <c r="H68" s="39"/>
    </row>
    <row r="69" spans="1:8" s="2" customFormat="1" ht="16.899999999999999" customHeight="1">
      <c r="A69" s="34"/>
      <c r="B69" s="39"/>
      <c r="C69" s="262" t="s">
        <v>1</v>
      </c>
      <c r="D69" s="262" t="s">
        <v>1018</v>
      </c>
      <c r="E69" s="17" t="s">
        <v>1</v>
      </c>
      <c r="F69" s="263">
        <v>0</v>
      </c>
      <c r="G69" s="34"/>
      <c r="H69" s="39"/>
    </row>
    <row r="70" spans="1:8" s="2" customFormat="1" ht="16.899999999999999" customHeight="1">
      <c r="A70" s="34"/>
      <c r="B70" s="39"/>
      <c r="C70" s="262" t="s">
        <v>1</v>
      </c>
      <c r="D70" s="262" t="s">
        <v>1038</v>
      </c>
      <c r="E70" s="17" t="s">
        <v>1</v>
      </c>
      <c r="F70" s="263">
        <v>165.45</v>
      </c>
      <c r="G70" s="34"/>
      <c r="H70" s="39"/>
    </row>
    <row r="71" spans="1:8" s="2" customFormat="1" ht="16.899999999999999" customHeight="1">
      <c r="A71" s="34"/>
      <c r="B71" s="39"/>
      <c r="C71" s="262" t="s">
        <v>1</v>
      </c>
      <c r="D71" s="262" t="s">
        <v>1039</v>
      </c>
      <c r="E71" s="17" t="s">
        <v>1</v>
      </c>
      <c r="F71" s="263">
        <v>24.6</v>
      </c>
      <c r="G71" s="34"/>
      <c r="H71" s="39"/>
    </row>
    <row r="72" spans="1:8" s="2" customFormat="1" ht="16.899999999999999" customHeight="1">
      <c r="A72" s="34"/>
      <c r="B72" s="39"/>
      <c r="C72" s="262" t="s">
        <v>1</v>
      </c>
      <c r="D72" s="262" t="s">
        <v>1040</v>
      </c>
      <c r="E72" s="17" t="s">
        <v>1</v>
      </c>
      <c r="F72" s="263">
        <v>9.5</v>
      </c>
      <c r="G72" s="34"/>
      <c r="H72" s="39"/>
    </row>
    <row r="73" spans="1:8" s="2" customFormat="1" ht="16.899999999999999" customHeight="1">
      <c r="A73" s="34"/>
      <c r="B73" s="39"/>
      <c r="C73" s="262" t="s">
        <v>1</v>
      </c>
      <c r="D73" s="262" t="s">
        <v>213</v>
      </c>
      <c r="E73" s="17" t="s">
        <v>1</v>
      </c>
      <c r="F73" s="263">
        <v>199.55</v>
      </c>
      <c r="G73" s="34"/>
      <c r="H73" s="39"/>
    </row>
    <row r="74" spans="1:8" s="2" customFormat="1" ht="16.899999999999999" customHeight="1">
      <c r="A74" s="34"/>
      <c r="B74" s="39"/>
      <c r="C74" s="258" t="s">
        <v>151</v>
      </c>
      <c r="D74" s="259" t="s">
        <v>152</v>
      </c>
      <c r="E74" s="260" t="s">
        <v>143</v>
      </c>
      <c r="F74" s="261">
        <v>37.5</v>
      </c>
      <c r="G74" s="34"/>
      <c r="H74" s="39"/>
    </row>
    <row r="75" spans="1:8" s="2" customFormat="1" ht="16.899999999999999" customHeight="1">
      <c r="A75" s="34"/>
      <c r="B75" s="39"/>
      <c r="C75" s="258" t="s">
        <v>153</v>
      </c>
      <c r="D75" s="259" t="s">
        <v>152</v>
      </c>
      <c r="E75" s="260" t="s">
        <v>143</v>
      </c>
      <c r="F75" s="261">
        <v>206.75</v>
      </c>
      <c r="G75" s="34"/>
      <c r="H75" s="39"/>
    </row>
    <row r="76" spans="1:8" s="2" customFormat="1" ht="16.899999999999999" customHeight="1">
      <c r="A76" s="34"/>
      <c r="B76" s="39"/>
      <c r="C76" s="258" t="s">
        <v>155</v>
      </c>
      <c r="D76" s="259" t="s">
        <v>156</v>
      </c>
      <c r="E76" s="260" t="s">
        <v>143</v>
      </c>
      <c r="F76" s="261">
        <v>7.2</v>
      </c>
      <c r="G76" s="34"/>
      <c r="H76" s="39"/>
    </row>
    <row r="77" spans="1:8" s="2" customFormat="1" ht="16.899999999999999" customHeight="1">
      <c r="A77" s="34"/>
      <c r="B77" s="39"/>
      <c r="C77" s="262" t="s">
        <v>1</v>
      </c>
      <c r="D77" s="262" t="s">
        <v>1025</v>
      </c>
      <c r="E77" s="17" t="s">
        <v>1</v>
      </c>
      <c r="F77" s="263">
        <v>0</v>
      </c>
      <c r="G77" s="34"/>
      <c r="H77" s="39"/>
    </row>
    <row r="78" spans="1:8" s="2" customFormat="1" ht="16.899999999999999" customHeight="1">
      <c r="A78" s="34"/>
      <c r="B78" s="39"/>
      <c r="C78" s="262" t="s">
        <v>1</v>
      </c>
      <c r="D78" s="262" t="s">
        <v>1041</v>
      </c>
      <c r="E78" s="17" t="s">
        <v>1</v>
      </c>
      <c r="F78" s="263">
        <v>7.2</v>
      </c>
      <c r="G78" s="34"/>
      <c r="H78" s="39"/>
    </row>
    <row r="79" spans="1:8" s="2" customFormat="1" ht="16.899999999999999" customHeight="1">
      <c r="A79" s="34"/>
      <c r="B79" s="39"/>
      <c r="C79" s="258" t="s">
        <v>158</v>
      </c>
      <c r="D79" s="259" t="s">
        <v>159</v>
      </c>
      <c r="E79" s="260" t="s">
        <v>160</v>
      </c>
      <c r="F79" s="261">
        <v>2</v>
      </c>
      <c r="G79" s="34"/>
      <c r="H79" s="39"/>
    </row>
    <row r="80" spans="1:8" s="2" customFormat="1" ht="16.899999999999999" customHeight="1">
      <c r="A80" s="34"/>
      <c r="B80" s="39"/>
      <c r="C80" s="262" t="s">
        <v>1</v>
      </c>
      <c r="D80" s="262" t="s">
        <v>1025</v>
      </c>
      <c r="E80" s="17" t="s">
        <v>1</v>
      </c>
      <c r="F80" s="263">
        <v>0</v>
      </c>
      <c r="G80" s="34"/>
      <c r="H80" s="39"/>
    </row>
    <row r="81" spans="1:8" s="2" customFormat="1" ht="16.899999999999999" customHeight="1">
      <c r="A81" s="34"/>
      <c r="B81" s="39"/>
      <c r="C81" s="262" t="s">
        <v>1</v>
      </c>
      <c r="D81" s="262" t="s">
        <v>85</v>
      </c>
      <c r="E81" s="17" t="s">
        <v>1</v>
      </c>
      <c r="F81" s="263">
        <v>2</v>
      </c>
      <c r="G81" s="34"/>
      <c r="H81" s="39"/>
    </row>
    <row r="82" spans="1:8" s="2" customFormat="1" ht="16.899999999999999" customHeight="1">
      <c r="A82" s="34"/>
      <c r="B82" s="39"/>
      <c r="C82" s="258" t="s">
        <v>162</v>
      </c>
      <c r="D82" s="259" t="s">
        <v>163</v>
      </c>
      <c r="E82" s="260" t="s">
        <v>160</v>
      </c>
      <c r="F82" s="261">
        <v>7</v>
      </c>
      <c r="G82" s="34"/>
      <c r="H82" s="39"/>
    </row>
    <row r="83" spans="1:8" s="2" customFormat="1" ht="16.899999999999999" customHeight="1">
      <c r="A83" s="34"/>
      <c r="B83" s="39"/>
      <c r="C83" s="262" t="s">
        <v>1</v>
      </c>
      <c r="D83" s="262" t="s">
        <v>1025</v>
      </c>
      <c r="E83" s="17" t="s">
        <v>1</v>
      </c>
      <c r="F83" s="263">
        <v>0</v>
      </c>
      <c r="G83" s="34"/>
      <c r="H83" s="39"/>
    </row>
    <row r="84" spans="1:8" s="2" customFormat="1" ht="16.899999999999999" customHeight="1">
      <c r="A84" s="34"/>
      <c r="B84" s="39"/>
      <c r="C84" s="262" t="s">
        <v>1</v>
      </c>
      <c r="D84" s="262" t="s">
        <v>226</v>
      </c>
      <c r="E84" s="17" t="s">
        <v>1</v>
      </c>
      <c r="F84" s="263">
        <v>7</v>
      </c>
      <c r="G84" s="34"/>
      <c r="H84" s="39"/>
    </row>
    <row r="85" spans="1:8" s="2" customFormat="1" ht="16.899999999999999" customHeight="1">
      <c r="A85" s="34"/>
      <c r="B85" s="39"/>
      <c r="C85" s="258" t="s">
        <v>164</v>
      </c>
      <c r="D85" s="259" t="s">
        <v>142</v>
      </c>
      <c r="E85" s="260" t="s">
        <v>143</v>
      </c>
      <c r="F85" s="261">
        <v>9.1999999999999993</v>
      </c>
      <c r="G85" s="34"/>
      <c r="H85" s="39"/>
    </row>
    <row r="86" spans="1:8" s="2" customFormat="1" ht="16.899999999999999" customHeight="1">
      <c r="A86" s="34"/>
      <c r="B86" s="39"/>
      <c r="C86" s="258" t="s">
        <v>166</v>
      </c>
      <c r="D86" s="259" t="s">
        <v>167</v>
      </c>
      <c r="E86" s="260" t="s">
        <v>94</v>
      </c>
      <c r="F86" s="261">
        <v>120</v>
      </c>
      <c r="G86" s="34"/>
      <c r="H86" s="39"/>
    </row>
    <row r="87" spans="1:8" s="2" customFormat="1" ht="16.899999999999999" customHeight="1">
      <c r="A87" s="34"/>
      <c r="B87" s="39"/>
      <c r="C87" s="262" t="s">
        <v>1</v>
      </c>
      <c r="D87" s="262" t="s">
        <v>1025</v>
      </c>
      <c r="E87" s="17" t="s">
        <v>1</v>
      </c>
      <c r="F87" s="263">
        <v>0</v>
      </c>
      <c r="G87" s="34"/>
      <c r="H87" s="39"/>
    </row>
    <row r="88" spans="1:8" s="2" customFormat="1" ht="16.899999999999999" customHeight="1">
      <c r="A88" s="34"/>
      <c r="B88" s="39"/>
      <c r="C88" s="262" t="s">
        <v>1</v>
      </c>
      <c r="D88" s="262" t="s">
        <v>739</v>
      </c>
      <c r="E88" s="17" t="s">
        <v>1</v>
      </c>
      <c r="F88" s="263">
        <v>120</v>
      </c>
      <c r="G88" s="34"/>
      <c r="H88" s="39"/>
    </row>
    <row r="89" spans="1:8" s="2" customFormat="1" ht="26.45" customHeight="1">
      <c r="A89" s="34"/>
      <c r="B89" s="39"/>
      <c r="C89" s="257" t="s">
        <v>1042</v>
      </c>
      <c r="D89" s="257" t="s">
        <v>81</v>
      </c>
      <c r="E89" s="34"/>
      <c r="F89" s="34"/>
      <c r="G89" s="34"/>
      <c r="H89" s="39"/>
    </row>
    <row r="90" spans="1:8" s="2" customFormat="1" ht="16.899999999999999" customHeight="1">
      <c r="A90" s="34"/>
      <c r="B90" s="39"/>
      <c r="C90" s="258" t="s">
        <v>92</v>
      </c>
      <c r="D90" s="259" t="s">
        <v>93</v>
      </c>
      <c r="E90" s="260" t="s">
        <v>94</v>
      </c>
      <c r="F90" s="261">
        <v>527</v>
      </c>
      <c r="G90" s="34"/>
      <c r="H90" s="39"/>
    </row>
    <row r="91" spans="1:8" s="2" customFormat="1" ht="16.899999999999999" customHeight="1">
      <c r="A91" s="34"/>
      <c r="B91" s="39"/>
      <c r="C91" s="262" t="s">
        <v>1</v>
      </c>
      <c r="D91" s="262" t="s">
        <v>1018</v>
      </c>
      <c r="E91" s="17" t="s">
        <v>1</v>
      </c>
      <c r="F91" s="263">
        <v>0</v>
      </c>
      <c r="G91" s="34"/>
      <c r="H91" s="39"/>
    </row>
    <row r="92" spans="1:8" s="2" customFormat="1" ht="16.899999999999999" customHeight="1">
      <c r="A92" s="34"/>
      <c r="B92" s="39"/>
      <c r="C92" s="262" t="s">
        <v>1</v>
      </c>
      <c r="D92" s="262" t="s">
        <v>95</v>
      </c>
      <c r="E92" s="17" t="s">
        <v>1</v>
      </c>
      <c r="F92" s="263">
        <v>527</v>
      </c>
      <c r="G92" s="34"/>
      <c r="H92" s="39"/>
    </row>
    <row r="93" spans="1:8" s="2" customFormat="1" ht="16.899999999999999" customHeight="1">
      <c r="A93" s="34"/>
      <c r="B93" s="39"/>
      <c r="C93" s="264" t="s">
        <v>1043</v>
      </c>
      <c r="D93" s="34"/>
      <c r="E93" s="34"/>
      <c r="F93" s="34"/>
      <c r="G93" s="34"/>
      <c r="H93" s="39"/>
    </row>
    <row r="94" spans="1:8" s="2" customFormat="1" ht="16.899999999999999" customHeight="1">
      <c r="A94" s="34"/>
      <c r="B94" s="39"/>
      <c r="C94" s="262" t="s">
        <v>217</v>
      </c>
      <c r="D94" s="262" t="s">
        <v>218</v>
      </c>
      <c r="E94" s="17" t="s">
        <v>94</v>
      </c>
      <c r="F94" s="263">
        <v>735</v>
      </c>
      <c r="G94" s="34"/>
      <c r="H94" s="39"/>
    </row>
    <row r="95" spans="1:8" s="2" customFormat="1" ht="16.899999999999999" customHeight="1">
      <c r="A95" s="34"/>
      <c r="B95" s="39"/>
      <c r="C95" s="262" t="s">
        <v>233</v>
      </c>
      <c r="D95" s="262" t="s">
        <v>234</v>
      </c>
      <c r="E95" s="17" t="s">
        <v>94</v>
      </c>
      <c r="F95" s="263">
        <v>981</v>
      </c>
      <c r="G95" s="34"/>
      <c r="H95" s="39"/>
    </row>
    <row r="96" spans="1:8" s="2" customFormat="1" ht="16.899999999999999" customHeight="1">
      <c r="A96" s="34"/>
      <c r="B96" s="39"/>
      <c r="C96" s="258" t="s">
        <v>97</v>
      </c>
      <c r="D96" s="259" t="s">
        <v>98</v>
      </c>
      <c r="E96" s="260" t="s">
        <v>94</v>
      </c>
      <c r="F96" s="261">
        <v>174</v>
      </c>
      <c r="G96" s="34"/>
      <c r="H96" s="39"/>
    </row>
    <row r="97" spans="1:8" s="2" customFormat="1" ht="16.899999999999999" customHeight="1">
      <c r="A97" s="34"/>
      <c r="B97" s="39"/>
      <c r="C97" s="262" t="s">
        <v>1</v>
      </c>
      <c r="D97" s="262" t="s">
        <v>1018</v>
      </c>
      <c r="E97" s="17" t="s">
        <v>1</v>
      </c>
      <c r="F97" s="263">
        <v>0</v>
      </c>
      <c r="G97" s="34"/>
      <c r="H97" s="39"/>
    </row>
    <row r="98" spans="1:8" s="2" customFormat="1" ht="16.899999999999999" customHeight="1">
      <c r="A98" s="34"/>
      <c r="B98" s="39"/>
      <c r="C98" s="262" t="s">
        <v>1</v>
      </c>
      <c r="D98" s="262" t="s">
        <v>99</v>
      </c>
      <c r="E98" s="17" t="s">
        <v>1</v>
      </c>
      <c r="F98" s="263">
        <v>174</v>
      </c>
      <c r="G98" s="34"/>
      <c r="H98" s="39"/>
    </row>
    <row r="99" spans="1:8" s="2" customFormat="1" ht="16.899999999999999" customHeight="1">
      <c r="A99" s="34"/>
      <c r="B99" s="39"/>
      <c r="C99" s="264" t="s">
        <v>1043</v>
      </c>
      <c r="D99" s="34"/>
      <c r="E99" s="34"/>
      <c r="F99" s="34"/>
      <c r="G99" s="34"/>
      <c r="H99" s="39"/>
    </row>
    <row r="100" spans="1:8" s="2" customFormat="1" ht="16.899999999999999" customHeight="1">
      <c r="A100" s="34"/>
      <c r="B100" s="39"/>
      <c r="C100" s="262" t="s">
        <v>214</v>
      </c>
      <c r="D100" s="262" t="s">
        <v>215</v>
      </c>
      <c r="E100" s="17" t="s">
        <v>94</v>
      </c>
      <c r="F100" s="263">
        <v>246</v>
      </c>
      <c r="G100" s="34"/>
      <c r="H100" s="39"/>
    </row>
    <row r="101" spans="1:8" s="2" customFormat="1" ht="16.899999999999999" customHeight="1">
      <c r="A101" s="34"/>
      <c r="B101" s="39"/>
      <c r="C101" s="262" t="s">
        <v>233</v>
      </c>
      <c r="D101" s="262" t="s">
        <v>234</v>
      </c>
      <c r="E101" s="17" t="s">
        <v>94</v>
      </c>
      <c r="F101" s="263">
        <v>981</v>
      </c>
      <c r="G101" s="34"/>
      <c r="H101" s="39"/>
    </row>
    <row r="102" spans="1:8" s="2" customFormat="1" ht="16.899999999999999" customHeight="1">
      <c r="A102" s="34"/>
      <c r="B102" s="39"/>
      <c r="C102" s="258" t="s">
        <v>101</v>
      </c>
      <c r="D102" s="259" t="s">
        <v>102</v>
      </c>
      <c r="E102" s="260" t="s">
        <v>94</v>
      </c>
      <c r="F102" s="261">
        <v>72</v>
      </c>
      <c r="G102" s="34"/>
      <c r="H102" s="39"/>
    </row>
    <row r="103" spans="1:8" s="2" customFormat="1" ht="16.899999999999999" customHeight="1">
      <c r="A103" s="34"/>
      <c r="B103" s="39"/>
      <c r="C103" s="262" t="s">
        <v>1</v>
      </c>
      <c r="D103" s="262" t="s">
        <v>1018</v>
      </c>
      <c r="E103" s="17" t="s">
        <v>1</v>
      </c>
      <c r="F103" s="263">
        <v>0</v>
      </c>
      <c r="G103" s="34"/>
      <c r="H103" s="39"/>
    </row>
    <row r="104" spans="1:8" s="2" customFormat="1" ht="16.899999999999999" customHeight="1">
      <c r="A104" s="34"/>
      <c r="B104" s="39"/>
      <c r="C104" s="262" t="s">
        <v>1</v>
      </c>
      <c r="D104" s="262" t="s">
        <v>103</v>
      </c>
      <c r="E104" s="17" t="s">
        <v>1</v>
      </c>
      <c r="F104" s="263">
        <v>72</v>
      </c>
      <c r="G104" s="34"/>
      <c r="H104" s="39"/>
    </row>
    <row r="105" spans="1:8" s="2" customFormat="1" ht="16.899999999999999" customHeight="1">
      <c r="A105" s="34"/>
      <c r="B105" s="39"/>
      <c r="C105" s="264" t="s">
        <v>1043</v>
      </c>
      <c r="D105" s="34"/>
      <c r="E105" s="34"/>
      <c r="F105" s="34"/>
      <c r="G105" s="34"/>
      <c r="H105" s="39"/>
    </row>
    <row r="106" spans="1:8" s="2" customFormat="1" ht="16.899999999999999" customHeight="1">
      <c r="A106" s="34"/>
      <c r="B106" s="39"/>
      <c r="C106" s="262" t="s">
        <v>214</v>
      </c>
      <c r="D106" s="262" t="s">
        <v>215</v>
      </c>
      <c r="E106" s="17" t="s">
        <v>94</v>
      </c>
      <c r="F106" s="263">
        <v>246</v>
      </c>
      <c r="G106" s="34"/>
      <c r="H106" s="39"/>
    </row>
    <row r="107" spans="1:8" s="2" customFormat="1" ht="16.899999999999999" customHeight="1">
      <c r="A107" s="34"/>
      <c r="B107" s="39"/>
      <c r="C107" s="262" t="s">
        <v>233</v>
      </c>
      <c r="D107" s="262" t="s">
        <v>234</v>
      </c>
      <c r="E107" s="17" t="s">
        <v>94</v>
      </c>
      <c r="F107" s="263">
        <v>981</v>
      </c>
      <c r="G107" s="34"/>
      <c r="H107" s="39"/>
    </row>
    <row r="108" spans="1:8" s="2" customFormat="1" ht="16.899999999999999" customHeight="1">
      <c r="A108" s="34"/>
      <c r="B108" s="39"/>
      <c r="C108" s="258" t="s">
        <v>104</v>
      </c>
      <c r="D108" s="259" t="s">
        <v>105</v>
      </c>
      <c r="E108" s="260" t="s">
        <v>94</v>
      </c>
      <c r="F108" s="261">
        <v>208</v>
      </c>
      <c r="G108" s="34"/>
      <c r="H108" s="39"/>
    </row>
    <row r="109" spans="1:8" s="2" customFormat="1" ht="16.899999999999999" customHeight="1">
      <c r="A109" s="34"/>
      <c r="B109" s="39"/>
      <c r="C109" s="262" t="s">
        <v>1</v>
      </c>
      <c r="D109" s="262" t="s">
        <v>1018</v>
      </c>
      <c r="E109" s="17" t="s">
        <v>1</v>
      </c>
      <c r="F109" s="263">
        <v>0</v>
      </c>
      <c r="G109" s="34"/>
      <c r="H109" s="39"/>
    </row>
    <row r="110" spans="1:8" s="2" customFormat="1" ht="16.899999999999999" customHeight="1">
      <c r="A110" s="34"/>
      <c r="B110" s="39"/>
      <c r="C110" s="262" t="s">
        <v>1</v>
      </c>
      <c r="D110" s="262" t="s">
        <v>106</v>
      </c>
      <c r="E110" s="17" t="s">
        <v>1</v>
      </c>
      <c r="F110" s="263">
        <v>208</v>
      </c>
      <c r="G110" s="34"/>
      <c r="H110" s="39"/>
    </row>
    <row r="111" spans="1:8" s="2" customFormat="1" ht="16.899999999999999" customHeight="1">
      <c r="A111" s="34"/>
      <c r="B111" s="39"/>
      <c r="C111" s="264" t="s">
        <v>1043</v>
      </c>
      <c r="D111" s="34"/>
      <c r="E111" s="34"/>
      <c r="F111" s="34"/>
      <c r="G111" s="34"/>
      <c r="H111" s="39"/>
    </row>
    <row r="112" spans="1:8" s="2" customFormat="1" ht="16.899999999999999" customHeight="1">
      <c r="A112" s="34"/>
      <c r="B112" s="39"/>
      <c r="C112" s="262" t="s">
        <v>217</v>
      </c>
      <c r="D112" s="262" t="s">
        <v>218</v>
      </c>
      <c r="E112" s="17" t="s">
        <v>94</v>
      </c>
      <c r="F112" s="263">
        <v>735</v>
      </c>
      <c r="G112" s="34"/>
      <c r="H112" s="39"/>
    </row>
    <row r="113" spans="1:8" s="2" customFormat="1" ht="16.899999999999999" customHeight="1">
      <c r="A113" s="34"/>
      <c r="B113" s="39"/>
      <c r="C113" s="262" t="s">
        <v>233</v>
      </c>
      <c r="D113" s="262" t="s">
        <v>234</v>
      </c>
      <c r="E113" s="17" t="s">
        <v>94</v>
      </c>
      <c r="F113" s="263">
        <v>981</v>
      </c>
      <c r="G113" s="34"/>
      <c r="H113" s="39"/>
    </row>
    <row r="114" spans="1:8" s="2" customFormat="1" ht="16.899999999999999" customHeight="1">
      <c r="A114" s="34"/>
      <c r="B114" s="39"/>
      <c r="C114" s="258" t="s">
        <v>107</v>
      </c>
      <c r="D114" s="259" t="s">
        <v>108</v>
      </c>
      <c r="E114" s="260" t="s">
        <v>94</v>
      </c>
      <c r="F114" s="261">
        <v>21</v>
      </c>
      <c r="G114" s="34"/>
      <c r="H114" s="39"/>
    </row>
    <row r="115" spans="1:8" s="2" customFormat="1" ht="16.899999999999999" customHeight="1">
      <c r="A115" s="34"/>
      <c r="B115" s="39"/>
      <c r="C115" s="262" t="s">
        <v>1</v>
      </c>
      <c r="D115" s="262" t="s">
        <v>1018</v>
      </c>
      <c r="E115" s="17" t="s">
        <v>1</v>
      </c>
      <c r="F115" s="263">
        <v>0</v>
      </c>
      <c r="G115" s="34"/>
      <c r="H115" s="39"/>
    </row>
    <row r="116" spans="1:8" s="2" customFormat="1" ht="16.899999999999999" customHeight="1">
      <c r="A116" s="34"/>
      <c r="B116" s="39"/>
      <c r="C116" s="262" t="s">
        <v>1</v>
      </c>
      <c r="D116" s="262" t="s">
        <v>7</v>
      </c>
      <c r="E116" s="17" t="s">
        <v>1</v>
      </c>
      <c r="F116" s="263">
        <v>21</v>
      </c>
      <c r="G116" s="34"/>
      <c r="H116" s="39"/>
    </row>
    <row r="117" spans="1:8" s="2" customFormat="1" ht="16.899999999999999" customHeight="1">
      <c r="A117" s="34"/>
      <c r="B117" s="39"/>
      <c r="C117" s="264" t="s">
        <v>1043</v>
      </c>
      <c r="D117" s="34"/>
      <c r="E117" s="34"/>
      <c r="F117" s="34"/>
      <c r="G117" s="34"/>
      <c r="H117" s="39"/>
    </row>
    <row r="118" spans="1:8" s="2" customFormat="1" ht="16.899999999999999" customHeight="1">
      <c r="A118" s="34"/>
      <c r="B118" s="39"/>
      <c r="C118" s="262" t="s">
        <v>221</v>
      </c>
      <c r="D118" s="262" t="s">
        <v>222</v>
      </c>
      <c r="E118" s="17" t="s">
        <v>94</v>
      </c>
      <c r="F118" s="263">
        <v>822</v>
      </c>
      <c r="G118" s="34"/>
      <c r="H118" s="39"/>
    </row>
    <row r="119" spans="1:8" s="2" customFormat="1" ht="16.899999999999999" customHeight="1">
      <c r="A119" s="34"/>
      <c r="B119" s="39"/>
      <c r="C119" s="262" t="s">
        <v>227</v>
      </c>
      <c r="D119" s="262" t="s">
        <v>228</v>
      </c>
      <c r="E119" s="17" t="s">
        <v>94</v>
      </c>
      <c r="F119" s="263">
        <v>205.5</v>
      </c>
      <c r="G119" s="34"/>
      <c r="H119" s="39"/>
    </row>
    <row r="120" spans="1:8" s="2" customFormat="1" ht="16.899999999999999" customHeight="1">
      <c r="A120" s="34"/>
      <c r="B120" s="39"/>
      <c r="C120" s="258" t="s">
        <v>109</v>
      </c>
      <c r="D120" s="259" t="s">
        <v>110</v>
      </c>
      <c r="E120" s="260" t="s">
        <v>94</v>
      </c>
      <c r="F120" s="261">
        <v>801</v>
      </c>
      <c r="G120" s="34"/>
      <c r="H120" s="39"/>
    </row>
    <row r="121" spans="1:8" s="2" customFormat="1" ht="16.899999999999999" customHeight="1">
      <c r="A121" s="34"/>
      <c r="B121" s="39"/>
      <c r="C121" s="262" t="s">
        <v>1</v>
      </c>
      <c r="D121" s="262" t="s">
        <v>1018</v>
      </c>
      <c r="E121" s="17" t="s">
        <v>1</v>
      </c>
      <c r="F121" s="263">
        <v>0</v>
      </c>
      <c r="G121" s="34"/>
      <c r="H121" s="39"/>
    </row>
    <row r="122" spans="1:8" s="2" customFormat="1" ht="16.899999999999999" customHeight="1">
      <c r="A122" s="34"/>
      <c r="B122" s="39"/>
      <c r="C122" s="262" t="s">
        <v>1</v>
      </c>
      <c r="D122" s="262" t="s">
        <v>111</v>
      </c>
      <c r="E122" s="17" t="s">
        <v>1</v>
      </c>
      <c r="F122" s="263">
        <v>801</v>
      </c>
      <c r="G122" s="34"/>
      <c r="H122" s="39"/>
    </row>
    <row r="123" spans="1:8" s="2" customFormat="1" ht="16.899999999999999" customHeight="1">
      <c r="A123" s="34"/>
      <c r="B123" s="39"/>
      <c r="C123" s="264" t="s">
        <v>1043</v>
      </c>
      <c r="D123" s="34"/>
      <c r="E123" s="34"/>
      <c r="F123" s="34"/>
      <c r="G123" s="34"/>
      <c r="H123" s="39"/>
    </row>
    <row r="124" spans="1:8" s="2" customFormat="1" ht="16.899999999999999" customHeight="1">
      <c r="A124" s="34"/>
      <c r="B124" s="39"/>
      <c r="C124" s="262" t="s">
        <v>221</v>
      </c>
      <c r="D124" s="262" t="s">
        <v>222</v>
      </c>
      <c r="E124" s="17" t="s">
        <v>94</v>
      </c>
      <c r="F124" s="263">
        <v>822</v>
      </c>
      <c r="G124" s="34"/>
      <c r="H124" s="39"/>
    </row>
    <row r="125" spans="1:8" s="2" customFormat="1" ht="16.899999999999999" customHeight="1">
      <c r="A125" s="34"/>
      <c r="B125" s="39"/>
      <c r="C125" s="262" t="s">
        <v>227</v>
      </c>
      <c r="D125" s="262" t="s">
        <v>228</v>
      </c>
      <c r="E125" s="17" t="s">
        <v>94</v>
      </c>
      <c r="F125" s="263">
        <v>205.5</v>
      </c>
      <c r="G125" s="34"/>
      <c r="H125" s="39"/>
    </row>
    <row r="126" spans="1:8" s="2" customFormat="1" ht="16.899999999999999" customHeight="1">
      <c r="A126" s="34"/>
      <c r="B126" s="39"/>
      <c r="C126" s="258" t="s">
        <v>1022</v>
      </c>
      <c r="D126" s="259" t="s">
        <v>1044</v>
      </c>
      <c r="E126" s="260" t="s">
        <v>94</v>
      </c>
      <c r="F126" s="261">
        <v>46</v>
      </c>
      <c r="G126" s="34"/>
      <c r="H126" s="39"/>
    </row>
    <row r="127" spans="1:8" s="2" customFormat="1" ht="16.899999999999999" customHeight="1">
      <c r="A127" s="34"/>
      <c r="B127" s="39"/>
      <c r="C127" s="262" t="s">
        <v>1</v>
      </c>
      <c r="D127" s="262" t="s">
        <v>1018</v>
      </c>
      <c r="E127" s="17" t="s">
        <v>1</v>
      </c>
      <c r="F127" s="263">
        <v>0</v>
      </c>
      <c r="G127" s="34"/>
      <c r="H127" s="39"/>
    </row>
    <row r="128" spans="1:8" s="2" customFormat="1" ht="16.899999999999999" customHeight="1">
      <c r="A128" s="34"/>
      <c r="B128" s="39"/>
      <c r="C128" s="262" t="s">
        <v>1</v>
      </c>
      <c r="D128" s="262" t="s">
        <v>423</v>
      </c>
      <c r="E128" s="17" t="s">
        <v>1</v>
      </c>
      <c r="F128" s="263">
        <v>46</v>
      </c>
      <c r="G128" s="34"/>
      <c r="H128" s="39"/>
    </row>
    <row r="129" spans="1:8" s="2" customFormat="1" ht="16.899999999999999" customHeight="1">
      <c r="A129" s="34"/>
      <c r="B129" s="39"/>
      <c r="C129" s="258" t="s">
        <v>113</v>
      </c>
      <c r="D129" s="259" t="s">
        <v>114</v>
      </c>
      <c r="E129" s="260" t="s">
        <v>94</v>
      </c>
      <c r="F129" s="261">
        <v>12</v>
      </c>
      <c r="G129" s="34"/>
      <c r="H129" s="39"/>
    </row>
    <row r="130" spans="1:8" s="2" customFormat="1" ht="16.899999999999999" customHeight="1">
      <c r="A130" s="34"/>
      <c r="B130" s="39"/>
      <c r="C130" s="262" t="s">
        <v>1</v>
      </c>
      <c r="D130" s="262" t="s">
        <v>1018</v>
      </c>
      <c r="E130" s="17" t="s">
        <v>1</v>
      </c>
      <c r="F130" s="263">
        <v>0</v>
      </c>
      <c r="G130" s="34"/>
      <c r="H130" s="39"/>
    </row>
    <row r="131" spans="1:8" s="2" customFormat="1" ht="16.899999999999999" customHeight="1">
      <c r="A131" s="34"/>
      <c r="B131" s="39"/>
      <c r="C131" s="262" t="s">
        <v>1</v>
      </c>
      <c r="D131" s="262" t="s">
        <v>8</v>
      </c>
      <c r="E131" s="17" t="s">
        <v>1</v>
      </c>
      <c r="F131" s="263">
        <v>12</v>
      </c>
      <c r="G131" s="34"/>
      <c r="H131" s="39"/>
    </row>
    <row r="132" spans="1:8" s="2" customFormat="1" ht="16.899999999999999" customHeight="1">
      <c r="A132" s="34"/>
      <c r="B132" s="39"/>
      <c r="C132" s="264" t="s">
        <v>1043</v>
      </c>
      <c r="D132" s="34"/>
      <c r="E132" s="34"/>
      <c r="F132" s="34"/>
      <c r="G132" s="34"/>
      <c r="H132" s="39"/>
    </row>
    <row r="133" spans="1:8" s="2" customFormat="1" ht="16.899999999999999" customHeight="1">
      <c r="A133" s="34"/>
      <c r="B133" s="39"/>
      <c r="C133" s="262" t="s">
        <v>209</v>
      </c>
      <c r="D133" s="262" t="s">
        <v>210</v>
      </c>
      <c r="E133" s="17" t="s">
        <v>94</v>
      </c>
      <c r="F133" s="263">
        <v>50</v>
      </c>
      <c r="G133" s="34"/>
      <c r="H133" s="39"/>
    </row>
    <row r="134" spans="1:8" s="2" customFormat="1" ht="16.899999999999999" customHeight="1">
      <c r="A134" s="34"/>
      <c r="B134" s="39"/>
      <c r="C134" s="258" t="s">
        <v>116</v>
      </c>
      <c r="D134" s="259" t="s">
        <v>117</v>
      </c>
      <c r="E134" s="260" t="s">
        <v>94</v>
      </c>
      <c r="F134" s="261">
        <v>38</v>
      </c>
      <c r="G134" s="34"/>
      <c r="H134" s="39"/>
    </row>
    <row r="135" spans="1:8" s="2" customFormat="1" ht="16.899999999999999" customHeight="1">
      <c r="A135" s="34"/>
      <c r="B135" s="39"/>
      <c r="C135" s="262" t="s">
        <v>1</v>
      </c>
      <c r="D135" s="262" t="s">
        <v>1018</v>
      </c>
      <c r="E135" s="17" t="s">
        <v>1</v>
      </c>
      <c r="F135" s="263">
        <v>0</v>
      </c>
      <c r="G135" s="34"/>
      <c r="H135" s="39"/>
    </row>
    <row r="136" spans="1:8" s="2" customFormat="1" ht="16.899999999999999" customHeight="1">
      <c r="A136" s="34"/>
      <c r="B136" s="39"/>
      <c r="C136" s="262" t="s">
        <v>1</v>
      </c>
      <c r="D136" s="262" t="s">
        <v>118</v>
      </c>
      <c r="E136" s="17" t="s">
        <v>1</v>
      </c>
      <c r="F136" s="263">
        <v>38</v>
      </c>
      <c r="G136" s="34"/>
      <c r="H136" s="39"/>
    </row>
    <row r="137" spans="1:8" s="2" customFormat="1" ht="16.899999999999999" customHeight="1">
      <c r="A137" s="34"/>
      <c r="B137" s="39"/>
      <c r="C137" s="264" t="s">
        <v>1043</v>
      </c>
      <c r="D137" s="34"/>
      <c r="E137" s="34"/>
      <c r="F137" s="34"/>
      <c r="G137" s="34"/>
      <c r="H137" s="39"/>
    </row>
    <row r="138" spans="1:8" s="2" customFormat="1" ht="16.899999999999999" customHeight="1">
      <c r="A138" s="34"/>
      <c r="B138" s="39"/>
      <c r="C138" s="262" t="s">
        <v>209</v>
      </c>
      <c r="D138" s="262" t="s">
        <v>210</v>
      </c>
      <c r="E138" s="17" t="s">
        <v>94</v>
      </c>
      <c r="F138" s="263">
        <v>50</v>
      </c>
      <c r="G138" s="34"/>
      <c r="H138" s="39"/>
    </row>
    <row r="139" spans="1:8" s="2" customFormat="1" ht="16.899999999999999" customHeight="1">
      <c r="A139" s="34"/>
      <c r="B139" s="39"/>
      <c r="C139" s="258" t="s">
        <v>119</v>
      </c>
      <c r="D139" s="259" t="s">
        <v>120</v>
      </c>
      <c r="E139" s="260" t="s">
        <v>121</v>
      </c>
      <c r="F139" s="261">
        <v>4.5</v>
      </c>
      <c r="G139" s="34"/>
      <c r="H139" s="39"/>
    </row>
    <row r="140" spans="1:8" s="2" customFormat="1" ht="16.899999999999999" customHeight="1">
      <c r="A140" s="34"/>
      <c r="B140" s="39"/>
      <c r="C140" s="262" t="s">
        <v>1</v>
      </c>
      <c r="D140" s="262" t="s">
        <v>1025</v>
      </c>
      <c r="E140" s="17" t="s">
        <v>1</v>
      </c>
      <c r="F140" s="263">
        <v>0</v>
      </c>
      <c r="G140" s="34"/>
      <c r="H140" s="39"/>
    </row>
    <row r="141" spans="1:8" s="2" customFormat="1" ht="16.899999999999999" customHeight="1">
      <c r="A141" s="34"/>
      <c r="B141" s="39"/>
      <c r="C141" s="262" t="s">
        <v>1</v>
      </c>
      <c r="D141" s="262" t="s">
        <v>1045</v>
      </c>
      <c r="E141" s="17" t="s">
        <v>1</v>
      </c>
      <c r="F141" s="263">
        <v>4.5</v>
      </c>
      <c r="G141" s="34"/>
      <c r="H141" s="39"/>
    </row>
    <row r="142" spans="1:8" s="2" customFormat="1" ht="16.899999999999999" customHeight="1">
      <c r="A142" s="34"/>
      <c r="B142" s="39"/>
      <c r="C142" s="264" t="s">
        <v>1043</v>
      </c>
      <c r="D142" s="34"/>
      <c r="E142" s="34"/>
      <c r="F142" s="34"/>
      <c r="G142" s="34"/>
      <c r="H142" s="39"/>
    </row>
    <row r="143" spans="1:8" s="2" customFormat="1" ht="16.899999999999999" customHeight="1">
      <c r="A143" s="34"/>
      <c r="B143" s="39"/>
      <c r="C143" s="262" t="s">
        <v>309</v>
      </c>
      <c r="D143" s="262" t="s">
        <v>310</v>
      </c>
      <c r="E143" s="17" t="s">
        <v>143</v>
      </c>
      <c r="F143" s="263">
        <v>0.54</v>
      </c>
      <c r="G143" s="34"/>
      <c r="H143" s="39"/>
    </row>
    <row r="144" spans="1:8" s="2" customFormat="1" ht="16.899999999999999" customHeight="1">
      <c r="A144" s="34"/>
      <c r="B144" s="39"/>
      <c r="C144" s="262" t="s">
        <v>366</v>
      </c>
      <c r="D144" s="262" t="s">
        <v>367</v>
      </c>
      <c r="E144" s="17" t="s">
        <v>143</v>
      </c>
      <c r="F144" s="263">
        <v>0.81</v>
      </c>
      <c r="G144" s="34"/>
      <c r="H144" s="39"/>
    </row>
    <row r="145" spans="1:8" s="2" customFormat="1" ht="16.899999999999999" customHeight="1">
      <c r="A145" s="34"/>
      <c r="B145" s="39"/>
      <c r="C145" s="262" t="s">
        <v>456</v>
      </c>
      <c r="D145" s="262" t="s">
        <v>457</v>
      </c>
      <c r="E145" s="17" t="s">
        <v>121</v>
      </c>
      <c r="F145" s="263">
        <v>4.5</v>
      </c>
      <c r="G145" s="34"/>
      <c r="H145" s="39"/>
    </row>
    <row r="146" spans="1:8" s="2" customFormat="1" ht="16.899999999999999" customHeight="1">
      <c r="A146" s="34"/>
      <c r="B146" s="39"/>
      <c r="C146" s="262" t="s">
        <v>460</v>
      </c>
      <c r="D146" s="262" t="s">
        <v>461</v>
      </c>
      <c r="E146" s="17" t="s">
        <v>121</v>
      </c>
      <c r="F146" s="263">
        <v>4.5679999999999996</v>
      </c>
      <c r="G146" s="34"/>
      <c r="H146" s="39"/>
    </row>
    <row r="147" spans="1:8" s="2" customFormat="1" ht="16.899999999999999" customHeight="1">
      <c r="A147" s="34"/>
      <c r="B147" s="39"/>
      <c r="C147" s="258" t="s">
        <v>123</v>
      </c>
      <c r="D147" s="259" t="s">
        <v>124</v>
      </c>
      <c r="E147" s="260" t="s">
        <v>94</v>
      </c>
      <c r="F147" s="261">
        <v>1735</v>
      </c>
      <c r="G147" s="34"/>
      <c r="H147" s="39"/>
    </row>
    <row r="148" spans="1:8" s="2" customFormat="1" ht="16.899999999999999" customHeight="1">
      <c r="A148" s="34"/>
      <c r="B148" s="39"/>
      <c r="C148" s="262" t="s">
        <v>1</v>
      </c>
      <c r="D148" s="262" t="s">
        <v>1025</v>
      </c>
      <c r="E148" s="17" t="s">
        <v>1</v>
      </c>
      <c r="F148" s="263">
        <v>0</v>
      </c>
      <c r="G148" s="34"/>
      <c r="H148" s="39"/>
    </row>
    <row r="149" spans="1:8" s="2" customFormat="1" ht="16.899999999999999" customHeight="1">
      <c r="A149" s="34"/>
      <c r="B149" s="39"/>
      <c r="C149" s="262" t="s">
        <v>1</v>
      </c>
      <c r="D149" s="262" t="s">
        <v>125</v>
      </c>
      <c r="E149" s="17" t="s">
        <v>1</v>
      </c>
      <c r="F149" s="263">
        <v>1735</v>
      </c>
      <c r="G149" s="34"/>
      <c r="H149" s="39"/>
    </row>
    <row r="150" spans="1:8" s="2" customFormat="1" ht="16.899999999999999" customHeight="1">
      <c r="A150" s="34"/>
      <c r="B150" s="39"/>
      <c r="C150" s="264" t="s">
        <v>1043</v>
      </c>
      <c r="D150" s="34"/>
      <c r="E150" s="34"/>
      <c r="F150" s="34"/>
      <c r="G150" s="34"/>
      <c r="H150" s="39"/>
    </row>
    <row r="151" spans="1:8" s="2" customFormat="1" ht="16.899999999999999" customHeight="1">
      <c r="A151" s="34"/>
      <c r="B151" s="39"/>
      <c r="C151" s="262" t="s">
        <v>400</v>
      </c>
      <c r="D151" s="262" t="s">
        <v>401</v>
      </c>
      <c r="E151" s="17" t="s">
        <v>94</v>
      </c>
      <c r="F151" s="263">
        <v>2115</v>
      </c>
      <c r="G151" s="34"/>
      <c r="H151" s="39"/>
    </row>
    <row r="152" spans="1:8" s="2" customFormat="1" ht="22.5">
      <c r="A152" s="34"/>
      <c r="B152" s="39"/>
      <c r="C152" s="262" t="s">
        <v>404</v>
      </c>
      <c r="D152" s="262" t="s">
        <v>405</v>
      </c>
      <c r="E152" s="17" t="s">
        <v>94</v>
      </c>
      <c r="F152" s="263">
        <v>2115</v>
      </c>
      <c r="G152" s="34"/>
      <c r="H152" s="39"/>
    </row>
    <row r="153" spans="1:8" s="2" customFormat="1" ht="16.899999999999999" customHeight="1">
      <c r="A153" s="34"/>
      <c r="B153" s="39"/>
      <c r="C153" s="262" t="s">
        <v>408</v>
      </c>
      <c r="D153" s="262" t="s">
        <v>409</v>
      </c>
      <c r="E153" s="17" t="s">
        <v>94</v>
      </c>
      <c r="F153" s="263">
        <v>2115</v>
      </c>
      <c r="G153" s="34"/>
      <c r="H153" s="39"/>
    </row>
    <row r="154" spans="1:8" s="2" customFormat="1" ht="16.899999999999999" customHeight="1">
      <c r="A154" s="34"/>
      <c r="B154" s="39"/>
      <c r="C154" s="262" t="s">
        <v>449</v>
      </c>
      <c r="D154" s="262" t="s">
        <v>450</v>
      </c>
      <c r="E154" s="17" t="s">
        <v>290</v>
      </c>
      <c r="F154" s="263">
        <v>22.555</v>
      </c>
      <c r="G154" s="34"/>
      <c r="H154" s="39"/>
    </row>
    <row r="155" spans="1:8" s="2" customFormat="1" ht="16.899999999999999" customHeight="1">
      <c r="A155" s="34"/>
      <c r="B155" s="39"/>
      <c r="C155" s="258" t="s">
        <v>126</v>
      </c>
      <c r="D155" s="259" t="s">
        <v>127</v>
      </c>
      <c r="E155" s="260" t="s">
        <v>94</v>
      </c>
      <c r="F155" s="261">
        <v>880</v>
      </c>
      <c r="G155" s="34"/>
      <c r="H155" s="39"/>
    </row>
    <row r="156" spans="1:8" s="2" customFormat="1" ht="16.899999999999999" customHeight="1">
      <c r="A156" s="34"/>
      <c r="B156" s="39"/>
      <c r="C156" s="262" t="s">
        <v>1</v>
      </c>
      <c r="D156" s="262" t="s">
        <v>1025</v>
      </c>
      <c r="E156" s="17" t="s">
        <v>1</v>
      </c>
      <c r="F156" s="263">
        <v>0</v>
      </c>
      <c r="G156" s="34"/>
      <c r="H156" s="39"/>
    </row>
    <row r="157" spans="1:8" s="2" customFormat="1" ht="16.899999999999999" customHeight="1">
      <c r="A157" s="34"/>
      <c r="B157" s="39"/>
      <c r="C157" s="262" t="s">
        <v>1</v>
      </c>
      <c r="D157" s="262" t="s">
        <v>128</v>
      </c>
      <c r="E157" s="17" t="s">
        <v>1</v>
      </c>
      <c r="F157" s="263">
        <v>880</v>
      </c>
      <c r="G157" s="34"/>
      <c r="H157" s="39"/>
    </row>
    <row r="158" spans="1:8" s="2" customFormat="1" ht="16.899999999999999" customHeight="1">
      <c r="A158" s="34"/>
      <c r="B158" s="39"/>
      <c r="C158" s="264" t="s">
        <v>1043</v>
      </c>
      <c r="D158" s="34"/>
      <c r="E158" s="34"/>
      <c r="F158" s="34"/>
      <c r="G158" s="34"/>
      <c r="H158" s="39"/>
    </row>
    <row r="159" spans="1:8" s="2" customFormat="1" ht="16.899999999999999" customHeight="1">
      <c r="A159" s="34"/>
      <c r="B159" s="39"/>
      <c r="C159" s="262" t="s">
        <v>348</v>
      </c>
      <c r="D159" s="262" t="s">
        <v>349</v>
      </c>
      <c r="E159" s="17" t="s">
        <v>94</v>
      </c>
      <c r="F159" s="263">
        <v>1540</v>
      </c>
      <c r="G159" s="34"/>
      <c r="H159" s="39"/>
    </row>
    <row r="160" spans="1:8" s="2" customFormat="1" ht="16.899999999999999" customHeight="1">
      <c r="A160" s="34"/>
      <c r="B160" s="39"/>
      <c r="C160" s="262" t="s">
        <v>371</v>
      </c>
      <c r="D160" s="262" t="s">
        <v>372</v>
      </c>
      <c r="E160" s="17" t="s">
        <v>94</v>
      </c>
      <c r="F160" s="263">
        <v>960.75</v>
      </c>
      <c r="G160" s="34"/>
      <c r="H160" s="39"/>
    </row>
    <row r="161" spans="1:8" s="2" customFormat="1" ht="16.899999999999999" customHeight="1">
      <c r="A161" s="34"/>
      <c r="B161" s="39"/>
      <c r="C161" s="262" t="s">
        <v>412</v>
      </c>
      <c r="D161" s="262" t="s">
        <v>413</v>
      </c>
      <c r="E161" s="17" t="s">
        <v>94</v>
      </c>
      <c r="F161" s="263">
        <v>915</v>
      </c>
      <c r="G161" s="34"/>
      <c r="H161" s="39"/>
    </row>
    <row r="162" spans="1:8" s="2" customFormat="1" ht="22.5">
      <c r="A162" s="34"/>
      <c r="B162" s="39"/>
      <c r="C162" s="262" t="s">
        <v>436</v>
      </c>
      <c r="D162" s="262" t="s">
        <v>437</v>
      </c>
      <c r="E162" s="17" t="s">
        <v>94</v>
      </c>
      <c r="F162" s="263">
        <v>211</v>
      </c>
      <c r="G162" s="34"/>
      <c r="H162" s="39"/>
    </row>
    <row r="163" spans="1:8" s="2" customFormat="1" ht="16.899999999999999" customHeight="1">
      <c r="A163" s="34"/>
      <c r="B163" s="39"/>
      <c r="C163" s="262" t="s">
        <v>417</v>
      </c>
      <c r="D163" s="262" t="s">
        <v>418</v>
      </c>
      <c r="E163" s="17" t="s">
        <v>94</v>
      </c>
      <c r="F163" s="263">
        <v>177.76</v>
      </c>
      <c r="G163" s="34"/>
      <c r="H163" s="39"/>
    </row>
    <row r="164" spans="1:8" s="2" customFormat="1" ht="16.899999999999999" customHeight="1">
      <c r="A164" s="34"/>
      <c r="B164" s="39"/>
      <c r="C164" s="262" t="s">
        <v>424</v>
      </c>
      <c r="D164" s="262" t="s">
        <v>425</v>
      </c>
      <c r="E164" s="17" t="s">
        <v>94</v>
      </c>
      <c r="F164" s="263">
        <v>711.04</v>
      </c>
      <c r="G164" s="34"/>
      <c r="H164" s="39"/>
    </row>
    <row r="165" spans="1:8" s="2" customFormat="1" ht="16.899999999999999" customHeight="1">
      <c r="A165" s="34"/>
      <c r="B165" s="39"/>
      <c r="C165" s="258" t="s">
        <v>129</v>
      </c>
      <c r="D165" s="259" t="s">
        <v>130</v>
      </c>
      <c r="E165" s="260" t="s">
        <v>94</v>
      </c>
      <c r="F165" s="261">
        <v>35</v>
      </c>
      <c r="G165" s="34"/>
      <c r="H165" s="39"/>
    </row>
    <row r="166" spans="1:8" s="2" customFormat="1" ht="16.899999999999999" customHeight="1">
      <c r="A166" s="34"/>
      <c r="B166" s="39"/>
      <c r="C166" s="262" t="s">
        <v>1</v>
      </c>
      <c r="D166" s="262" t="s">
        <v>1025</v>
      </c>
      <c r="E166" s="17" t="s">
        <v>1</v>
      </c>
      <c r="F166" s="263">
        <v>0</v>
      </c>
      <c r="G166" s="34"/>
      <c r="H166" s="39"/>
    </row>
    <row r="167" spans="1:8" s="2" customFormat="1" ht="16.899999999999999" customHeight="1">
      <c r="A167" s="34"/>
      <c r="B167" s="39"/>
      <c r="C167" s="262" t="s">
        <v>1</v>
      </c>
      <c r="D167" s="262" t="s">
        <v>131</v>
      </c>
      <c r="E167" s="17" t="s">
        <v>1</v>
      </c>
      <c r="F167" s="263">
        <v>35</v>
      </c>
      <c r="G167" s="34"/>
      <c r="H167" s="39"/>
    </row>
    <row r="168" spans="1:8" s="2" customFormat="1" ht="16.899999999999999" customHeight="1">
      <c r="A168" s="34"/>
      <c r="B168" s="39"/>
      <c r="C168" s="264" t="s">
        <v>1043</v>
      </c>
      <c r="D168" s="34"/>
      <c r="E168" s="34"/>
      <c r="F168" s="34"/>
      <c r="G168" s="34"/>
      <c r="H168" s="39"/>
    </row>
    <row r="169" spans="1:8" s="2" customFormat="1" ht="16.899999999999999" customHeight="1">
      <c r="A169" s="34"/>
      <c r="B169" s="39"/>
      <c r="C169" s="262" t="s">
        <v>348</v>
      </c>
      <c r="D169" s="262" t="s">
        <v>349</v>
      </c>
      <c r="E169" s="17" t="s">
        <v>94</v>
      </c>
      <c r="F169" s="263">
        <v>1540</v>
      </c>
      <c r="G169" s="34"/>
      <c r="H169" s="39"/>
    </row>
    <row r="170" spans="1:8" s="2" customFormat="1" ht="16.899999999999999" customHeight="1">
      <c r="A170" s="34"/>
      <c r="B170" s="39"/>
      <c r="C170" s="262" t="s">
        <v>371</v>
      </c>
      <c r="D170" s="262" t="s">
        <v>372</v>
      </c>
      <c r="E170" s="17" t="s">
        <v>94</v>
      </c>
      <c r="F170" s="263">
        <v>960.75</v>
      </c>
      <c r="G170" s="34"/>
      <c r="H170" s="39"/>
    </row>
    <row r="171" spans="1:8" s="2" customFormat="1" ht="16.899999999999999" customHeight="1">
      <c r="A171" s="34"/>
      <c r="B171" s="39"/>
      <c r="C171" s="262" t="s">
        <v>412</v>
      </c>
      <c r="D171" s="262" t="s">
        <v>413</v>
      </c>
      <c r="E171" s="17" t="s">
        <v>94</v>
      </c>
      <c r="F171" s="263">
        <v>915</v>
      </c>
      <c r="G171" s="34"/>
      <c r="H171" s="39"/>
    </row>
    <row r="172" spans="1:8" s="2" customFormat="1" ht="22.5">
      <c r="A172" s="34"/>
      <c r="B172" s="39"/>
      <c r="C172" s="262" t="s">
        <v>436</v>
      </c>
      <c r="D172" s="262" t="s">
        <v>437</v>
      </c>
      <c r="E172" s="17" t="s">
        <v>94</v>
      </c>
      <c r="F172" s="263">
        <v>211</v>
      </c>
      <c r="G172" s="34"/>
      <c r="H172" s="39"/>
    </row>
    <row r="173" spans="1:8" s="2" customFormat="1" ht="16.899999999999999" customHeight="1">
      <c r="A173" s="34"/>
      <c r="B173" s="39"/>
      <c r="C173" s="262" t="s">
        <v>431</v>
      </c>
      <c r="D173" s="262" t="s">
        <v>432</v>
      </c>
      <c r="E173" s="17" t="s">
        <v>94</v>
      </c>
      <c r="F173" s="263">
        <v>35.700000000000003</v>
      </c>
      <c r="G173" s="34"/>
      <c r="H173" s="39"/>
    </row>
    <row r="174" spans="1:8" s="2" customFormat="1" ht="16.899999999999999" customHeight="1">
      <c r="A174" s="34"/>
      <c r="B174" s="39"/>
      <c r="C174" s="258" t="s">
        <v>132</v>
      </c>
      <c r="D174" s="259" t="s">
        <v>133</v>
      </c>
      <c r="E174" s="260" t="s">
        <v>94</v>
      </c>
      <c r="F174" s="261">
        <v>5</v>
      </c>
      <c r="G174" s="34"/>
      <c r="H174" s="39"/>
    </row>
    <row r="175" spans="1:8" s="2" customFormat="1" ht="16.899999999999999" customHeight="1">
      <c r="A175" s="34"/>
      <c r="B175" s="39"/>
      <c r="C175" s="262" t="s">
        <v>1</v>
      </c>
      <c r="D175" s="262" t="s">
        <v>1025</v>
      </c>
      <c r="E175" s="17" t="s">
        <v>1</v>
      </c>
      <c r="F175" s="263">
        <v>0</v>
      </c>
      <c r="G175" s="34"/>
      <c r="H175" s="39"/>
    </row>
    <row r="176" spans="1:8" s="2" customFormat="1" ht="16.899999999999999" customHeight="1">
      <c r="A176" s="34"/>
      <c r="B176" s="39"/>
      <c r="C176" s="262" t="s">
        <v>1</v>
      </c>
      <c r="D176" s="262" t="s">
        <v>134</v>
      </c>
      <c r="E176" s="17" t="s">
        <v>1</v>
      </c>
      <c r="F176" s="263">
        <v>5</v>
      </c>
      <c r="G176" s="34"/>
      <c r="H176" s="39"/>
    </row>
    <row r="177" spans="1:8" s="2" customFormat="1" ht="16.899999999999999" customHeight="1">
      <c r="A177" s="34"/>
      <c r="B177" s="39"/>
      <c r="C177" s="264" t="s">
        <v>1043</v>
      </c>
      <c r="D177" s="34"/>
      <c r="E177" s="34"/>
      <c r="F177" s="34"/>
      <c r="G177" s="34"/>
      <c r="H177" s="39"/>
    </row>
    <row r="178" spans="1:8" s="2" customFormat="1" ht="16.899999999999999" customHeight="1">
      <c r="A178" s="34"/>
      <c r="B178" s="39"/>
      <c r="C178" s="262" t="s">
        <v>392</v>
      </c>
      <c r="D178" s="262" t="s">
        <v>393</v>
      </c>
      <c r="E178" s="17" t="s">
        <v>94</v>
      </c>
      <c r="F178" s="263">
        <v>380</v>
      </c>
      <c r="G178" s="34"/>
      <c r="H178" s="39"/>
    </row>
    <row r="179" spans="1:8" s="2" customFormat="1" ht="16.899999999999999" customHeight="1">
      <c r="A179" s="34"/>
      <c r="B179" s="39"/>
      <c r="C179" s="262" t="s">
        <v>400</v>
      </c>
      <c r="D179" s="262" t="s">
        <v>401</v>
      </c>
      <c r="E179" s="17" t="s">
        <v>94</v>
      </c>
      <c r="F179" s="263">
        <v>2115</v>
      </c>
      <c r="G179" s="34"/>
      <c r="H179" s="39"/>
    </row>
    <row r="180" spans="1:8" s="2" customFormat="1" ht="22.5">
      <c r="A180" s="34"/>
      <c r="B180" s="39"/>
      <c r="C180" s="262" t="s">
        <v>404</v>
      </c>
      <c r="D180" s="262" t="s">
        <v>405</v>
      </c>
      <c r="E180" s="17" t="s">
        <v>94</v>
      </c>
      <c r="F180" s="263">
        <v>2115</v>
      </c>
      <c r="G180" s="34"/>
      <c r="H180" s="39"/>
    </row>
    <row r="181" spans="1:8" s="2" customFormat="1" ht="16.899999999999999" customHeight="1">
      <c r="A181" s="34"/>
      <c r="B181" s="39"/>
      <c r="C181" s="262" t="s">
        <v>408</v>
      </c>
      <c r="D181" s="262" t="s">
        <v>409</v>
      </c>
      <c r="E181" s="17" t="s">
        <v>94</v>
      </c>
      <c r="F181" s="263">
        <v>2115</v>
      </c>
      <c r="G181" s="34"/>
      <c r="H181" s="39"/>
    </row>
    <row r="182" spans="1:8" s="2" customFormat="1" ht="16.899999999999999" customHeight="1">
      <c r="A182" s="34"/>
      <c r="B182" s="39"/>
      <c r="C182" s="258" t="s">
        <v>135</v>
      </c>
      <c r="D182" s="259" t="s">
        <v>136</v>
      </c>
      <c r="E182" s="260" t="s">
        <v>94</v>
      </c>
      <c r="F182" s="261">
        <v>250</v>
      </c>
      <c r="G182" s="34"/>
      <c r="H182" s="39"/>
    </row>
    <row r="183" spans="1:8" s="2" customFormat="1" ht="16.899999999999999" customHeight="1">
      <c r="A183" s="34"/>
      <c r="B183" s="39"/>
      <c r="C183" s="262" t="s">
        <v>1</v>
      </c>
      <c r="D183" s="262" t="s">
        <v>1025</v>
      </c>
      <c r="E183" s="17" t="s">
        <v>1</v>
      </c>
      <c r="F183" s="263">
        <v>0</v>
      </c>
      <c r="G183" s="34"/>
      <c r="H183" s="39"/>
    </row>
    <row r="184" spans="1:8" s="2" customFormat="1" ht="16.899999999999999" customHeight="1">
      <c r="A184" s="34"/>
      <c r="B184" s="39"/>
      <c r="C184" s="262" t="s">
        <v>1</v>
      </c>
      <c r="D184" s="262" t="s">
        <v>137</v>
      </c>
      <c r="E184" s="17" t="s">
        <v>1</v>
      </c>
      <c r="F184" s="263">
        <v>250</v>
      </c>
      <c r="G184" s="34"/>
      <c r="H184" s="39"/>
    </row>
    <row r="185" spans="1:8" s="2" customFormat="1" ht="16.899999999999999" customHeight="1">
      <c r="A185" s="34"/>
      <c r="B185" s="39"/>
      <c r="C185" s="264" t="s">
        <v>1043</v>
      </c>
      <c r="D185" s="34"/>
      <c r="E185" s="34"/>
      <c r="F185" s="34"/>
      <c r="G185" s="34"/>
      <c r="H185" s="39"/>
    </row>
    <row r="186" spans="1:8" s="2" customFormat="1" ht="16.899999999999999" customHeight="1">
      <c r="A186" s="34"/>
      <c r="B186" s="39"/>
      <c r="C186" s="262" t="s">
        <v>348</v>
      </c>
      <c r="D186" s="262" t="s">
        <v>349</v>
      </c>
      <c r="E186" s="17" t="s">
        <v>94</v>
      </c>
      <c r="F186" s="263">
        <v>1540</v>
      </c>
      <c r="G186" s="34"/>
      <c r="H186" s="39"/>
    </row>
    <row r="187" spans="1:8" s="2" customFormat="1" ht="16.899999999999999" customHeight="1">
      <c r="A187" s="34"/>
      <c r="B187" s="39"/>
      <c r="C187" s="262" t="s">
        <v>377</v>
      </c>
      <c r="D187" s="262" t="s">
        <v>378</v>
      </c>
      <c r="E187" s="17" t="s">
        <v>94</v>
      </c>
      <c r="F187" s="263">
        <v>250</v>
      </c>
      <c r="G187" s="34"/>
      <c r="H187" s="39"/>
    </row>
    <row r="188" spans="1:8" s="2" customFormat="1" ht="22.5">
      <c r="A188" s="34"/>
      <c r="B188" s="39"/>
      <c r="C188" s="262" t="s">
        <v>440</v>
      </c>
      <c r="D188" s="262" t="s">
        <v>441</v>
      </c>
      <c r="E188" s="17" t="s">
        <v>94</v>
      </c>
      <c r="F188" s="263">
        <v>250</v>
      </c>
      <c r="G188" s="34"/>
      <c r="H188" s="39"/>
    </row>
    <row r="189" spans="1:8" s="2" customFormat="1" ht="16.899999999999999" customHeight="1">
      <c r="A189" s="34"/>
      <c r="B189" s="39"/>
      <c r="C189" s="262" t="s">
        <v>444</v>
      </c>
      <c r="D189" s="262" t="s">
        <v>445</v>
      </c>
      <c r="E189" s="17" t="s">
        <v>94</v>
      </c>
      <c r="F189" s="263">
        <v>255</v>
      </c>
      <c r="G189" s="34"/>
      <c r="H189" s="39"/>
    </row>
    <row r="190" spans="1:8" s="2" customFormat="1" ht="16.899999999999999" customHeight="1">
      <c r="A190" s="34"/>
      <c r="B190" s="39"/>
      <c r="C190" s="258" t="s">
        <v>138</v>
      </c>
      <c r="D190" s="259" t="s">
        <v>139</v>
      </c>
      <c r="E190" s="260" t="s">
        <v>94</v>
      </c>
      <c r="F190" s="261">
        <v>375</v>
      </c>
      <c r="G190" s="34"/>
      <c r="H190" s="39"/>
    </row>
    <row r="191" spans="1:8" s="2" customFormat="1" ht="16.899999999999999" customHeight="1">
      <c r="A191" s="34"/>
      <c r="B191" s="39"/>
      <c r="C191" s="262" t="s">
        <v>1</v>
      </c>
      <c r="D191" s="262" t="s">
        <v>1025</v>
      </c>
      <c r="E191" s="17" t="s">
        <v>1</v>
      </c>
      <c r="F191" s="263">
        <v>0</v>
      </c>
      <c r="G191" s="34"/>
      <c r="H191" s="39"/>
    </row>
    <row r="192" spans="1:8" s="2" customFormat="1" ht="16.899999999999999" customHeight="1">
      <c r="A192" s="34"/>
      <c r="B192" s="39"/>
      <c r="C192" s="262" t="s">
        <v>1</v>
      </c>
      <c r="D192" s="262" t="s">
        <v>140</v>
      </c>
      <c r="E192" s="17" t="s">
        <v>1</v>
      </c>
      <c r="F192" s="263">
        <v>375</v>
      </c>
      <c r="G192" s="34"/>
      <c r="H192" s="39"/>
    </row>
    <row r="193" spans="1:8" s="2" customFormat="1" ht="16.899999999999999" customHeight="1">
      <c r="A193" s="34"/>
      <c r="B193" s="39"/>
      <c r="C193" s="264" t="s">
        <v>1043</v>
      </c>
      <c r="D193" s="34"/>
      <c r="E193" s="34"/>
      <c r="F193" s="34"/>
      <c r="G193" s="34"/>
      <c r="H193" s="39"/>
    </row>
    <row r="194" spans="1:8" s="2" customFormat="1" ht="16.899999999999999" customHeight="1">
      <c r="A194" s="34"/>
      <c r="B194" s="39"/>
      <c r="C194" s="262" t="s">
        <v>348</v>
      </c>
      <c r="D194" s="262" t="s">
        <v>349</v>
      </c>
      <c r="E194" s="17" t="s">
        <v>94</v>
      </c>
      <c r="F194" s="263">
        <v>1540</v>
      </c>
      <c r="G194" s="34"/>
      <c r="H194" s="39"/>
    </row>
    <row r="195" spans="1:8" s="2" customFormat="1" ht="16.899999999999999" customHeight="1">
      <c r="A195" s="34"/>
      <c r="B195" s="39"/>
      <c r="C195" s="262" t="s">
        <v>382</v>
      </c>
      <c r="D195" s="262" t="s">
        <v>383</v>
      </c>
      <c r="E195" s="17" t="s">
        <v>94</v>
      </c>
      <c r="F195" s="263">
        <v>750</v>
      </c>
      <c r="G195" s="34"/>
      <c r="H195" s="39"/>
    </row>
    <row r="196" spans="1:8" s="2" customFormat="1" ht="16.899999999999999" customHeight="1">
      <c r="A196" s="34"/>
      <c r="B196" s="39"/>
      <c r="C196" s="262" t="s">
        <v>387</v>
      </c>
      <c r="D196" s="262" t="s">
        <v>388</v>
      </c>
      <c r="E196" s="17" t="s">
        <v>94</v>
      </c>
      <c r="F196" s="263">
        <v>375</v>
      </c>
      <c r="G196" s="34"/>
      <c r="H196" s="39"/>
    </row>
    <row r="197" spans="1:8" s="2" customFormat="1" ht="16.899999999999999" customHeight="1">
      <c r="A197" s="34"/>
      <c r="B197" s="39"/>
      <c r="C197" s="262" t="s">
        <v>392</v>
      </c>
      <c r="D197" s="262" t="s">
        <v>393</v>
      </c>
      <c r="E197" s="17" t="s">
        <v>94</v>
      </c>
      <c r="F197" s="263">
        <v>380</v>
      </c>
      <c r="G197" s="34"/>
      <c r="H197" s="39"/>
    </row>
    <row r="198" spans="1:8" s="2" customFormat="1" ht="16.899999999999999" customHeight="1">
      <c r="A198" s="34"/>
      <c r="B198" s="39"/>
      <c r="C198" s="262" t="s">
        <v>395</v>
      </c>
      <c r="D198" s="262" t="s">
        <v>396</v>
      </c>
      <c r="E198" s="17" t="s">
        <v>94</v>
      </c>
      <c r="F198" s="263">
        <v>375</v>
      </c>
      <c r="G198" s="34"/>
      <c r="H198" s="39"/>
    </row>
    <row r="199" spans="1:8" s="2" customFormat="1" ht="16.899999999999999" customHeight="1">
      <c r="A199" s="34"/>
      <c r="B199" s="39"/>
      <c r="C199" s="262" t="s">
        <v>400</v>
      </c>
      <c r="D199" s="262" t="s">
        <v>401</v>
      </c>
      <c r="E199" s="17" t="s">
        <v>94</v>
      </c>
      <c r="F199" s="263">
        <v>2115</v>
      </c>
      <c r="G199" s="34"/>
      <c r="H199" s="39"/>
    </row>
    <row r="200" spans="1:8" s="2" customFormat="1" ht="22.5">
      <c r="A200" s="34"/>
      <c r="B200" s="39"/>
      <c r="C200" s="262" t="s">
        <v>404</v>
      </c>
      <c r="D200" s="262" t="s">
        <v>405</v>
      </c>
      <c r="E200" s="17" t="s">
        <v>94</v>
      </c>
      <c r="F200" s="263">
        <v>2115</v>
      </c>
      <c r="G200" s="34"/>
      <c r="H200" s="39"/>
    </row>
    <row r="201" spans="1:8" s="2" customFormat="1" ht="16.899999999999999" customHeight="1">
      <c r="A201" s="34"/>
      <c r="B201" s="39"/>
      <c r="C201" s="262" t="s">
        <v>408</v>
      </c>
      <c r="D201" s="262" t="s">
        <v>409</v>
      </c>
      <c r="E201" s="17" t="s">
        <v>94</v>
      </c>
      <c r="F201" s="263">
        <v>2115</v>
      </c>
      <c r="G201" s="34"/>
      <c r="H201" s="39"/>
    </row>
    <row r="202" spans="1:8" s="2" customFormat="1" ht="16.899999999999999" customHeight="1">
      <c r="A202" s="34"/>
      <c r="B202" s="39"/>
      <c r="C202" s="258" t="s">
        <v>141</v>
      </c>
      <c r="D202" s="259" t="s">
        <v>142</v>
      </c>
      <c r="E202" s="260" t="s">
        <v>143</v>
      </c>
      <c r="F202" s="261">
        <v>0.54</v>
      </c>
      <c r="G202" s="34"/>
      <c r="H202" s="39"/>
    </row>
    <row r="203" spans="1:8" s="2" customFormat="1" ht="16.899999999999999" customHeight="1">
      <c r="A203" s="34"/>
      <c r="B203" s="39"/>
      <c r="C203" s="262" t="s">
        <v>141</v>
      </c>
      <c r="D203" s="262" t="s">
        <v>312</v>
      </c>
      <c r="E203" s="17" t="s">
        <v>1</v>
      </c>
      <c r="F203" s="263">
        <v>0.54</v>
      </c>
      <c r="G203" s="34"/>
      <c r="H203" s="39"/>
    </row>
    <row r="204" spans="1:8" s="2" customFormat="1" ht="16.899999999999999" customHeight="1">
      <c r="A204" s="34"/>
      <c r="B204" s="39"/>
      <c r="C204" s="264" t="s">
        <v>1043</v>
      </c>
      <c r="D204" s="34"/>
      <c r="E204" s="34"/>
      <c r="F204" s="34"/>
      <c r="G204" s="34"/>
      <c r="H204" s="39"/>
    </row>
    <row r="205" spans="1:8" s="2" customFormat="1" ht="16.899999999999999" customHeight="1">
      <c r="A205" s="34"/>
      <c r="B205" s="39"/>
      <c r="C205" s="262" t="s">
        <v>309</v>
      </c>
      <c r="D205" s="262" t="s">
        <v>310</v>
      </c>
      <c r="E205" s="17" t="s">
        <v>143</v>
      </c>
      <c r="F205" s="263">
        <v>0.54</v>
      </c>
      <c r="G205" s="34"/>
      <c r="H205" s="39"/>
    </row>
    <row r="206" spans="1:8" s="2" customFormat="1" ht="16.899999999999999" customHeight="1">
      <c r="A206" s="34"/>
      <c r="B206" s="39"/>
      <c r="C206" s="262" t="s">
        <v>315</v>
      </c>
      <c r="D206" s="262" t="s">
        <v>316</v>
      </c>
      <c r="E206" s="17" t="s">
        <v>290</v>
      </c>
      <c r="F206" s="263">
        <v>19.292000000000002</v>
      </c>
      <c r="G206" s="34"/>
      <c r="H206" s="39"/>
    </row>
    <row r="207" spans="1:8" s="2" customFormat="1" ht="16.899999999999999" customHeight="1">
      <c r="A207" s="34"/>
      <c r="B207" s="39"/>
      <c r="C207" s="258" t="s">
        <v>145</v>
      </c>
      <c r="D207" s="259" t="s">
        <v>146</v>
      </c>
      <c r="E207" s="260" t="s">
        <v>143</v>
      </c>
      <c r="F207" s="261">
        <v>90</v>
      </c>
      <c r="G207" s="34"/>
      <c r="H207" s="39"/>
    </row>
    <row r="208" spans="1:8" s="2" customFormat="1" ht="16.899999999999999" customHeight="1">
      <c r="A208" s="34"/>
      <c r="B208" s="39"/>
      <c r="C208" s="262" t="s">
        <v>1</v>
      </c>
      <c r="D208" s="262" t="s">
        <v>1018</v>
      </c>
      <c r="E208" s="17" t="s">
        <v>1</v>
      </c>
      <c r="F208" s="263">
        <v>0</v>
      </c>
      <c r="G208" s="34"/>
      <c r="H208" s="39"/>
    </row>
    <row r="209" spans="1:8" s="2" customFormat="1" ht="16.899999999999999" customHeight="1">
      <c r="A209" s="34"/>
      <c r="B209" s="39"/>
      <c r="C209" s="262" t="s">
        <v>1</v>
      </c>
      <c r="D209" s="262" t="s">
        <v>1046</v>
      </c>
      <c r="E209" s="17" t="s">
        <v>1</v>
      </c>
      <c r="F209" s="263">
        <v>90</v>
      </c>
      <c r="G209" s="34"/>
      <c r="H209" s="39"/>
    </row>
    <row r="210" spans="1:8" s="2" customFormat="1" ht="16.899999999999999" customHeight="1">
      <c r="A210" s="34"/>
      <c r="B210" s="39"/>
      <c r="C210" s="264" t="s">
        <v>1043</v>
      </c>
      <c r="D210" s="34"/>
      <c r="E210" s="34"/>
      <c r="F210" s="34"/>
      <c r="G210" s="34"/>
      <c r="H210" s="39"/>
    </row>
    <row r="211" spans="1:8" s="2" customFormat="1" ht="22.5">
      <c r="A211" s="34"/>
      <c r="B211" s="39"/>
      <c r="C211" s="262" t="s">
        <v>261</v>
      </c>
      <c r="D211" s="262" t="s">
        <v>262</v>
      </c>
      <c r="E211" s="17" t="s">
        <v>143</v>
      </c>
      <c r="F211" s="263">
        <v>90</v>
      </c>
      <c r="G211" s="34"/>
      <c r="H211" s="39"/>
    </row>
    <row r="212" spans="1:8" s="2" customFormat="1" ht="22.5">
      <c r="A212" s="34"/>
      <c r="B212" s="39"/>
      <c r="C212" s="262" t="s">
        <v>279</v>
      </c>
      <c r="D212" s="262" t="s">
        <v>280</v>
      </c>
      <c r="E212" s="17" t="s">
        <v>143</v>
      </c>
      <c r="F212" s="263">
        <v>90</v>
      </c>
      <c r="G212" s="34"/>
      <c r="H212" s="39"/>
    </row>
    <row r="213" spans="1:8" s="2" customFormat="1" ht="16.899999999999999" customHeight="1">
      <c r="A213" s="34"/>
      <c r="B213" s="39"/>
      <c r="C213" s="262" t="s">
        <v>296</v>
      </c>
      <c r="D213" s="262" t="s">
        <v>297</v>
      </c>
      <c r="E213" s="17" t="s">
        <v>143</v>
      </c>
      <c r="F213" s="263">
        <v>371.7</v>
      </c>
      <c r="G213" s="34"/>
      <c r="H213" s="39"/>
    </row>
    <row r="214" spans="1:8" s="2" customFormat="1" ht="16.899999999999999" customHeight="1">
      <c r="A214" s="34"/>
      <c r="B214" s="39"/>
      <c r="C214" s="258" t="s">
        <v>148</v>
      </c>
      <c r="D214" s="259" t="s">
        <v>149</v>
      </c>
      <c r="E214" s="260" t="s">
        <v>143</v>
      </c>
      <c r="F214" s="261">
        <v>281.7</v>
      </c>
      <c r="G214" s="34"/>
      <c r="H214" s="39"/>
    </row>
    <row r="215" spans="1:8" s="2" customFormat="1" ht="16.899999999999999" customHeight="1">
      <c r="A215" s="34"/>
      <c r="B215" s="39"/>
      <c r="C215" s="262" t="s">
        <v>1</v>
      </c>
      <c r="D215" s="262" t="s">
        <v>1018</v>
      </c>
      <c r="E215" s="17" t="s">
        <v>1</v>
      </c>
      <c r="F215" s="263">
        <v>0</v>
      </c>
      <c r="G215" s="34"/>
      <c r="H215" s="39"/>
    </row>
    <row r="216" spans="1:8" s="2" customFormat="1" ht="16.899999999999999" customHeight="1">
      <c r="A216" s="34"/>
      <c r="B216" s="39"/>
      <c r="C216" s="262" t="s">
        <v>1</v>
      </c>
      <c r="D216" s="262" t="s">
        <v>1038</v>
      </c>
      <c r="E216" s="17" t="s">
        <v>1</v>
      </c>
      <c r="F216" s="263">
        <v>79.05</v>
      </c>
      <c r="G216" s="34"/>
      <c r="H216" s="39"/>
    </row>
    <row r="217" spans="1:8" s="2" customFormat="1" ht="16.899999999999999" customHeight="1">
      <c r="A217" s="34"/>
      <c r="B217" s="39"/>
      <c r="C217" s="262" t="s">
        <v>1</v>
      </c>
      <c r="D217" s="262" t="s">
        <v>1047</v>
      </c>
      <c r="E217" s="17" t="s">
        <v>1</v>
      </c>
      <c r="F217" s="263">
        <v>187.5</v>
      </c>
      <c r="G217" s="34"/>
      <c r="H217" s="39"/>
    </row>
    <row r="218" spans="1:8" s="2" customFormat="1" ht="16.899999999999999" customHeight="1">
      <c r="A218" s="34"/>
      <c r="B218" s="39"/>
      <c r="C218" s="262" t="s">
        <v>1</v>
      </c>
      <c r="D218" s="262" t="s">
        <v>1</v>
      </c>
      <c r="E218" s="17" t="s">
        <v>1</v>
      </c>
      <c r="F218" s="263">
        <v>0</v>
      </c>
      <c r="G218" s="34"/>
      <c r="H218" s="39"/>
    </row>
    <row r="219" spans="1:8" s="2" customFormat="1" ht="16.899999999999999" customHeight="1">
      <c r="A219" s="34"/>
      <c r="B219" s="39"/>
      <c r="C219" s="262" t="s">
        <v>1</v>
      </c>
      <c r="D219" s="262" t="s">
        <v>1048</v>
      </c>
      <c r="E219" s="17" t="s">
        <v>1</v>
      </c>
      <c r="F219" s="263">
        <v>5.25</v>
      </c>
      <c r="G219" s="34"/>
      <c r="H219" s="39"/>
    </row>
    <row r="220" spans="1:8" s="2" customFormat="1" ht="16.899999999999999" customHeight="1">
      <c r="A220" s="34"/>
      <c r="B220" s="39"/>
      <c r="C220" s="262" t="s">
        <v>1</v>
      </c>
      <c r="D220" s="262" t="s">
        <v>1049</v>
      </c>
      <c r="E220" s="17" t="s">
        <v>1</v>
      </c>
      <c r="F220" s="263">
        <v>4.2</v>
      </c>
      <c r="G220" s="34"/>
      <c r="H220" s="39"/>
    </row>
    <row r="221" spans="1:8" s="2" customFormat="1" ht="16.899999999999999" customHeight="1">
      <c r="A221" s="34"/>
      <c r="B221" s="39"/>
      <c r="C221" s="262" t="s">
        <v>1</v>
      </c>
      <c r="D221" s="262" t="s">
        <v>1050</v>
      </c>
      <c r="E221" s="17" t="s">
        <v>1</v>
      </c>
      <c r="F221" s="263">
        <v>5.7</v>
      </c>
      <c r="G221" s="34"/>
      <c r="H221" s="39"/>
    </row>
    <row r="222" spans="1:8" s="2" customFormat="1" ht="16.899999999999999" customHeight="1">
      <c r="A222" s="34"/>
      <c r="B222" s="39"/>
      <c r="C222" s="262" t="s">
        <v>1</v>
      </c>
      <c r="D222" s="262" t="s">
        <v>213</v>
      </c>
      <c r="E222" s="17" t="s">
        <v>1</v>
      </c>
      <c r="F222" s="263">
        <v>281.7</v>
      </c>
      <c r="G222" s="34"/>
      <c r="H222" s="39"/>
    </row>
    <row r="223" spans="1:8" s="2" customFormat="1" ht="16.899999999999999" customHeight="1">
      <c r="A223" s="34"/>
      <c r="B223" s="39"/>
      <c r="C223" s="264" t="s">
        <v>1043</v>
      </c>
      <c r="D223" s="34"/>
      <c r="E223" s="34"/>
      <c r="F223" s="34"/>
      <c r="G223" s="34"/>
      <c r="H223" s="39"/>
    </row>
    <row r="224" spans="1:8" s="2" customFormat="1" ht="16.899999999999999" customHeight="1">
      <c r="A224" s="34"/>
      <c r="B224" s="39"/>
      <c r="C224" s="262" t="s">
        <v>255</v>
      </c>
      <c r="D224" s="262" t="s">
        <v>256</v>
      </c>
      <c r="E224" s="17" t="s">
        <v>143</v>
      </c>
      <c r="F224" s="263">
        <v>211.27500000000001</v>
      </c>
      <c r="G224" s="34"/>
      <c r="H224" s="39"/>
    </row>
    <row r="225" spans="1:8" s="2" customFormat="1" ht="22.5">
      <c r="A225" s="34"/>
      <c r="B225" s="39"/>
      <c r="C225" s="262" t="s">
        <v>265</v>
      </c>
      <c r="D225" s="262" t="s">
        <v>266</v>
      </c>
      <c r="E225" s="17" t="s">
        <v>143</v>
      </c>
      <c r="F225" s="263">
        <v>94.2</v>
      </c>
      <c r="G225" s="34"/>
      <c r="H225" s="39"/>
    </row>
    <row r="226" spans="1:8" s="2" customFormat="1" ht="22.5">
      <c r="A226" s="34"/>
      <c r="B226" s="39"/>
      <c r="C226" s="262" t="s">
        <v>284</v>
      </c>
      <c r="D226" s="262" t="s">
        <v>285</v>
      </c>
      <c r="E226" s="17" t="s">
        <v>143</v>
      </c>
      <c r="F226" s="263">
        <v>284.94</v>
      </c>
      <c r="G226" s="34"/>
      <c r="H226" s="39"/>
    </row>
    <row r="227" spans="1:8" s="2" customFormat="1" ht="16.899999999999999" customHeight="1">
      <c r="A227" s="34"/>
      <c r="B227" s="39"/>
      <c r="C227" s="262" t="s">
        <v>296</v>
      </c>
      <c r="D227" s="262" t="s">
        <v>297</v>
      </c>
      <c r="E227" s="17" t="s">
        <v>143</v>
      </c>
      <c r="F227" s="263">
        <v>371.7</v>
      </c>
      <c r="G227" s="34"/>
      <c r="H227" s="39"/>
    </row>
    <row r="228" spans="1:8" s="2" customFormat="1" ht="16.899999999999999" customHeight="1">
      <c r="A228" s="34"/>
      <c r="B228" s="39"/>
      <c r="C228" s="258" t="s">
        <v>151</v>
      </c>
      <c r="D228" s="259" t="s">
        <v>152</v>
      </c>
      <c r="E228" s="260" t="s">
        <v>143</v>
      </c>
      <c r="F228" s="261">
        <v>90</v>
      </c>
      <c r="G228" s="34"/>
      <c r="H228" s="39"/>
    </row>
    <row r="229" spans="1:8" s="2" customFormat="1" ht="16.899999999999999" customHeight="1">
      <c r="A229" s="34"/>
      <c r="B229" s="39"/>
      <c r="C229" s="262" t="s">
        <v>151</v>
      </c>
      <c r="D229" s="262" t="s">
        <v>145</v>
      </c>
      <c r="E229" s="17" t="s">
        <v>1</v>
      </c>
      <c r="F229" s="263">
        <v>90</v>
      </c>
      <c r="G229" s="34"/>
      <c r="H229" s="39"/>
    </row>
    <row r="230" spans="1:8" s="2" customFormat="1" ht="16.899999999999999" customHeight="1">
      <c r="A230" s="34"/>
      <c r="B230" s="39"/>
      <c r="C230" s="264" t="s">
        <v>1043</v>
      </c>
      <c r="D230" s="34"/>
      <c r="E230" s="34"/>
      <c r="F230" s="34"/>
      <c r="G230" s="34"/>
      <c r="H230" s="39"/>
    </row>
    <row r="231" spans="1:8" s="2" customFormat="1" ht="22.5">
      <c r="A231" s="34"/>
      <c r="B231" s="39"/>
      <c r="C231" s="262" t="s">
        <v>279</v>
      </c>
      <c r="D231" s="262" t="s">
        <v>280</v>
      </c>
      <c r="E231" s="17" t="s">
        <v>143</v>
      </c>
      <c r="F231" s="263">
        <v>90</v>
      </c>
      <c r="G231" s="34"/>
      <c r="H231" s="39"/>
    </row>
    <row r="232" spans="1:8" s="2" customFormat="1" ht="22.5">
      <c r="A232" s="34"/>
      <c r="B232" s="39"/>
      <c r="C232" s="262" t="s">
        <v>288</v>
      </c>
      <c r="D232" s="262" t="s">
        <v>289</v>
      </c>
      <c r="E232" s="17" t="s">
        <v>290</v>
      </c>
      <c r="F232" s="263">
        <v>656.14499999999998</v>
      </c>
      <c r="G232" s="34"/>
      <c r="H232" s="39"/>
    </row>
    <row r="233" spans="1:8" s="2" customFormat="1" ht="16.899999999999999" customHeight="1">
      <c r="A233" s="34"/>
      <c r="B233" s="39"/>
      <c r="C233" s="258" t="s">
        <v>153</v>
      </c>
      <c r="D233" s="259" t="s">
        <v>152</v>
      </c>
      <c r="E233" s="260" t="s">
        <v>143</v>
      </c>
      <c r="F233" s="261">
        <v>284.94</v>
      </c>
      <c r="G233" s="34"/>
      <c r="H233" s="39"/>
    </row>
    <row r="234" spans="1:8" s="2" customFormat="1" ht="16.899999999999999" customHeight="1">
      <c r="A234" s="34"/>
      <c r="B234" s="39"/>
      <c r="C234" s="262" t="s">
        <v>153</v>
      </c>
      <c r="D234" s="262" t="s">
        <v>287</v>
      </c>
      <c r="E234" s="17" t="s">
        <v>1</v>
      </c>
      <c r="F234" s="263">
        <v>284.94</v>
      </c>
      <c r="G234" s="34"/>
      <c r="H234" s="39"/>
    </row>
    <row r="235" spans="1:8" s="2" customFormat="1" ht="16.899999999999999" customHeight="1">
      <c r="A235" s="34"/>
      <c r="B235" s="39"/>
      <c r="C235" s="264" t="s">
        <v>1043</v>
      </c>
      <c r="D235" s="34"/>
      <c r="E235" s="34"/>
      <c r="F235" s="34"/>
      <c r="G235" s="34"/>
      <c r="H235" s="39"/>
    </row>
    <row r="236" spans="1:8" s="2" customFormat="1" ht="22.5">
      <c r="A236" s="34"/>
      <c r="B236" s="39"/>
      <c r="C236" s="262" t="s">
        <v>284</v>
      </c>
      <c r="D236" s="262" t="s">
        <v>285</v>
      </c>
      <c r="E236" s="17" t="s">
        <v>143</v>
      </c>
      <c r="F236" s="263">
        <v>284.94</v>
      </c>
      <c r="G236" s="34"/>
      <c r="H236" s="39"/>
    </row>
    <row r="237" spans="1:8" s="2" customFormat="1" ht="22.5">
      <c r="A237" s="34"/>
      <c r="B237" s="39"/>
      <c r="C237" s="262" t="s">
        <v>288</v>
      </c>
      <c r="D237" s="262" t="s">
        <v>289</v>
      </c>
      <c r="E237" s="17" t="s">
        <v>290</v>
      </c>
      <c r="F237" s="263">
        <v>656.14499999999998</v>
      </c>
      <c r="G237" s="34"/>
      <c r="H237" s="39"/>
    </row>
    <row r="238" spans="1:8" s="2" customFormat="1" ht="16.899999999999999" customHeight="1">
      <c r="A238" s="34"/>
      <c r="B238" s="39"/>
      <c r="C238" s="258" t="s">
        <v>155</v>
      </c>
      <c r="D238" s="259" t="s">
        <v>156</v>
      </c>
      <c r="E238" s="260" t="s">
        <v>143</v>
      </c>
      <c r="F238" s="261">
        <v>3.24</v>
      </c>
      <c r="G238" s="34"/>
      <c r="H238" s="39"/>
    </row>
    <row r="239" spans="1:8" s="2" customFormat="1" ht="16.899999999999999" customHeight="1">
      <c r="A239" s="34"/>
      <c r="B239" s="39"/>
      <c r="C239" s="262" t="s">
        <v>1</v>
      </c>
      <c r="D239" s="262" t="s">
        <v>1025</v>
      </c>
      <c r="E239" s="17" t="s">
        <v>1</v>
      </c>
      <c r="F239" s="263">
        <v>0</v>
      </c>
      <c r="G239" s="34"/>
      <c r="H239" s="39"/>
    </row>
    <row r="240" spans="1:8" s="2" customFormat="1" ht="16.899999999999999" customHeight="1">
      <c r="A240" s="34"/>
      <c r="B240" s="39"/>
      <c r="C240" s="262" t="s">
        <v>1</v>
      </c>
      <c r="D240" s="262" t="s">
        <v>1041</v>
      </c>
      <c r="E240" s="17" t="s">
        <v>1</v>
      </c>
      <c r="F240" s="263">
        <v>3.24</v>
      </c>
      <c r="G240" s="34"/>
      <c r="H240" s="39"/>
    </row>
    <row r="241" spans="1:8" s="2" customFormat="1" ht="16.899999999999999" customHeight="1">
      <c r="A241" s="34"/>
      <c r="B241" s="39"/>
      <c r="C241" s="264" t="s">
        <v>1043</v>
      </c>
      <c r="D241" s="34"/>
      <c r="E241" s="34"/>
      <c r="F241" s="34"/>
      <c r="G241" s="34"/>
      <c r="H241" s="39"/>
    </row>
    <row r="242" spans="1:8" s="2" customFormat="1" ht="22.5">
      <c r="A242" s="34"/>
      <c r="B242" s="39"/>
      <c r="C242" s="262" t="s">
        <v>275</v>
      </c>
      <c r="D242" s="262" t="s">
        <v>276</v>
      </c>
      <c r="E242" s="17" t="s">
        <v>143</v>
      </c>
      <c r="F242" s="263">
        <v>3.24</v>
      </c>
      <c r="G242" s="34"/>
      <c r="H242" s="39"/>
    </row>
    <row r="243" spans="1:8" s="2" customFormat="1" ht="22.5">
      <c r="A243" s="34"/>
      <c r="B243" s="39"/>
      <c r="C243" s="262" t="s">
        <v>284</v>
      </c>
      <c r="D243" s="262" t="s">
        <v>285</v>
      </c>
      <c r="E243" s="17" t="s">
        <v>143</v>
      </c>
      <c r="F243" s="263">
        <v>284.94</v>
      </c>
      <c r="G243" s="34"/>
      <c r="H243" s="39"/>
    </row>
    <row r="244" spans="1:8" s="2" customFormat="1" ht="16.899999999999999" customHeight="1">
      <c r="A244" s="34"/>
      <c r="B244" s="39"/>
      <c r="C244" s="262" t="s">
        <v>301</v>
      </c>
      <c r="D244" s="262" t="s">
        <v>302</v>
      </c>
      <c r="E244" s="17" t="s">
        <v>143</v>
      </c>
      <c r="F244" s="263">
        <v>10.592000000000001</v>
      </c>
      <c r="G244" s="34"/>
      <c r="H244" s="39"/>
    </row>
    <row r="245" spans="1:8" s="2" customFormat="1" ht="16.899999999999999" customHeight="1">
      <c r="A245" s="34"/>
      <c r="B245" s="39"/>
      <c r="C245" s="258" t="s">
        <v>158</v>
      </c>
      <c r="D245" s="259" t="s">
        <v>159</v>
      </c>
      <c r="E245" s="260" t="s">
        <v>160</v>
      </c>
      <c r="F245" s="261">
        <v>10</v>
      </c>
      <c r="G245" s="34"/>
      <c r="H245" s="39"/>
    </row>
    <row r="246" spans="1:8" s="2" customFormat="1" ht="16.899999999999999" customHeight="1">
      <c r="A246" s="34"/>
      <c r="B246" s="39"/>
      <c r="C246" s="262" t="s">
        <v>1</v>
      </c>
      <c r="D246" s="262" t="s">
        <v>1025</v>
      </c>
      <c r="E246" s="17" t="s">
        <v>1</v>
      </c>
      <c r="F246" s="263">
        <v>0</v>
      </c>
      <c r="G246" s="34"/>
      <c r="H246" s="39"/>
    </row>
    <row r="247" spans="1:8" s="2" customFormat="1" ht="16.899999999999999" customHeight="1">
      <c r="A247" s="34"/>
      <c r="B247" s="39"/>
      <c r="C247" s="262" t="s">
        <v>1</v>
      </c>
      <c r="D247" s="262" t="s">
        <v>161</v>
      </c>
      <c r="E247" s="17" t="s">
        <v>1</v>
      </c>
      <c r="F247" s="263">
        <v>10</v>
      </c>
      <c r="G247" s="34"/>
      <c r="H247" s="39"/>
    </row>
    <row r="248" spans="1:8" s="2" customFormat="1" ht="16.899999999999999" customHeight="1">
      <c r="A248" s="34"/>
      <c r="B248" s="39"/>
      <c r="C248" s="264" t="s">
        <v>1043</v>
      </c>
      <c r="D248" s="34"/>
      <c r="E248" s="34"/>
      <c r="F248" s="34"/>
      <c r="G248" s="34"/>
      <c r="H248" s="39"/>
    </row>
    <row r="249" spans="1:8" s="2" customFormat="1" ht="16.899999999999999" customHeight="1">
      <c r="A249" s="34"/>
      <c r="B249" s="39"/>
      <c r="C249" s="262" t="s">
        <v>301</v>
      </c>
      <c r="D249" s="262" t="s">
        <v>302</v>
      </c>
      <c r="E249" s="17" t="s">
        <v>143</v>
      </c>
      <c r="F249" s="263">
        <v>10.592000000000001</v>
      </c>
      <c r="G249" s="34"/>
      <c r="H249" s="39"/>
    </row>
    <row r="250" spans="1:8" s="2" customFormat="1" ht="16.899999999999999" customHeight="1">
      <c r="A250" s="34"/>
      <c r="B250" s="39"/>
      <c r="C250" s="262" t="s">
        <v>469</v>
      </c>
      <c r="D250" s="262" t="s">
        <v>470</v>
      </c>
      <c r="E250" s="17" t="s">
        <v>143</v>
      </c>
      <c r="F250" s="263">
        <v>10</v>
      </c>
      <c r="G250" s="34"/>
      <c r="H250" s="39"/>
    </row>
    <row r="251" spans="1:8" s="2" customFormat="1" ht="16.899999999999999" customHeight="1">
      <c r="A251" s="34"/>
      <c r="B251" s="39"/>
      <c r="C251" s="262" t="s">
        <v>473</v>
      </c>
      <c r="D251" s="262" t="s">
        <v>474</v>
      </c>
      <c r="E251" s="17" t="s">
        <v>160</v>
      </c>
      <c r="F251" s="263">
        <v>10</v>
      </c>
      <c r="G251" s="34"/>
      <c r="H251" s="39"/>
    </row>
    <row r="252" spans="1:8" s="2" customFormat="1" ht="16.899999999999999" customHeight="1">
      <c r="A252" s="34"/>
      <c r="B252" s="39"/>
      <c r="C252" s="262" t="s">
        <v>509</v>
      </c>
      <c r="D252" s="262" t="s">
        <v>510</v>
      </c>
      <c r="E252" s="17" t="s">
        <v>160</v>
      </c>
      <c r="F252" s="263">
        <v>10</v>
      </c>
      <c r="G252" s="34"/>
      <c r="H252" s="39"/>
    </row>
    <row r="253" spans="1:8" s="2" customFormat="1" ht="16.899999999999999" customHeight="1">
      <c r="A253" s="34"/>
      <c r="B253" s="39"/>
      <c r="C253" s="262" t="s">
        <v>530</v>
      </c>
      <c r="D253" s="262" t="s">
        <v>531</v>
      </c>
      <c r="E253" s="17" t="s">
        <v>160</v>
      </c>
      <c r="F253" s="263">
        <v>10</v>
      </c>
      <c r="G253" s="34"/>
      <c r="H253" s="39"/>
    </row>
    <row r="254" spans="1:8" s="2" customFormat="1" ht="16.899999999999999" customHeight="1">
      <c r="A254" s="34"/>
      <c r="B254" s="39"/>
      <c r="C254" s="262" t="s">
        <v>513</v>
      </c>
      <c r="D254" s="262" t="s">
        <v>514</v>
      </c>
      <c r="E254" s="17" t="s">
        <v>160</v>
      </c>
      <c r="F254" s="263">
        <v>10</v>
      </c>
      <c r="G254" s="34"/>
      <c r="H254" s="39"/>
    </row>
    <row r="255" spans="1:8" s="2" customFormat="1" ht="16.899999999999999" customHeight="1">
      <c r="A255" s="34"/>
      <c r="B255" s="39"/>
      <c r="C255" s="262" t="s">
        <v>477</v>
      </c>
      <c r="D255" s="262" t="s">
        <v>478</v>
      </c>
      <c r="E255" s="17" t="s">
        <v>160</v>
      </c>
      <c r="F255" s="263">
        <v>10</v>
      </c>
      <c r="G255" s="34"/>
      <c r="H255" s="39"/>
    </row>
    <row r="256" spans="1:8" s="2" customFormat="1" ht="16.899999999999999" customHeight="1">
      <c r="A256" s="34"/>
      <c r="B256" s="39"/>
      <c r="C256" s="262" t="s">
        <v>481</v>
      </c>
      <c r="D256" s="262" t="s">
        <v>482</v>
      </c>
      <c r="E256" s="17" t="s">
        <v>160</v>
      </c>
      <c r="F256" s="263">
        <v>10</v>
      </c>
      <c r="G256" s="34"/>
      <c r="H256" s="39"/>
    </row>
    <row r="257" spans="1:8" s="2" customFormat="1" ht="16.899999999999999" customHeight="1">
      <c r="A257" s="34"/>
      <c r="B257" s="39"/>
      <c r="C257" s="258" t="s">
        <v>162</v>
      </c>
      <c r="D257" s="259" t="s">
        <v>163</v>
      </c>
      <c r="E257" s="260" t="s">
        <v>160</v>
      </c>
      <c r="F257" s="261">
        <v>3</v>
      </c>
      <c r="G257" s="34"/>
      <c r="H257" s="39"/>
    </row>
    <row r="258" spans="1:8" s="2" customFormat="1" ht="16.899999999999999" customHeight="1">
      <c r="A258" s="34"/>
      <c r="B258" s="39"/>
      <c r="C258" s="262" t="s">
        <v>1</v>
      </c>
      <c r="D258" s="262" t="s">
        <v>1025</v>
      </c>
      <c r="E258" s="17" t="s">
        <v>1</v>
      </c>
      <c r="F258" s="263">
        <v>0</v>
      </c>
      <c r="G258" s="34"/>
      <c r="H258" s="39"/>
    </row>
    <row r="259" spans="1:8" s="2" customFormat="1" ht="16.899999999999999" customHeight="1">
      <c r="A259" s="34"/>
      <c r="B259" s="39"/>
      <c r="C259" s="262" t="s">
        <v>1</v>
      </c>
      <c r="D259" s="262" t="s">
        <v>96</v>
      </c>
      <c r="E259" s="17" t="s">
        <v>1</v>
      </c>
      <c r="F259" s="263">
        <v>3</v>
      </c>
      <c r="G259" s="34"/>
      <c r="H259" s="39"/>
    </row>
    <row r="260" spans="1:8" s="2" customFormat="1" ht="16.899999999999999" customHeight="1">
      <c r="A260" s="34"/>
      <c r="B260" s="39"/>
      <c r="C260" s="264" t="s">
        <v>1043</v>
      </c>
      <c r="D260" s="34"/>
      <c r="E260" s="34"/>
      <c r="F260" s="34"/>
      <c r="G260" s="34"/>
      <c r="H260" s="39"/>
    </row>
    <row r="261" spans="1:8" s="2" customFormat="1" ht="16.899999999999999" customHeight="1">
      <c r="A261" s="34"/>
      <c r="B261" s="39"/>
      <c r="C261" s="262" t="s">
        <v>465</v>
      </c>
      <c r="D261" s="262" t="s">
        <v>466</v>
      </c>
      <c r="E261" s="17" t="s">
        <v>143</v>
      </c>
      <c r="F261" s="263">
        <v>3</v>
      </c>
      <c r="G261" s="34"/>
      <c r="H261" s="39"/>
    </row>
    <row r="262" spans="1:8" s="2" customFormat="1" ht="16.899999999999999" customHeight="1">
      <c r="A262" s="34"/>
      <c r="B262" s="39"/>
      <c r="C262" s="262" t="s">
        <v>485</v>
      </c>
      <c r="D262" s="262" t="s">
        <v>486</v>
      </c>
      <c r="E262" s="17" t="s">
        <v>160</v>
      </c>
      <c r="F262" s="263">
        <v>3</v>
      </c>
      <c r="G262" s="34"/>
      <c r="H262" s="39"/>
    </row>
    <row r="263" spans="1:8" s="2" customFormat="1" ht="16.899999999999999" customHeight="1">
      <c r="A263" s="34"/>
      <c r="B263" s="39"/>
      <c r="C263" s="262" t="s">
        <v>517</v>
      </c>
      <c r="D263" s="262" t="s">
        <v>518</v>
      </c>
      <c r="E263" s="17" t="s">
        <v>160</v>
      </c>
      <c r="F263" s="263">
        <v>3</v>
      </c>
      <c r="G263" s="34"/>
      <c r="H263" s="39"/>
    </row>
    <row r="264" spans="1:8" s="2" customFormat="1" ht="16.899999999999999" customHeight="1">
      <c r="A264" s="34"/>
      <c r="B264" s="39"/>
      <c r="C264" s="262" t="s">
        <v>521</v>
      </c>
      <c r="D264" s="262" t="s">
        <v>522</v>
      </c>
      <c r="E264" s="17" t="s">
        <v>160</v>
      </c>
      <c r="F264" s="263">
        <v>3</v>
      </c>
      <c r="G264" s="34"/>
      <c r="H264" s="39"/>
    </row>
    <row r="265" spans="1:8" s="2" customFormat="1" ht="16.899999999999999" customHeight="1">
      <c r="A265" s="34"/>
      <c r="B265" s="39"/>
      <c r="C265" s="262" t="s">
        <v>525</v>
      </c>
      <c r="D265" s="262" t="s">
        <v>526</v>
      </c>
      <c r="E265" s="17" t="s">
        <v>160</v>
      </c>
      <c r="F265" s="263">
        <v>3</v>
      </c>
      <c r="G265" s="34"/>
      <c r="H265" s="39"/>
    </row>
    <row r="266" spans="1:8" s="2" customFormat="1" ht="16.899999999999999" customHeight="1">
      <c r="A266" s="34"/>
      <c r="B266" s="39"/>
      <c r="C266" s="262" t="s">
        <v>489</v>
      </c>
      <c r="D266" s="262" t="s">
        <v>490</v>
      </c>
      <c r="E266" s="17" t="s">
        <v>160</v>
      </c>
      <c r="F266" s="263">
        <v>3</v>
      </c>
      <c r="G266" s="34"/>
      <c r="H266" s="39"/>
    </row>
    <row r="267" spans="1:8" s="2" customFormat="1" ht="16.899999999999999" customHeight="1">
      <c r="A267" s="34"/>
      <c r="B267" s="39"/>
      <c r="C267" s="262" t="s">
        <v>493</v>
      </c>
      <c r="D267" s="262" t="s">
        <v>494</v>
      </c>
      <c r="E267" s="17" t="s">
        <v>160</v>
      </c>
      <c r="F267" s="263">
        <v>3</v>
      </c>
      <c r="G267" s="34"/>
      <c r="H267" s="39"/>
    </row>
    <row r="268" spans="1:8" s="2" customFormat="1" ht="16.899999999999999" customHeight="1">
      <c r="A268" s="34"/>
      <c r="B268" s="39"/>
      <c r="C268" s="262" t="s">
        <v>497</v>
      </c>
      <c r="D268" s="262" t="s">
        <v>498</v>
      </c>
      <c r="E268" s="17" t="s">
        <v>160</v>
      </c>
      <c r="F268" s="263">
        <v>3</v>
      </c>
      <c r="G268" s="34"/>
      <c r="H268" s="39"/>
    </row>
    <row r="269" spans="1:8" s="2" customFormat="1" ht="16.899999999999999" customHeight="1">
      <c r="A269" s="34"/>
      <c r="B269" s="39"/>
      <c r="C269" s="262" t="s">
        <v>501</v>
      </c>
      <c r="D269" s="262" t="s">
        <v>502</v>
      </c>
      <c r="E269" s="17" t="s">
        <v>160</v>
      </c>
      <c r="F269" s="263">
        <v>3</v>
      </c>
      <c r="G269" s="34"/>
      <c r="H269" s="39"/>
    </row>
    <row r="270" spans="1:8" s="2" customFormat="1" ht="16.899999999999999" customHeight="1">
      <c r="A270" s="34"/>
      <c r="B270" s="39"/>
      <c r="C270" s="262" t="s">
        <v>505</v>
      </c>
      <c r="D270" s="262" t="s">
        <v>506</v>
      </c>
      <c r="E270" s="17" t="s">
        <v>160</v>
      </c>
      <c r="F270" s="263">
        <v>3</v>
      </c>
      <c r="G270" s="34"/>
      <c r="H270" s="39"/>
    </row>
    <row r="271" spans="1:8" s="2" customFormat="1" ht="16.899999999999999" customHeight="1">
      <c r="A271" s="34"/>
      <c r="B271" s="39"/>
      <c r="C271" s="258" t="s">
        <v>164</v>
      </c>
      <c r="D271" s="259" t="s">
        <v>142</v>
      </c>
      <c r="E271" s="260" t="s">
        <v>143</v>
      </c>
      <c r="F271" s="261">
        <v>13.24</v>
      </c>
      <c r="G271" s="34"/>
      <c r="H271" s="39"/>
    </row>
    <row r="272" spans="1:8" s="2" customFormat="1" ht="16.899999999999999" customHeight="1">
      <c r="A272" s="34"/>
      <c r="B272" s="39"/>
      <c r="C272" s="262" t="s">
        <v>1</v>
      </c>
      <c r="D272" s="262" t="s">
        <v>305</v>
      </c>
      <c r="E272" s="17" t="s">
        <v>1</v>
      </c>
      <c r="F272" s="263">
        <v>3.24</v>
      </c>
      <c r="G272" s="34"/>
      <c r="H272" s="39"/>
    </row>
    <row r="273" spans="1:8" s="2" customFormat="1" ht="16.899999999999999" customHeight="1">
      <c r="A273" s="34"/>
      <c r="B273" s="39"/>
      <c r="C273" s="262" t="s">
        <v>1</v>
      </c>
      <c r="D273" s="262" t="s">
        <v>306</v>
      </c>
      <c r="E273" s="17" t="s">
        <v>1</v>
      </c>
      <c r="F273" s="263">
        <v>10</v>
      </c>
      <c r="G273" s="34"/>
      <c r="H273" s="39"/>
    </row>
    <row r="274" spans="1:8" s="2" customFormat="1" ht="16.899999999999999" customHeight="1">
      <c r="A274" s="34"/>
      <c r="B274" s="39"/>
      <c r="C274" s="262" t="s">
        <v>164</v>
      </c>
      <c r="D274" s="262" t="s">
        <v>213</v>
      </c>
      <c r="E274" s="17" t="s">
        <v>1</v>
      </c>
      <c r="F274" s="263">
        <v>13.24</v>
      </c>
      <c r="G274" s="34"/>
      <c r="H274" s="39"/>
    </row>
    <row r="275" spans="1:8" s="2" customFormat="1" ht="16.899999999999999" customHeight="1">
      <c r="A275" s="34"/>
      <c r="B275" s="39"/>
      <c r="C275" s="264" t="s">
        <v>1043</v>
      </c>
      <c r="D275" s="34"/>
      <c r="E275" s="34"/>
      <c r="F275" s="34"/>
      <c r="G275" s="34"/>
      <c r="H275" s="39"/>
    </row>
    <row r="276" spans="1:8" s="2" customFormat="1" ht="16.899999999999999" customHeight="1">
      <c r="A276" s="34"/>
      <c r="B276" s="39"/>
      <c r="C276" s="262" t="s">
        <v>301</v>
      </c>
      <c r="D276" s="262" t="s">
        <v>302</v>
      </c>
      <c r="E276" s="17" t="s">
        <v>143</v>
      </c>
      <c r="F276" s="263">
        <v>13.24</v>
      </c>
      <c r="G276" s="34"/>
      <c r="H276" s="39"/>
    </row>
    <row r="277" spans="1:8" s="2" customFormat="1" ht="16.899999999999999" customHeight="1">
      <c r="A277" s="34"/>
      <c r="B277" s="39"/>
      <c r="C277" s="262" t="s">
        <v>315</v>
      </c>
      <c r="D277" s="262" t="s">
        <v>316</v>
      </c>
      <c r="E277" s="17" t="s">
        <v>290</v>
      </c>
      <c r="F277" s="263">
        <v>19.292000000000002</v>
      </c>
      <c r="G277" s="34"/>
      <c r="H277" s="39"/>
    </row>
    <row r="278" spans="1:8" s="2" customFormat="1" ht="16.899999999999999" customHeight="1">
      <c r="A278" s="34"/>
      <c r="B278" s="39"/>
      <c r="C278" s="258" t="s">
        <v>166</v>
      </c>
      <c r="D278" s="259" t="s">
        <v>167</v>
      </c>
      <c r="E278" s="260" t="s">
        <v>94</v>
      </c>
      <c r="F278" s="261">
        <v>475</v>
      </c>
      <c r="G278" s="34"/>
      <c r="H278" s="39"/>
    </row>
    <row r="279" spans="1:8" s="2" customFormat="1" ht="16.899999999999999" customHeight="1">
      <c r="A279" s="34"/>
      <c r="B279" s="39"/>
      <c r="C279" s="262" t="s">
        <v>1</v>
      </c>
      <c r="D279" s="262" t="s">
        <v>1025</v>
      </c>
      <c r="E279" s="17" t="s">
        <v>1</v>
      </c>
      <c r="F279" s="263">
        <v>0</v>
      </c>
      <c r="G279" s="34"/>
      <c r="H279" s="39"/>
    </row>
    <row r="280" spans="1:8" s="2" customFormat="1" ht="16.899999999999999" customHeight="1">
      <c r="A280" s="34"/>
      <c r="B280" s="39"/>
      <c r="C280" s="262" t="s">
        <v>1</v>
      </c>
      <c r="D280" s="262" t="s">
        <v>168</v>
      </c>
      <c r="E280" s="17" t="s">
        <v>1</v>
      </c>
      <c r="F280" s="263">
        <v>475</v>
      </c>
      <c r="G280" s="34"/>
      <c r="H280" s="39"/>
    </row>
    <row r="281" spans="1:8" s="2" customFormat="1" ht="16.899999999999999" customHeight="1">
      <c r="A281" s="34"/>
      <c r="B281" s="39"/>
      <c r="C281" s="264" t="s">
        <v>1043</v>
      </c>
      <c r="D281" s="34"/>
      <c r="E281" s="34"/>
      <c r="F281" s="34"/>
      <c r="G281" s="34"/>
      <c r="H281" s="39"/>
    </row>
    <row r="282" spans="1:8" s="2" customFormat="1" ht="16.899999999999999" customHeight="1">
      <c r="A282" s="34"/>
      <c r="B282" s="39"/>
      <c r="C282" s="262" t="s">
        <v>322</v>
      </c>
      <c r="D282" s="262" t="s">
        <v>323</v>
      </c>
      <c r="E282" s="17" t="s">
        <v>94</v>
      </c>
      <c r="F282" s="263">
        <v>475</v>
      </c>
      <c r="G282" s="34"/>
      <c r="H282" s="39"/>
    </row>
    <row r="283" spans="1:8" s="2" customFormat="1" ht="16.899999999999999" customHeight="1">
      <c r="A283" s="34"/>
      <c r="B283" s="39"/>
      <c r="C283" s="262" t="s">
        <v>333</v>
      </c>
      <c r="D283" s="262" t="s">
        <v>334</v>
      </c>
      <c r="E283" s="17" t="s">
        <v>94</v>
      </c>
      <c r="F283" s="263">
        <v>475</v>
      </c>
      <c r="G283" s="34"/>
      <c r="H283" s="39"/>
    </row>
    <row r="284" spans="1:8" s="2" customFormat="1" ht="16.899999999999999" customHeight="1">
      <c r="A284" s="34"/>
      <c r="B284" s="39"/>
      <c r="C284" s="262" t="s">
        <v>344</v>
      </c>
      <c r="D284" s="262" t="s">
        <v>345</v>
      </c>
      <c r="E284" s="17" t="s">
        <v>94</v>
      </c>
      <c r="F284" s="263">
        <v>475</v>
      </c>
      <c r="G284" s="34"/>
      <c r="H284" s="39"/>
    </row>
    <row r="285" spans="1:8" s="2" customFormat="1" ht="16.899999999999999" customHeight="1">
      <c r="A285" s="34"/>
      <c r="B285" s="39"/>
      <c r="C285" s="262" t="s">
        <v>326</v>
      </c>
      <c r="D285" s="262" t="s">
        <v>327</v>
      </c>
      <c r="E285" s="17" t="s">
        <v>328</v>
      </c>
      <c r="F285" s="263">
        <v>9.5</v>
      </c>
      <c r="G285" s="34"/>
      <c r="H285" s="39"/>
    </row>
    <row r="286" spans="1:8" s="2" customFormat="1" ht="16.899999999999999" customHeight="1">
      <c r="A286" s="34"/>
      <c r="B286" s="39"/>
      <c r="C286" s="262" t="s">
        <v>337</v>
      </c>
      <c r="D286" s="262" t="s">
        <v>338</v>
      </c>
      <c r="E286" s="17" t="s">
        <v>290</v>
      </c>
      <c r="F286" s="263">
        <v>166.25</v>
      </c>
      <c r="G286" s="34"/>
      <c r="H286" s="39"/>
    </row>
    <row r="287" spans="1:8" s="2" customFormat="1" ht="26.45" customHeight="1">
      <c r="A287" s="34"/>
      <c r="B287" s="39"/>
      <c r="C287" s="257" t="s">
        <v>1051</v>
      </c>
      <c r="D287" s="257" t="s">
        <v>87</v>
      </c>
      <c r="E287" s="34"/>
      <c r="F287" s="34"/>
      <c r="G287" s="34"/>
      <c r="H287" s="39"/>
    </row>
    <row r="288" spans="1:8" s="2" customFormat="1" ht="16.899999999999999" customHeight="1">
      <c r="A288" s="34"/>
      <c r="B288" s="39"/>
      <c r="C288" s="258" t="s">
        <v>726</v>
      </c>
      <c r="D288" s="259" t="s">
        <v>727</v>
      </c>
      <c r="E288" s="260" t="s">
        <v>121</v>
      </c>
      <c r="F288" s="261">
        <v>275</v>
      </c>
      <c r="G288" s="34"/>
      <c r="H288" s="39"/>
    </row>
    <row r="289" spans="1:8" s="2" customFormat="1" ht="16.899999999999999" customHeight="1">
      <c r="A289" s="34"/>
      <c r="B289" s="39"/>
      <c r="C289" s="262" t="s">
        <v>1</v>
      </c>
      <c r="D289" s="262" t="s">
        <v>1052</v>
      </c>
      <c r="E289" s="17" t="s">
        <v>1</v>
      </c>
      <c r="F289" s="263">
        <v>215</v>
      </c>
      <c r="G289" s="34"/>
      <c r="H289" s="39"/>
    </row>
    <row r="290" spans="1:8" s="2" customFormat="1" ht="16.899999999999999" customHeight="1">
      <c r="A290" s="34"/>
      <c r="B290" s="39"/>
      <c r="C290" s="262" t="s">
        <v>1</v>
      </c>
      <c r="D290" s="262" t="s">
        <v>1053</v>
      </c>
      <c r="E290" s="17" t="s">
        <v>1</v>
      </c>
      <c r="F290" s="263">
        <v>60</v>
      </c>
      <c r="G290" s="34"/>
      <c r="H290" s="39"/>
    </row>
    <row r="291" spans="1:8" s="2" customFormat="1" ht="16.899999999999999" customHeight="1">
      <c r="A291" s="34"/>
      <c r="B291" s="39"/>
      <c r="C291" s="262" t="s">
        <v>1</v>
      </c>
      <c r="D291" s="262" t="s">
        <v>213</v>
      </c>
      <c r="E291" s="17" t="s">
        <v>1</v>
      </c>
      <c r="F291" s="263">
        <v>275</v>
      </c>
      <c r="G291" s="34"/>
      <c r="H291" s="39"/>
    </row>
    <row r="292" spans="1:8" s="2" customFormat="1" ht="16.899999999999999" customHeight="1">
      <c r="A292" s="34"/>
      <c r="B292" s="39"/>
      <c r="C292" s="264" t="s">
        <v>1043</v>
      </c>
      <c r="D292" s="34"/>
      <c r="E292" s="34"/>
      <c r="F292" s="34"/>
      <c r="G292" s="34"/>
      <c r="H292" s="39"/>
    </row>
    <row r="293" spans="1:8" s="2" customFormat="1" ht="22.5">
      <c r="A293" s="34"/>
      <c r="B293" s="39"/>
      <c r="C293" s="262" t="s">
        <v>840</v>
      </c>
      <c r="D293" s="262" t="s">
        <v>841</v>
      </c>
      <c r="E293" s="17" t="s">
        <v>121</v>
      </c>
      <c r="F293" s="263">
        <v>275</v>
      </c>
      <c r="G293" s="34"/>
      <c r="H293" s="39"/>
    </row>
    <row r="294" spans="1:8" s="2" customFormat="1" ht="16.899999999999999" customHeight="1">
      <c r="A294" s="34"/>
      <c r="B294" s="39"/>
      <c r="C294" s="262" t="s">
        <v>848</v>
      </c>
      <c r="D294" s="262" t="s">
        <v>849</v>
      </c>
      <c r="E294" s="17" t="s">
        <v>121</v>
      </c>
      <c r="F294" s="263">
        <v>275</v>
      </c>
      <c r="G294" s="34"/>
      <c r="H294" s="39"/>
    </row>
    <row r="295" spans="1:8" s="2" customFormat="1" ht="16.899999999999999" customHeight="1">
      <c r="A295" s="34"/>
      <c r="B295" s="39"/>
      <c r="C295" s="262" t="s">
        <v>881</v>
      </c>
      <c r="D295" s="262" t="s">
        <v>882</v>
      </c>
      <c r="E295" s="17" t="s">
        <v>883</v>
      </c>
      <c r="F295" s="263">
        <v>0.27500000000000002</v>
      </c>
      <c r="G295" s="34"/>
      <c r="H295" s="39"/>
    </row>
    <row r="296" spans="1:8" s="2" customFormat="1" ht="16.899999999999999" customHeight="1">
      <c r="A296" s="34"/>
      <c r="B296" s="39"/>
      <c r="C296" s="262" t="s">
        <v>915</v>
      </c>
      <c r="D296" s="262" t="s">
        <v>916</v>
      </c>
      <c r="E296" s="17" t="s">
        <v>121</v>
      </c>
      <c r="F296" s="263">
        <v>275</v>
      </c>
      <c r="G296" s="34"/>
      <c r="H296" s="39"/>
    </row>
    <row r="297" spans="1:8" s="2" customFormat="1" ht="16.899999999999999" customHeight="1">
      <c r="A297" s="34"/>
      <c r="B297" s="39"/>
      <c r="C297" s="258" t="s">
        <v>729</v>
      </c>
      <c r="D297" s="259" t="s">
        <v>730</v>
      </c>
      <c r="E297" s="260" t="s">
        <v>160</v>
      </c>
      <c r="F297" s="261">
        <v>9</v>
      </c>
      <c r="G297" s="34"/>
      <c r="H297" s="39"/>
    </row>
    <row r="298" spans="1:8" s="2" customFormat="1" ht="16.899999999999999" customHeight="1">
      <c r="A298" s="34"/>
      <c r="B298" s="39"/>
      <c r="C298" s="262" t="s">
        <v>1</v>
      </c>
      <c r="D298" s="262" t="s">
        <v>1054</v>
      </c>
      <c r="E298" s="17" t="s">
        <v>1</v>
      </c>
      <c r="F298" s="263">
        <v>2</v>
      </c>
      <c r="G298" s="34"/>
      <c r="H298" s="39"/>
    </row>
    <row r="299" spans="1:8" s="2" customFormat="1" ht="16.899999999999999" customHeight="1">
      <c r="A299" s="34"/>
      <c r="B299" s="39"/>
      <c r="C299" s="262" t="s">
        <v>1</v>
      </c>
      <c r="D299" s="262" t="s">
        <v>1055</v>
      </c>
      <c r="E299" s="17" t="s">
        <v>1</v>
      </c>
      <c r="F299" s="263">
        <v>7</v>
      </c>
      <c r="G299" s="34"/>
      <c r="H299" s="39"/>
    </row>
    <row r="300" spans="1:8" s="2" customFormat="1" ht="16.899999999999999" customHeight="1">
      <c r="A300" s="34"/>
      <c r="B300" s="39"/>
      <c r="C300" s="262" t="s">
        <v>1</v>
      </c>
      <c r="D300" s="262" t="s">
        <v>213</v>
      </c>
      <c r="E300" s="17" t="s">
        <v>1</v>
      </c>
      <c r="F300" s="263">
        <v>9</v>
      </c>
      <c r="G300" s="34"/>
      <c r="H300" s="39"/>
    </row>
    <row r="301" spans="1:8" s="2" customFormat="1" ht="16.899999999999999" customHeight="1">
      <c r="A301" s="34"/>
      <c r="B301" s="39"/>
      <c r="C301" s="264" t="s">
        <v>1043</v>
      </c>
      <c r="D301" s="34"/>
      <c r="E301" s="34"/>
      <c r="F301" s="34"/>
      <c r="G301" s="34"/>
      <c r="H301" s="39"/>
    </row>
    <row r="302" spans="1:8" s="2" customFormat="1" ht="16.899999999999999" customHeight="1">
      <c r="A302" s="34"/>
      <c r="B302" s="39"/>
      <c r="C302" s="262" t="s">
        <v>786</v>
      </c>
      <c r="D302" s="262" t="s">
        <v>787</v>
      </c>
      <c r="E302" s="17" t="s">
        <v>160</v>
      </c>
      <c r="F302" s="263">
        <v>9</v>
      </c>
      <c r="G302" s="34"/>
      <c r="H302" s="39"/>
    </row>
    <row r="303" spans="1:8" s="2" customFormat="1" ht="16.899999999999999" customHeight="1">
      <c r="A303" s="34"/>
      <c r="B303" s="39"/>
      <c r="C303" s="262" t="s">
        <v>820</v>
      </c>
      <c r="D303" s="262" t="s">
        <v>821</v>
      </c>
      <c r="E303" s="17" t="s">
        <v>160</v>
      </c>
      <c r="F303" s="263">
        <v>9</v>
      </c>
      <c r="G303" s="34"/>
      <c r="H303" s="39"/>
    </row>
    <row r="304" spans="1:8" s="2" customFormat="1" ht="16.899999999999999" customHeight="1">
      <c r="A304" s="34"/>
      <c r="B304" s="39"/>
      <c r="C304" s="262" t="s">
        <v>832</v>
      </c>
      <c r="D304" s="262" t="s">
        <v>833</v>
      </c>
      <c r="E304" s="17" t="s">
        <v>160</v>
      </c>
      <c r="F304" s="263">
        <v>9</v>
      </c>
      <c r="G304" s="34"/>
      <c r="H304" s="39"/>
    </row>
    <row r="305" spans="1:8" s="2" customFormat="1" ht="16.899999999999999" customHeight="1">
      <c r="A305" s="34"/>
      <c r="B305" s="39"/>
      <c r="C305" s="262" t="s">
        <v>887</v>
      </c>
      <c r="D305" s="262" t="s">
        <v>888</v>
      </c>
      <c r="E305" s="17" t="s">
        <v>143</v>
      </c>
      <c r="F305" s="263">
        <v>9</v>
      </c>
      <c r="G305" s="34"/>
      <c r="H305" s="39"/>
    </row>
    <row r="306" spans="1:8" s="2" customFormat="1" ht="16.899999999999999" customHeight="1">
      <c r="A306" s="34"/>
      <c r="B306" s="39"/>
      <c r="C306" s="262" t="s">
        <v>948</v>
      </c>
      <c r="D306" s="262" t="s">
        <v>949</v>
      </c>
      <c r="E306" s="17" t="s">
        <v>160</v>
      </c>
      <c r="F306" s="263">
        <v>9</v>
      </c>
      <c r="G306" s="34"/>
      <c r="H306" s="39"/>
    </row>
    <row r="307" spans="1:8" s="2" customFormat="1" ht="16.899999999999999" customHeight="1">
      <c r="A307" s="34"/>
      <c r="B307" s="39"/>
      <c r="C307" s="262" t="s">
        <v>835</v>
      </c>
      <c r="D307" s="262" t="s">
        <v>836</v>
      </c>
      <c r="E307" s="17" t="s">
        <v>160</v>
      </c>
      <c r="F307" s="263">
        <v>9</v>
      </c>
      <c r="G307" s="34"/>
      <c r="H307" s="39"/>
    </row>
    <row r="308" spans="1:8" s="2" customFormat="1" ht="16.899999999999999" customHeight="1">
      <c r="A308" s="34"/>
      <c r="B308" s="39"/>
      <c r="C308" s="258" t="s">
        <v>731</v>
      </c>
      <c r="D308" s="259" t="s">
        <v>732</v>
      </c>
      <c r="E308" s="260" t="s">
        <v>160</v>
      </c>
      <c r="F308" s="261">
        <v>20</v>
      </c>
      <c r="G308" s="34"/>
      <c r="H308" s="39"/>
    </row>
    <row r="309" spans="1:8" s="2" customFormat="1" ht="16.899999999999999" customHeight="1">
      <c r="A309" s="34"/>
      <c r="B309" s="39"/>
      <c r="C309" s="262" t="s">
        <v>1</v>
      </c>
      <c r="D309" s="262" t="s">
        <v>283</v>
      </c>
      <c r="E309" s="17" t="s">
        <v>1</v>
      </c>
      <c r="F309" s="263">
        <v>20</v>
      </c>
      <c r="G309" s="34"/>
      <c r="H309" s="39"/>
    </row>
    <row r="310" spans="1:8" s="2" customFormat="1" ht="16.899999999999999" customHeight="1">
      <c r="A310" s="34"/>
      <c r="B310" s="39"/>
      <c r="C310" s="264" t="s">
        <v>1043</v>
      </c>
      <c r="D310" s="34"/>
      <c r="E310" s="34"/>
      <c r="F310" s="34"/>
      <c r="G310" s="34"/>
      <c r="H310" s="39"/>
    </row>
    <row r="311" spans="1:8" s="2" customFormat="1" ht="16.899999999999999" customHeight="1">
      <c r="A311" s="34"/>
      <c r="B311" s="39"/>
      <c r="C311" s="262" t="s">
        <v>762</v>
      </c>
      <c r="D311" s="262" t="s">
        <v>763</v>
      </c>
      <c r="E311" s="17" t="s">
        <v>160</v>
      </c>
      <c r="F311" s="263">
        <v>80</v>
      </c>
      <c r="G311" s="34"/>
      <c r="H311" s="39"/>
    </row>
    <row r="312" spans="1:8" s="2" customFormat="1" ht="22.5">
      <c r="A312" s="34"/>
      <c r="B312" s="39"/>
      <c r="C312" s="262" t="s">
        <v>767</v>
      </c>
      <c r="D312" s="262" t="s">
        <v>768</v>
      </c>
      <c r="E312" s="17" t="s">
        <v>160</v>
      </c>
      <c r="F312" s="263">
        <v>20</v>
      </c>
      <c r="G312" s="34"/>
      <c r="H312" s="39"/>
    </row>
    <row r="313" spans="1:8" s="2" customFormat="1" ht="16.899999999999999" customHeight="1">
      <c r="A313" s="34"/>
      <c r="B313" s="39"/>
      <c r="C313" s="262" t="s">
        <v>770</v>
      </c>
      <c r="D313" s="262" t="s">
        <v>771</v>
      </c>
      <c r="E313" s="17" t="s">
        <v>160</v>
      </c>
      <c r="F313" s="263">
        <v>20</v>
      </c>
      <c r="G313" s="34"/>
      <c r="H313" s="39"/>
    </row>
    <row r="314" spans="1:8" s="2" customFormat="1" ht="16.899999999999999" customHeight="1">
      <c r="A314" s="34"/>
      <c r="B314" s="39"/>
      <c r="C314" s="258" t="s">
        <v>733</v>
      </c>
      <c r="D314" s="259" t="s">
        <v>734</v>
      </c>
      <c r="E314" s="260" t="s">
        <v>160</v>
      </c>
      <c r="F314" s="261">
        <v>10</v>
      </c>
      <c r="G314" s="34"/>
      <c r="H314" s="39"/>
    </row>
    <row r="315" spans="1:8" s="2" customFormat="1" ht="16.899999999999999" customHeight="1">
      <c r="A315" s="34"/>
      <c r="B315" s="39"/>
      <c r="C315" s="262" t="s">
        <v>1</v>
      </c>
      <c r="D315" s="262" t="s">
        <v>161</v>
      </c>
      <c r="E315" s="17" t="s">
        <v>1</v>
      </c>
      <c r="F315" s="263">
        <v>10</v>
      </c>
      <c r="G315" s="34"/>
      <c r="H315" s="39"/>
    </row>
    <row r="316" spans="1:8" s="2" customFormat="1" ht="16.899999999999999" customHeight="1">
      <c r="A316" s="34"/>
      <c r="B316" s="39"/>
      <c r="C316" s="264" t="s">
        <v>1043</v>
      </c>
      <c r="D316" s="34"/>
      <c r="E316" s="34"/>
      <c r="F316" s="34"/>
      <c r="G316" s="34"/>
      <c r="H316" s="39"/>
    </row>
    <row r="317" spans="1:8" s="2" customFormat="1" ht="16.899999999999999" customHeight="1">
      <c r="A317" s="34"/>
      <c r="B317" s="39"/>
      <c r="C317" s="262" t="s">
        <v>757</v>
      </c>
      <c r="D317" s="262" t="s">
        <v>758</v>
      </c>
      <c r="E317" s="17" t="s">
        <v>160</v>
      </c>
      <c r="F317" s="263">
        <v>50</v>
      </c>
      <c r="G317" s="34"/>
      <c r="H317" s="39"/>
    </row>
    <row r="318" spans="1:8" s="2" customFormat="1" ht="16.899999999999999" customHeight="1">
      <c r="A318" s="34"/>
      <c r="B318" s="39"/>
      <c r="C318" s="262" t="s">
        <v>774</v>
      </c>
      <c r="D318" s="262" t="s">
        <v>775</v>
      </c>
      <c r="E318" s="17" t="s">
        <v>160</v>
      </c>
      <c r="F318" s="263">
        <v>10</v>
      </c>
      <c r="G318" s="34"/>
      <c r="H318" s="39"/>
    </row>
    <row r="319" spans="1:8" s="2" customFormat="1" ht="16.899999999999999" customHeight="1">
      <c r="A319" s="34"/>
      <c r="B319" s="39"/>
      <c r="C319" s="262" t="s">
        <v>940</v>
      </c>
      <c r="D319" s="262" t="s">
        <v>941</v>
      </c>
      <c r="E319" s="17" t="s">
        <v>160</v>
      </c>
      <c r="F319" s="263">
        <v>10</v>
      </c>
      <c r="G319" s="34"/>
      <c r="H319" s="39"/>
    </row>
    <row r="320" spans="1:8" s="2" customFormat="1" ht="16.899999999999999" customHeight="1">
      <c r="A320" s="34"/>
      <c r="B320" s="39"/>
      <c r="C320" s="262" t="s">
        <v>943</v>
      </c>
      <c r="D320" s="262" t="s">
        <v>944</v>
      </c>
      <c r="E320" s="17" t="s">
        <v>160</v>
      </c>
      <c r="F320" s="263">
        <v>10</v>
      </c>
      <c r="G320" s="34"/>
      <c r="H320" s="39"/>
    </row>
    <row r="321" spans="1:8" s="2" customFormat="1" ht="16.899999999999999" customHeight="1">
      <c r="A321" s="34"/>
      <c r="B321" s="39"/>
      <c r="C321" s="258" t="s">
        <v>735</v>
      </c>
      <c r="D321" s="259" t="s">
        <v>736</v>
      </c>
      <c r="E321" s="260" t="s">
        <v>160</v>
      </c>
      <c r="F321" s="261">
        <v>9</v>
      </c>
      <c r="G321" s="34"/>
      <c r="H321" s="39"/>
    </row>
    <row r="322" spans="1:8" s="2" customFormat="1" ht="16.899999999999999" customHeight="1">
      <c r="A322" s="34"/>
      <c r="B322" s="39"/>
      <c r="C322" s="262" t="s">
        <v>1</v>
      </c>
      <c r="D322" s="262" t="s">
        <v>236</v>
      </c>
      <c r="E322" s="17" t="s">
        <v>1</v>
      </c>
      <c r="F322" s="263">
        <v>9</v>
      </c>
      <c r="G322" s="34"/>
      <c r="H322" s="39"/>
    </row>
    <row r="323" spans="1:8" s="2" customFormat="1" ht="16.899999999999999" customHeight="1">
      <c r="A323" s="34"/>
      <c r="B323" s="39"/>
      <c r="C323" s="264" t="s">
        <v>1043</v>
      </c>
      <c r="D323" s="34"/>
      <c r="E323" s="34"/>
      <c r="F323" s="34"/>
      <c r="G323" s="34"/>
      <c r="H323" s="39"/>
    </row>
    <row r="324" spans="1:8" s="2" customFormat="1" ht="16.899999999999999" customHeight="1">
      <c r="A324" s="34"/>
      <c r="B324" s="39"/>
      <c r="C324" s="262" t="s">
        <v>801</v>
      </c>
      <c r="D324" s="262" t="s">
        <v>802</v>
      </c>
      <c r="E324" s="17" t="s">
        <v>160</v>
      </c>
      <c r="F324" s="263">
        <v>9</v>
      </c>
      <c r="G324" s="34"/>
      <c r="H324" s="39"/>
    </row>
    <row r="325" spans="1:8" s="2" customFormat="1" ht="16.899999999999999" customHeight="1">
      <c r="A325" s="34"/>
      <c r="B325" s="39"/>
      <c r="C325" s="258" t="s">
        <v>737</v>
      </c>
      <c r="D325" s="259" t="s">
        <v>738</v>
      </c>
      <c r="E325" s="260" t="s">
        <v>121</v>
      </c>
      <c r="F325" s="261">
        <v>120</v>
      </c>
      <c r="G325" s="34"/>
      <c r="H325" s="39"/>
    </row>
    <row r="326" spans="1:8" s="2" customFormat="1" ht="16.899999999999999" customHeight="1">
      <c r="A326" s="34"/>
      <c r="B326" s="39"/>
      <c r="C326" s="262" t="s">
        <v>1</v>
      </c>
      <c r="D326" s="262" t="s">
        <v>739</v>
      </c>
      <c r="E326" s="17" t="s">
        <v>1</v>
      </c>
      <c r="F326" s="263">
        <v>120</v>
      </c>
      <c r="G326" s="34"/>
      <c r="H326" s="39"/>
    </row>
    <row r="327" spans="1:8" s="2" customFormat="1" ht="16.899999999999999" customHeight="1">
      <c r="A327" s="34"/>
      <c r="B327" s="39"/>
      <c r="C327" s="264" t="s">
        <v>1043</v>
      </c>
      <c r="D327" s="34"/>
      <c r="E327" s="34"/>
      <c r="F327" s="34"/>
      <c r="G327" s="34"/>
      <c r="H327" s="39"/>
    </row>
    <row r="328" spans="1:8" s="2" customFormat="1" ht="16.899999999999999" customHeight="1">
      <c r="A328" s="34"/>
      <c r="B328" s="39"/>
      <c r="C328" s="262" t="s">
        <v>854</v>
      </c>
      <c r="D328" s="262" t="s">
        <v>855</v>
      </c>
      <c r="E328" s="17" t="s">
        <v>121</v>
      </c>
      <c r="F328" s="263">
        <v>120</v>
      </c>
      <c r="G328" s="34"/>
      <c r="H328" s="39"/>
    </row>
    <row r="329" spans="1:8" s="2" customFormat="1" ht="16.899999999999999" customHeight="1">
      <c r="A329" s="34"/>
      <c r="B329" s="39"/>
      <c r="C329" s="258" t="s">
        <v>740</v>
      </c>
      <c r="D329" s="259" t="s">
        <v>741</v>
      </c>
      <c r="E329" s="260" t="s">
        <v>121</v>
      </c>
      <c r="F329" s="261">
        <v>200</v>
      </c>
      <c r="G329" s="34"/>
      <c r="H329" s="39"/>
    </row>
    <row r="330" spans="1:8" s="2" customFormat="1" ht="16.899999999999999" customHeight="1">
      <c r="A330" s="34"/>
      <c r="B330" s="39"/>
      <c r="C330" s="262" t="s">
        <v>1</v>
      </c>
      <c r="D330" s="262" t="s">
        <v>742</v>
      </c>
      <c r="E330" s="17" t="s">
        <v>1</v>
      </c>
      <c r="F330" s="263">
        <v>200</v>
      </c>
      <c r="G330" s="34"/>
      <c r="H330" s="39"/>
    </row>
    <row r="331" spans="1:8" s="2" customFormat="1" ht="16.899999999999999" customHeight="1">
      <c r="A331" s="34"/>
      <c r="B331" s="39"/>
      <c r="C331" s="264" t="s">
        <v>1043</v>
      </c>
      <c r="D331" s="34"/>
      <c r="E331" s="34"/>
      <c r="F331" s="34"/>
      <c r="G331" s="34"/>
      <c r="H331" s="39"/>
    </row>
    <row r="332" spans="1:8" s="2" customFormat="1" ht="16.899999999999999" customHeight="1">
      <c r="A332" s="34"/>
      <c r="B332" s="39"/>
      <c r="C332" s="262" t="s">
        <v>890</v>
      </c>
      <c r="D332" s="262" t="s">
        <v>891</v>
      </c>
      <c r="E332" s="17" t="s">
        <v>121</v>
      </c>
      <c r="F332" s="263">
        <v>200</v>
      </c>
      <c r="G332" s="34"/>
      <c r="H332" s="39"/>
    </row>
    <row r="333" spans="1:8" s="2" customFormat="1" ht="16.899999999999999" customHeight="1">
      <c r="A333" s="34"/>
      <c r="B333" s="39"/>
      <c r="C333" s="262" t="s">
        <v>909</v>
      </c>
      <c r="D333" s="262" t="s">
        <v>910</v>
      </c>
      <c r="E333" s="17" t="s">
        <v>121</v>
      </c>
      <c r="F333" s="263">
        <v>200</v>
      </c>
      <c r="G333" s="34"/>
      <c r="H333" s="39"/>
    </row>
    <row r="334" spans="1:8" s="2" customFormat="1" ht="16.899999999999999" customHeight="1">
      <c r="A334" s="34"/>
      <c r="B334" s="39"/>
      <c r="C334" s="258" t="s">
        <v>744</v>
      </c>
      <c r="D334" s="259" t="s">
        <v>745</v>
      </c>
      <c r="E334" s="260" t="s">
        <v>121</v>
      </c>
      <c r="F334" s="261">
        <v>10</v>
      </c>
      <c r="G334" s="34"/>
      <c r="H334" s="39"/>
    </row>
    <row r="335" spans="1:8" s="2" customFormat="1" ht="16.899999999999999" customHeight="1">
      <c r="A335" s="34"/>
      <c r="B335" s="39"/>
      <c r="C335" s="262" t="s">
        <v>1</v>
      </c>
      <c r="D335" s="262" t="s">
        <v>161</v>
      </c>
      <c r="E335" s="17" t="s">
        <v>1</v>
      </c>
      <c r="F335" s="263">
        <v>10</v>
      </c>
      <c r="G335" s="34"/>
      <c r="H335" s="39"/>
    </row>
    <row r="336" spans="1:8" s="2" customFormat="1" ht="16.899999999999999" customHeight="1">
      <c r="A336" s="34"/>
      <c r="B336" s="39"/>
      <c r="C336" s="264" t="s">
        <v>1043</v>
      </c>
      <c r="D336" s="34"/>
      <c r="E336" s="34"/>
      <c r="F336" s="34"/>
      <c r="G336" s="34"/>
      <c r="H336" s="39"/>
    </row>
    <row r="337" spans="1:8" s="2" customFormat="1" ht="16.899999999999999" customHeight="1">
      <c r="A337" s="34"/>
      <c r="B337" s="39"/>
      <c r="C337" s="262" t="s">
        <v>893</v>
      </c>
      <c r="D337" s="262" t="s">
        <v>894</v>
      </c>
      <c r="E337" s="17" t="s">
        <v>121</v>
      </c>
      <c r="F337" s="263">
        <v>10</v>
      </c>
      <c r="G337" s="34"/>
      <c r="H337" s="39"/>
    </row>
    <row r="338" spans="1:8" s="2" customFormat="1" ht="16.899999999999999" customHeight="1">
      <c r="A338" s="34"/>
      <c r="B338" s="39"/>
      <c r="C338" s="262" t="s">
        <v>902</v>
      </c>
      <c r="D338" s="262" t="s">
        <v>903</v>
      </c>
      <c r="E338" s="17" t="s">
        <v>143</v>
      </c>
      <c r="F338" s="263">
        <v>1</v>
      </c>
      <c r="G338" s="34"/>
      <c r="H338" s="39"/>
    </row>
    <row r="339" spans="1:8" s="2" customFormat="1" ht="16.899999999999999" customHeight="1">
      <c r="A339" s="34"/>
      <c r="B339" s="39"/>
      <c r="C339" s="258" t="s">
        <v>746</v>
      </c>
      <c r="D339" s="259" t="s">
        <v>747</v>
      </c>
      <c r="E339" s="260" t="s">
        <v>143</v>
      </c>
      <c r="F339" s="261">
        <v>9.7200000000000006</v>
      </c>
      <c r="G339" s="34"/>
      <c r="H339" s="39"/>
    </row>
    <row r="340" spans="1:8" s="2" customFormat="1" ht="16.899999999999999" customHeight="1">
      <c r="A340" s="34"/>
      <c r="B340" s="39"/>
      <c r="C340" s="262" t="s">
        <v>1</v>
      </c>
      <c r="D340" s="262" t="s">
        <v>1056</v>
      </c>
      <c r="E340" s="17" t="s">
        <v>1</v>
      </c>
      <c r="F340" s="263">
        <v>6.72</v>
      </c>
      <c r="G340" s="34"/>
      <c r="H340" s="39"/>
    </row>
    <row r="341" spans="1:8" s="2" customFormat="1" ht="16.899999999999999" customHeight="1">
      <c r="A341" s="34"/>
      <c r="B341" s="39"/>
      <c r="C341" s="262" t="s">
        <v>1</v>
      </c>
      <c r="D341" s="262" t="s">
        <v>1057</v>
      </c>
      <c r="E341" s="17" t="s">
        <v>1</v>
      </c>
      <c r="F341" s="263">
        <v>3</v>
      </c>
      <c r="G341" s="34"/>
      <c r="H341" s="39"/>
    </row>
    <row r="342" spans="1:8" s="2" customFormat="1" ht="16.899999999999999" customHeight="1">
      <c r="A342" s="34"/>
      <c r="B342" s="39"/>
      <c r="C342" s="262" t="s">
        <v>1</v>
      </c>
      <c r="D342" s="262" t="s">
        <v>213</v>
      </c>
      <c r="E342" s="17" t="s">
        <v>1</v>
      </c>
      <c r="F342" s="263">
        <v>9.7200000000000006</v>
      </c>
      <c r="G342" s="34"/>
      <c r="H342" s="39"/>
    </row>
    <row r="343" spans="1:8" s="2" customFormat="1" ht="16.899999999999999" customHeight="1">
      <c r="A343" s="34"/>
      <c r="B343" s="39"/>
      <c r="C343" s="264" t="s">
        <v>1043</v>
      </c>
      <c r="D343" s="34"/>
      <c r="E343" s="34"/>
      <c r="F343" s="34"/>
      <c r="G343" s="34"/>
      <c r="H343" s="39"/>
    </row>
    <row r="344" spans="1:8" s="2" customFormat="1" ht="16.899999999999999" customHeight="1">
      <c r="A344" s="34"/>
      <c r="B344" s="39"/>
      <c r="C344" s="262" t="s">
        <v>906</v>
      </c>
      <c r="D344" s="262" t="s">
        <v>907</v>
      </c>
      <c r="E344" s="17" t="s">
        <v>143</v>
      </c>
      <c r="F344" s="263">
        <v>9.7200000000000006</v>
      </c>
      <c r="G344" s="34"/>
      <c r="H344" s="39"/>
    </row>
    <row r="345" spans="1:8" s="2" customFormat="1" ht="7.35" customHeight="1">
      <c r="A345" s="34"/>
      <c r="B345" s="140"/>
      <c r="C345" s="141"/>
      <c r="D345" s="141"/>
      <c r="E345" s="141"/>
      <c r="F345" s="141"/>
      <c r="G345" s="141"/>
      <c r="H345" s="39"/>
    </row>
    <row r="346" spans="1:8" s="2" customFormat="1">
      <c r="A346" s="34"/>
      <c r="B346" s="34"/>
      <c r="C346" s="34"/>
      <c r="D346" s="34"/>
      <c r="E346" s="34"/>
      <c r="F346" s="34"/>
      <c r="G346" s="34"/>
      <c r="H346" s="34"/>
    </row>
  </sheetData>
  <sheetProtection algorithmName="SHA-512" hashValue="phx3CsIxXzdciOHT9tnaRcd3KGEqDh/KXnqTXgECYpESlF7rjYfo1YB7Dw/0aLqAGsNRiYjAkbqIJltvfOTRwg==" saltValue="807Mp1rcvqd6OvNxRqprfzpMd1GMJoWQQ9YWz31tjujSgutMudeamoEvyGIqDQN7iwvD8Ko9ySLMlMRTcBUs5Q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ZRN1 - KOMUNIKACE</vt:lpstr>
      <vt:lpstr>ZRN2 - VEŘEJNÉ OSVĚTLENÍ</vt:lpstr>
      <vt:lpstr>VON - VEDLEJŠÍ A OSTATNÍ ...</vt:lpstr>
      <vt:lpstr>Seznam figur</vt:lpstr>
      <vt:lpstr>'Rekapitulace stavby'!Názvy_tisku</vt:lpstr>
      <vt:lpstr>'Seznam figur'!Názvy_tisku</vt:lpstr>
      <vt:lpstr>'VON - VEDLEJŠÍ A OSTATNÍ ...'!Názvy_tisku</vt:lpstr>
      <vt:lpstr>'ZRN1 - KOMUNIKACE'!Názvy_tisku</vt:lpstr>
      <vt:lpstr>'ZRN2 - VEŘEJNÉ OSVĚTLENÍ'!Názvy_tisku</vt:lpstr>
      <vt:lpstr>'Rekapitulace stavby'!Oblast_tisku</vt:lpstr>
      <vt:lpstr>'Seznam figur'!Oblast_tisku</vt:lpstr>
      <vt:lpstr>'VON - VEDLEJŠÍ A OSTATNÍ ...'!Oblast_tisku</vt:lpstr>
      <vt:lpstr>'ZRN1 - KOMUNIKACE'!Oblast_tisku</vt:lpstr>
      <vt:lpstr>'ZRN2 - VEŘEJNÉ OSVĚTLENÍ'!Oblast_tisku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VLADIMÍR\Plhak</dc:creator>
  <cp:lastModifiedBy>Matějka Ondřej Ing.</cp:lastModifiedBy>
  <dcterms:created xsi:type="dcterms:W3CDTF">2024-03-09T11:26:15Z</dcterms:created>
  <dcterms:modified xsi:type="dcterms:W3CDTF">2024-03-11T08:21:20Z</dcterms:modified>
</cp:coreProperties>
</file>