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4000" windowHeight="9600" activeTab="0"/>
  </bookViews>
  <sheets>
    <sheet name="Rekapitulace stavby" sheetId="1" r:id="rId1"/>
    <sheet name="ZRN1 - KOMUNIKACE" sheetId="2" r:id="rId2"/>
    <sheet name="ZRN2 - VEŘEJNÉ OSVĚTLENÍ" sheetId="3" r:id="rId3"/>
    <sheet name="VON1 - VEDLEJŠÍ NÁKLADY" sheetId="4" r:id="rId4"/>
    <sheet name="Seznam figur" sheetId="5" r:id="rId5"/>
  </sheets>
  <definedNames>
    <definedName name="_xlnm._FilterDatabase" localSheetId="3" hidden="1">'VON1 - VEDLEJŠÍ NÁKLADY'!$C$121:$K$157</definedName>
    <definedName name="_xlnm._FilterDatabase" localSheetId="1" hidden="1">'ZRN1 - KOMUNIKACE'!$C$124:$K$307</definedName>
    <definedName name="_xlnm._FilterDatabase" localSheetId="2" hidden="1">'ZRN2 - VEŘEJNÉ OSVĚTLENÍ'!$C$121:$K$208</definedName>
    <definedName name="_xlnm.Print_Area" localSheetId="0">'Rekapitulace stavby'!$D$4:$AO$76,'Rekapitulace stavby'!$C$82:$AQ$98</definedName>
    <definedName name="_xlnm.Print_Area" localSheetId="4">'Seznam figur'!$C$4:$G$177</definedName>
    <definedName name="_xlnm.Print_Area" localSheetId="3">'VON1 - VEDLEJŠÍ NÁKLADY'!$C$4:$J$76,'VON1 - VEDLEJŠÍ NÁKLADY'!$C$82:$J$103,'VON1 - VEDLEJŠÍ NÁKLADY'!$C$109:$K$157</definedName>
    <definedName name="_xlnm.Print_Area" localSheetId="1">'ZRN1 - KOMUNIKACE'!$C$4:$J$76,'ZRN1 - KOMUNIKACE'!$C$82:$J$106,'ZRN1 - KOMUNIKACE'!$C$112:$K$307</definedName>
    <definedName name="_xlnm.Print_Area" localSheetId="2">'ZRN2 - VEŘEJNÉ OSVĚTLENÍ'!$C$4:$J$76,'ZRN2 - VEŘEJNÉ OSVĚTLENÍ'!$C$82:$J$103,'ZRN2 - VEŘEJNÉ OSVĚTLENÍ'!$C$109:$K$208</definedName>
    <definedName name="_xlnm.Print_Titles" localSheetId="0">'Rekapitulace stavby'!$92:$92</definedName>
    <definedName name="_xlnm.Print_Titles" localSheetId="1">'ZRN1 - KOMUNIKACE'!$124:$124</definedName>
    <definedName name="_xlnm.Print_Titles" localSheetId="2">'ZRN2 - VEŘEJNÉ OSVĚTLENÍ'!$121:$121</definedName>
    <definedName name="_xlnm.Print_Titles" localSheetId="3">'VON1 - VEDLEJŠÍ NÁKLADY'!$121:$121</definedName>
    <definedName name="_xlnm.Print_Titles" localSheetId="4">'Seznam figur'!$9:$9</definedName>
  </definedNames>
  <calcPr calcId="162913"/>
</workbook>
</file>

<file path=xl/sharedStrings.xml><?xml version="1.0" encoding="utf-8"?>
<sst xmlns="http://schemas.openxmlformats.org/spreadsheetml/2006/main" count="4423" uniqueCount="804">
  <si>
    <t>Export Komplet</t>
  </si>
  <si>
    <t/>
  </si>
  <si>
    <t>2.0</t>
  </si>
  <si>
    <t>ZAMOK</t>
  </si>
  <si>
    <t>False</t>
  </si>
  <si>
    <t>{2ff5f5d4-8d7f-4e5d-b50a-14e19b2d6641}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</si>
  <si>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</si>
  <si>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</si>
  <si>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</si>
  <si>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</si>
  <si>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</si>
  <si>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</si>
  <si>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</si>
  <si>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</si>
  <si>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23-10-07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</si>
  <si>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</si>
  <si>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</si>
  <si>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- NÁDRAŽÍ ZÁMECKÁ ZAHRADA, TEPLICE</t>
  </si>
  <si>
    <t>KSO:</t>
  </si>
  <si>
    <t>CC-CZ:</t>
  </si>
  <si>
    <t>Místo:</t>
  </si>
  <si>
    <t>TEPLICE</t>
  </si>
  <si>
    <t>Datum:</t>
  </si>
  <si>
    <t>Zadavatel:</t>
  </si>
  <si>
    <t>IČ:</t>
  </si>
  <si>
    <t>STATUTÁRNÍ MĚSTO TEPLICE</t>
  </si>
  <si>
    <t>DIČ:</t>
  </si>
  <si>
    <t>Uchazeč:</t>
  </si>
  <si>
    <t>Vyplň údaj</t>
  </si>
  <si>
    <t>Projektant:</t>
  </si>
  <si>
    <t>RAPID MOST SPOL. S R.O.</t>
  </si>
  <si>
    <t>True</t>
  </si>
  <si>
    <t>Zpracovatel:</t>
  </si>
  <si>
    <t>ING. VLADIMÍR PLHÁK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</si>
  <si>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</si>
  <si>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</si>
  <si>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</si>
  <si>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</si>
  <si>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</si>
  <si>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</si>
  <si>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</si>
  <si>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</si>
  <si>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</si>
  <si>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</si>
  <si>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</si>
  <si>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</si>
  <si>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</si>
  <si>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</si>
  <si>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</si>
  <si>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</si>
  <si>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</si>
  <si>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</si>
  <si>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</si>
  <si>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</si>
  <si>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</si>
  <si>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</si>
  <si>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</si>
  <si>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</si>
  <si>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</si>
  <si>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</si>
  <si>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</si>
  <si>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</si>
  <si>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</si>
  <si>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</si>
  <si>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</si>
  <si>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</si>
  <si>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</si>
  <si>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</si>
  <si>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</si>
  <si>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</si>
  <si>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</si>
  <si>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</si>
  <si>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</si>
  <si>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</si>
  <si>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</si>
  <si>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</si>
  <si>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</si>
  <si>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</si>
  <si>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</si>
  <si>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</si>
  <si>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</si>
  <si>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</si>
  <si>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</si>
  <si>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</si>
  <si>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{02ff88e4-1536-47eb-8883-9702b96114ce}</t>
  </si>
  <si>
    <t>2</t>
  </si>
  <si>
    <t>ZRN2</t>
  </si>
  <si>
    <t>VEŘEJNÉ OSVĚTLENÍ</t>
  </si>
  <si>
    <t>{358e4ea2-133d-426a-aea9-01f7da128a4e}</t>
  </si>
  <si>
    <t>VON1</t>
  </si>
  <si>
    <t>VEDLEJŠÍ NÁKLADY</t>
  </si>
  <si>
    <t>VON</t>
  </si>
  <si>
    <t>{510a0f47-6f29-457b-afe4-49c97d34f191}</t>
  </si>
  <si>
    <t>DEM1</t>
  </si>
  <si>
    <t>BOURÁNÍ ASFALTOVÉ KOMUNIKACE</t>
  </si>
  <si>
    <t>m2</t>
  </si>
  <si>
    <t>400</t>
  </si>
  <si>
    <t>3</t>
  </si>
  <si>
    <t>DEM2</t>
  </si>
  <si>
    <t>BOURÁNÍ PANELŮ</t>
  </si>
  <si>
    <t>125</t>
  </si>
  <si>
    <t>KRYCÍ LIST SOUPISU PRACÍ</t>
  </si>
  <si>
    <t>DEM3</t>
  </si>
  <si>
    <t>BOURÁNÍ ŠTĚRKOVÉHO KRYTU</t>
  </si>
  <si>
    <t>855</t>
  </si>
  <si>
    <t>DEM4</t>
  </si>
  <si>
    <t>BOURÁNÍ PODKLADNÍ BETONY</t>
  </si>
  <si>
    <t>150</t>
  </si>
  <si>
    <t>DEM5</t>
  </si>
  <si>
    <t>BOURÁNÍ CHODNÍKY</t>
  </si>
  <si>
    <t>35</t>
  </si>
  <si>
    <t>KCE240MMD</t>
  </si>
  <si>
    <t>KCE 240MM KRYT Z DLAŽBY POVRCH HLADKÝ, BARVA PŘÍRODNÍ</t>
  </si>
  <si>
    <t>200</t>
  </si>
  <si>
    <t>Objekt:</t>
  </si>
  <si>
    <t>KCE240MMR</t>
  </si>
  <si>
    <t>KCE240MM DLAŽBA RELIÉFNÍ</t>
  </si>
  <si>
    <t>10</t>
  </si>
  <si>
    <t>ZRN1 - KOMUNIKACE</t>
  </si>
  <si>
    <t>KCE320MMD</t>
  </si>
  <si>
    <t>KCE 320MM KRYT Z DLAŽBY POVRCH HLADKÝ, BARVA PŘÍRODNÍ</t>
  </si>
  <si>
    <t>16</t>
  </si>
  <si>
    <t>KCE410MMA</t>
  </si>
  <si>
    <t>KCE 410 ASFALTOBETON</t>
  </si>
  <si>
    <t>1985</t>
  </si>
  <si>
    <t>OBN15_15</t>
  </si>
  <si>
    <t>OBRUBNÍK NÁJEZDOVÝ</t>
  </si>
  <si>
    <t>m</t>
  </si>
  <si>
    <t>9</t>
  </si>
  <si>
    <t>OBP15_15</t>
  </si>
  <si>
    <t>OBRUBNÍK PŘECHODOVÝ</t>
  </si>
  <si>
    <t>6</t>
  </si>
  <si>
    <t>OBS15_25</t>
  </si>
  <si>
    <t>OBRUBNÍK SILNIČNÍ</t>
  </si>
  <si>
    <t>255</t>
  </si>
  <si>
    <t>OBZ08_25</t>
  </si>
  <si>
    <t>OBRUBNÍK ZÁHONOVÝ</t>
  </si>
  <si>
    <t>162</t>
  </si>
  <si>
    <t>ODKOP2</t>
  </si>
  <si>
    <t>VÝPOČET PRO ODKOP ZEMINY V TŘ. 2</t>
  </si>
  <si>
    <t>m3</t>
  </si>
  <si>
    <t>262,875</t>
  </si>
  <si>
    <t>ODKOP4</t>
  </si>
  <si>
    <t>VÝPOČET PRO ODKOP ZEMINY V TŘ. 4</t>
  </si>
  <si>
    <t>455</t>
  </si>
  <si>
    <t>ODVOZ2</t>
  </si>
  <si>
    <t>VÝPOČET KUBATUR K ODVOZU NA SKLÁDKU</t>
  </si>
  <si>
    <t>ODVOZ4</t>
  </si>
  <si>
    <t>705</t>
  </si>
  <si>
    <t>RÝHY</t>
  </si>
  <si>
    <t xml:space="preserve">VÝPOČET PRO ODKOP ZEMINY V TŘ. 4 </t>
  </si>
  <si>
    <t>250</t>
  </si>
  <si>
    <t>ZELEŇ</t>
  </si>
  <si>
    <t>SADOVÉ ÚPRAVY – TRÁVNÍK</t>
  </si>
  <si>
    <t>285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</si>
  <si>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</si>
  <si>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</si>
  <si>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</si>
  <si>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</si>
  <si>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</si>
  <si>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</si>
  <si>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</si>
  <si>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</si>
  <si>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</si>
  <si>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</si>
  <si>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</si>
  <si>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</si>
  <si>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</si>
  <si>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</si>
  <si>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</si>
  <si>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</si>
  <si>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</si>
  <si>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</si>
  <si>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</si>
  <si>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</si>
  <si>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</si>
  <si>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</si>
  <si>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</si>
  <si>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</si>
  <si>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</si>
  <si>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</si>
  <si>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</si>
  <si>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</si>
  <si>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</si>
  <si>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</si>
  <si>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</si>
  <si>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112201114</t>
  </si>
  <si>
    <t>Odstranění pařezů D do 0,5 m v rovině a svahu 1:5 s odklizením do 20 m a zasypáním jámy</t>
  </si>
  <si>
    <t>kus</t>
  </si>
  <si>
    <t>CS ÚRS 2023 02</t>
  </si>
  <si>
    <t>4</t>
  </si>
  <si>
    <t>1721602330</t>
  </si>
  <si>
    <t>112201119</t>
  </si>
  <si>
    <t>Odstranění pařezů D do 1,0 m v rovině a svahu 1:5 s odklizením do 20 m a zasypáním jámy</t>
  </si>
  <si>
    <t>1764366571</t>
  </si>
  <si>
    <t>113106134</t>
  </si>
  <si>
    <t>Rozebrání dlažeb ze zámkových dlaždic komunikací pro pěší strojně pl do 50 m2</t>
  </si>
  <si>
    <t>1610809721</t>
  </si>
  <si>
    <t>VV</t>
  </si>
  <si>
    <t>113106190</t>
  </si>
  <si>
    <t>Rozebrání vozovek ze silničních dílců se spárami vyplněnými kamenivem strojně pl do 50 m2</t>
  </si>
  <si>
    <t>-147086198</t>
  </si>
  <si>
    <t>0,3*1,5*15"schody</t>
  </si>
  <si>
    <t>5</t>
  </si>
  <si>
    <t>113106292</t>
  </si>
  <si>
    <t>Rozebrání vozovek ze silničních dílců spáry zalité cementovou maltou strojně pl přes 50 do 200 m2</t>
  </si>
  <si>
    <t>-447594141</t>
  </si>
  <si>
    <t>113107221</t>
  </si>
  <si>
    <t>Odstranění podkladu z kameniva drceného tl 100 mm strojně pl přes 200 m2</t>
  </si>
  <si>
    <t>-809431627</t>
  </si>
  <si>
    <t>DEM1+DEM3+DEM5</t>
  </si>
  <si>
    <t>7</t>
  </si>
  <si>
    <t>113107172</t>
  </si>
  <si>
    <t>Odstranění podkladu z betonu prostého tl přes 150 do 300 mm strojně pl přes 50 do 200 m2</t>
  </si>
  <si>
    <t>-2000804769</t>
  </si>
  <si>
    <t>DEM4+DEM5</t>
  </si>
  <si>
    <t>8</t>
  </si>
  <si>
    <t>113107243</t>
  </si>
  <si>
    <t>Odstranění podkladu živičného tl 150 mm strojně pl přes 200 m2</t>
  </si>
  <si>
    <t>587163345</t>
  </si>
  <si>
    <t>113202111</t>
  </si>
  <si>
    <t>Vytrhání obrub krajníků obrubníků stojatých</t>
  </si>
  <si>
    <t>-2014251376</t>
  </si>
  <si>
    <t>113204111</t>
  </si>
  <si>
    <t>Vytrhání obrub záhonových</t>
  </si>
  <si>
    <t>-127313997</t>
  </si>
  <si>
    <t>11</t>
  </si>
  <si>
    <t>120001101</t>
  </si>
  <si>
    <t>Příplatek za ztížení odkopávky nebo prokopávky v blízkosti inženýrských sítí</t>
  </si>
  <si>
    <t>1533041963</t>
  </si>
  <si>
    <t>P</t>
  </si>
  <si>
    <t xml:space="preserve">Poznámka k položce:
25%, odhad projektanta </t>
  </si>
  <si>
    <t>455*0,25 'Přepočtené koeficientem množství</t>
  </si>
  <si>
    <t>12</t>
  </si>
  <si>
    <t>122151104</t>
  </si>
  <si>
    <t>Odkopávky a prokopávky nezapažené v hornině třídy těžitelnosti I skupiny 1 a 2 objem do 500 m3 strojně</t>
  </si>
  <si>
    <t>-1281973655</t>
  </si>
  <si>
    <t>13</t>
  </si>
  <si>
    <t>122351104</t>
  </si>
  <si>
    <t>Odkopávky a prokopávky nezapažené v hornině třídy těžitelnosti II, skupiny 4 objem do 500 m3 strojně</t>
  </si>
  <si>
    <t>-527405991</t>
  </si>
  <si>
    <t>14</t>
  </si>
  <si>
    <t>132351254</t>
  </si>
  <si>
    <t>Hloubení rýh nezapažených š do 2000 mm v hornině třídy těžitelnosti II skupiny 4 objem do 500 m3 strojně</t>
  </si>
  <si>
    <t>-1194246585</t>
  </si>
  <si>
    <t>162751117</t>
  </si>
  <si>
    <t>Vodorovné přemístění do 10000 m výkopku/sypaniny z horniny třídy těžitelnosti I, skupiny 1 až 3</t>
  </si>
  <si>
    <t>-156437444</t>
  </si>
  <si>
    <t>162751137</t>
  </si>
  <si>
    <t>Vodorovné přemístění do 10000 m výkopku/sypaniny z horniny třídy těžitelnosti II, skupiny 4 a 5</t>
  </si>
  <si>
    <t>1685639600</t>
  </si>
  <si>
    <t>ODKOP4+RÝHY</t>
  </si>
  <si>
    <t>17</t>
  </si>
  <si>
    <t>171201231</t>
  </si>
  <si>
    <t>Poplatek za uložení zeminy a kamení na recyklační skládce (skládkovné) kód odpadu 17 05 04</t>
  </si>
  <si>
    <t>t</t>
  </si>
  <si>
    <t>1333581269</t>
  </si>
  <si>
    <t xml:space="preserve">Poznámka k položce:
převod m3/t
</t>
  </si>
  <si>
    <t>ODVOZ2+ODVOZ4</t>
  </si>
  <si>
    <t>967,875*1,6 'Přepočtené koeficientem množství</t>
  </si>
  <si>
    <t>18</t>
  </si>
  <si>
    <t>171251201</t>
  </si>
  <si>
    <t>Uložení sypaniny na skládky nebo meziskládky</t>
  </si>
  <si>
    <t>-350442452</t>
  </si>
  <si>
    <t>19</t>
  </si>
  <si>
    <t>174101101</t>
  </si>
  <si>
    <t>Zásyp jam, šachet rýh nebo kolem objektů sypaninou se zhutněním</t>
  </si>
  <si>
    <t>1135601756</t>
  </si>
  <si>
    <t>Poznámka k položce:
80% po odpočtu</t>
  </si>
  <si>
    <t>(250-72)*0,8</t>
  </si>
  <si>
    <t>20</t>
  </si>
  <si>
    <t>175111101</t>
  </si>
  <si>
    <t>Obsypání potrubí ručně sypaninou bez prohození, uloženou do 3 m</t>
  </si>
  <si>
    <t>1422454821</t>
  </si>
  <si>
    <t>1,0*0,5*60,0"potrubí</t>
  </si>
  <si>
    <t>48*0,25"obsyp odlučovače</t>
  </si>
  <si>
    <t>Součet</t>
  </si>
  <si>
    <t>M</t>
  </si>
  <si>
    <t>58331200</t>
  </si>
  <si>
    <t>štěrkopísek netříděný zásypový</t>
  </si>
  <si>
    <t>-1818691305</t>
  </si>
  <si>
    <t>42*2 'Přepočtené koeficientem množství</t>
  </si>
  <si>
    <t>80</t>
  </si>
  <si>
    <t>748786234</t>
  </si>
  <si>
    <t xml:space="preserve">0,4*1,0*200,0"obsyp vsaků </t>
  </si>
  <si>
    <t>22</t>
  </si>
  <si>
    <t>58343959</t>
  </si>
  <si>
    <t>kamenivo drcené hrubé frakce 32/63</t>
  </si>
  <si>
    <t>1310271830</t>
  </si>
  <si>
    <t>Poznámka k položce:
převod m3/t</t>
  </si>
  <si>
    <t>80*2 'Přepočtené koeficientem množství</t>
  </si>
  <si>
    <t>23</t>
  </si>
  <si>
    <t>180404111</t>
  </si>
  <si>
    <t>Založení hřišťového trávníku výsevem na vrstvě ornice</t>
  </si>
  <si>
    <t>931669741</t>
  </si>
  <si>
    <t>24</t>
  </si>
  <si>
    <t>005724100</t>
  </si>
  <si>
    <t>osivo směs travní parková</t>
  </si>
  <si>
    <t>kg</t>
  </si>
  <si>
    <t>628966682</t>
  </si>
  <si>
    <t>Poznámka k položce:
1kg/50m2</t>
  </si>
  <si>
    <t>285*0,02 'Přepočtené koeficientem množství</t>
  </si>
  <si>
    <t>25</t>
  </si>
  <si>
    <t>181351103</t>
  </si>
  <si>
    <t>Rozprostření ornice tl vrstvy do 200 mm pl do 500 m2 v rovině nebo ve svahu do 1:5 strojně</t>
  </si>
  <si>
    <t>1334043098</t>
  </si>
  <si>
    <t>26</t>
  </si>
  <si>
    <t>10364100</t>
  </si>
  <si>
    <t>zemina pro terénní úpravy - tříděná</t>
  </si>
  <si>
    <t>170263008</t>
  </si>
  <si>
    <t>ZELEŇ*0,3</t>
  </si>
  <si>
    <t>85,5*1,6 'Přepočtené koeficientem množství</t>
  </si>
  <si>
    <t>27</t>
  </si>
  <si>
    <t>181951111</t>
  </si>
  <si>
    <t>Úprava pláně v hornině třídy těžitelnosti I, skupiny 1 až 3 bez zhutnění</t>
  </si>
  <si>
    <t>251956144</t>
  </si>
  <si>
    <t>28</t>
  </si>
  <si>
    <t>181951114</t>
  </si>
  <si>
    <t>Úprava pláně v hornině třídy těžitelnosti II, skupiny 4 a 5 se zhutněním</t>
  </si>
  <si>
    <t>1803847855</t>
  </si>
  <si>
    <t>KCE240MMD+KCE240MMR+KCE320MMD+KCE410MMA</t>
  </si>
  <si>
    <t>Svislé a kompletní konstrukce</t>
  </si>
  <si>
    <t>29</t>
  </si>
  <si>
    <t>-816865230</t>
  </si>
  <si>
    <t>30</t>
  </si>
  <si>
    <t>991970942</t>
  </si>
  <si>
    <t>Vodorovné konstrukce</t>
  </si>
  <si>
    <t>31</t>
  </si>
  <si>
    <t>451573111</t>
  </si>
  <si>
    <t>Lože pod potrubí otevřený výkop ze štěrkopísku</t>
  </si>
  <si>
    <t>-1062535027</t>
  </si>
  <si>
    <t>0,6*0,3*60,0"lože pro potrubí</t>
  </si>
  <si>
    <t>0,1*1,0*250,0"lože pro vsaky včetně ORL</t>
  </si>
  <si>
    <t>Komunikace</t>
  </si>
  <si>
    <t>32</t>
  </si>
  <si>
    <t>564851111</t>
  </si>
  <si>
    <t>Podklad ze štěrkodrtě ŠD tl 150 mm</t>
  </si>
  <si>
    <t>41217839</t>
  </si>
  <si>
    <t>Poznámka k položce:
rozšíření k pláni 5%</t>
  </si>
  <si>
    <t>KCE240MMD+KCE240MMR</t>
  </si>
  <si>
    <t>2195*1,05 'Přepočtené koeficientem množství</t>
  </si>
  <si>
    <t>33</t>
  </si>
  <si>
    <t>564871111</t>
  </si>
  <si>
    <t>Podklad ze štěrkodrtě ŠD plochy přes 100 m2 tl 250 mm</t>
  </si>
  <si>
    <t>-1107619499</t>
  </si>
  <si>
    <t>34</t>
  </si>
  <si>
    <t>-2035329489</t>
  </si>
  <si>
    <t>Poznámka k položce:
5% rozšíření</t>
  </si>
  <si>
    <t>10,0*70</t>
  </si>
  <si>
    <t>700*1,05 'Přepočtené koeficientem množství</t>
  </si>
  <si>
    <t>565155111</t>
  </si>
  <si>
    <t>Asfaltový beton vrstva podkladní ACP 16 (obalované kamenivo OKS) tl 70 mm š do 3 m</t>
  </si>
  <si>
    <t>1367460688</t>
  </si>
  <si>
    <t>36</t>
  </si>
  <si>
    <t>567124111</t>
  </si>
  <si>
    <t>Podklad ze směsi stmelené cementem SC C 20/25 (PB I) tl 150 mm</t>
  </si>
  <si>
    <t>CS ÚRS 2023 01</t>
  </si>
  <si>
    <t>-35868398</t>
  </si>
  <si>
    <t>37</t>
  </si>
  <si>
    <t>573111112</t>
  </si>
  <si>
    <t>Postřik živičný infiltrační s posypem z asfaltu množství 1 kg/m2</t>
  </si>
  <si>
    <t>28945568</t>
  </si>
  <si>
    <t>Poznámka k položce:
10% vyrovnání</t>
  </si>
  <si>
    <t>1985*1,1 'Přepočtené koeficientem množství</t>
  </si>
  <si>
    <t>38</t>
  </si>
  <si>
    <t>573211111</t>
  </si>
  <si>
    <t>Postřik živičný spojovací z asfaltu v množství 0,60 kg/m2</t>
  </si>
  <si>
    <t>971308069</t>
  </si>
  <si>
    <t>39</t>
  </si>
  <si>
    <t>577134111</t>
  </si>
  <si>
    <t>Asfaltový beton vrstva obrusná ACO 11 (ABS) tř. I tl 40 mm š do 3 m z nemodifikovaného asfaltu</t>
  </si>
  <si>
    <t>-935434820</t>
  </si>
  <si>
    <t>81</t>
  </si>
  <si>
    <t>58942406</t>
  </si>
  <si>
    <t>beton asfaltový vrstva obrusná ACO 11+ pojivo asfalt 50/70</t>
  </si>
  <si>
    <t>1724603757</t>
  </si>
  <si>
    <t>1985*0,01 'Přepočtené koeficientem množství</t>
  </si>
  <si>
    <t>40</t>
  </si>
  <si>
    <t>596211112</t>
  </si>
  <si>
    <t>Kladení zámkové dlažby komunikací pro pěší ručně tl 60 mm skupiny A pl přes 100 do 300 m2</t>
  </si>
  <si>
    <t>849983106</t>
  </si>
  <si>
    <t xml:space="preserve">Poznámka k položce:
</t>
  </si>
  <si>
    <t>41</t>
  </si>
  <si>
    <t>59245018</t>
  </si>
  <si>
    <t>dlažba tvar obdélník betonová 200x100x60mm přírodní</t>
  </si>
  <si>
    <t>-1265296787</t>
  </si>
  <si>
    <t>Poznámka k položce:
2% ztratné</t>
  </si>
  <si>
    <t>42</t>
  </si>
  <si>
    <t>59245006</t>
  </si>
  <si>
    <t>dlažba tvar obdélník betonová pro nevidomé 200x100x60mm barevná</t>
  </si>
  <si>
    <t>485057119</t>
  </si>
  <si>
    <t>43</t>
  </si>
  <si>
    <t>596212210</t>
  </si>
  <si>
    <t>Kladení zámkové dlažby pozemních komunikací ručně tl 80 mm skupiny A pl do 50 m2</t>
  </si>
  <si>
    <t>-1362602293</t>
  </si>
  <si>
    <t>44</t>
  </si>
  <si>
    <t>59245020</t>
  </si>
  <si>
    <t>dlažba tvar obdélník betonová 200x100x80mm přírodní</t>
  </si>
  <si>
    <t>1840354980</t>
  </si>
  <si>
    <t>Trubní vedení</t>
  </si>
  <si>
    <t>45</t>
  </si>
  <si>
    <t>871355211</t>
  </si>
  <si>
    <t>Kanalizační potrubí z tvrdého PVC jednovrstvé tuhost třídy SN4 DN 200</t>
  </si>
  <si>
    <t>-542065932</t>
  </si>
  <si>
    <t>oceň včetně:</t>
  </si>
  <si>
    <t>-napojení, přechodek a pomocných materiálů</t>
  </si>
  <si>
    <t>46</t>
  </si>
  <si>
    <t>871375211</t>
  </si>
  <si>
    <t>Kanalizační potrubí z tvrdého PVC jednovrstvé tuhost třídy SN4 DN 315</t>
  </si>
  <si>
    <t>-907824596</t>
  </si>
  <si>
    <t>47</t>
  </si>
  <si>
    <t>Akumulační boxy z PP pro vsakování dešťových vod zatížené osobními automobily objemu přes 60 do 250 m3</t>
  </si>
  <si>
    <t>272949972</t>
  </si>
  <si>
    <t>-dodávka a provedení filtrace - sorpční geotextilie na zábal (ReoFb 400g/m2)</t>
  </si>
  <si>
    <t>-dodávka a osazení systémových revizních šachet</t>
  </si>
  <si>
    <t>Ostatní konstrukce a práce-bourání</t>
  </si>
  <si>
    <t>48</t>
  </si>
  <si>
    <t>914111111</t>
  </si>
  <si>
    <t>Montáž svislé dopravní značky do velikosti 1 m2 objímkami na sloupek nebo konzolu</t>
  </si>
  <si>
    <t>-1197947810</t>
  </si>
  <si>
    <t>49</t>
  </si>
  <si>
    <t>40445225</t>
  </si>
  <si>
    <t>sloupek pro dopravní značku Zn D 60mm v 3,5m</t>
  </si>
  <si>
    <t>-1110959030</t>
  </si>
  <si>
    <t>50</t>
  </si>
  <si>
    <t>40445256</t>
  </si>
  <si>
    <t>svorka upínací na sloupek dopravní značky D 60mm</t>
  </si>
  <si>
    <t>-752160349</t>
  </si>
  <si>
    <t>51</t>
  </si>
  <si>
    <t>40445253</t>
  </si>
  <si>
    <t>víčko plastové na sloupek D 60mm</t>
  </si>
  <si>
    <t>-1634611795</t>
  </si>
  <si>
    <t>52</t>
  </si>
  <si>
    <t>40445625</t>
  </si>
  <si>
    <t>informativní značky provozní IP8, IP9, IP11-IP13 500x700mm</t>
  </si>
  <si>
    <t>-1364586270</t>
  </si>
  <si>
    <t>53</t>
  </si>
  <si>
    <t>40445649</t>
  </si>
  <si>
    <t>dodatkové tabulky E3-E5, E8, E14-E16 500x150mm</t>
  </si>
  <si>
    <t>-508637684</t>
  </si>
  <si>
    <t>54</t>
  </si>
  <si>
    <t>915231111</t>
  </si>
  <si>
    <t>Vodorovné dopravní značení přechody pro chodce, šipky, symboly bílý plast</t>
  </si>
  <si>
    <t>757020954</t>
  </si>
  <si>
    <t>55</t>
  </si>
  <si>
    <t>915211111</t>
  </si>
  <si>
    <t>Vodorovné dopravní značení dělící čáry souvislé š 125 mm bílý plast</t>
  </si>
  <si>
    <t>332351178</t>
  </si>
  <si>
    <t>139"V12c</t>
  </si>
  <si>
    <t>56</t>
  </si>
  <si>
    <t>24677702</t>
  </si>
  <si>
    <t>57</t>
  </si>
  <si>
    <t>915611111</t>
  </si>
  <si>
    <t>Předznačení vodorovného liniového značení</t>
  </si>
  <si>
    <t>1373501553</t>
  </si>
  <si>
    <t>58</t>
  </si>
  <si>
    <t>915621111</t>
  </si>
  <si>
    <t>Předznačení vodorovného plošného značení</t>
  </si>
  <si>
    <t>431133252</t>
  </si>
  <si>
    <t>59</t>
  </si>
  <si>
    <t>916131213</t>
  </si>
  <si>
    <t>Osazení silničního obrubníku betonového stojatého s boční opěrou do lože z betonu prostého</t>
  </si>
  <si>
    <t>-1389752502</t>
  </si>
  <si>
    <t>OBP15_15+OBN15_15</t>
  </si>
  <si>
    <t>60</t>
  </si>
  <si>
    <t>59217029</t>
  </si>
  <si>
    <t>obrubník betonový silniční nájezdový 100x15x15 cm</t>
  </si>
  <si>
    <t>363306368</t>
  </si>
  <si>
    <t>61</t>
  </si>
  <si>
    <t>59217030</t>
  </si>
  <si>
    <t>obrubník betonový silniční přechodový 100x15x15-25 cm</t>
  </si>
  <si>
    <t>928100738</t>
  </si>
  <si>
    <t>62</t>
  </si>
  <si>
    <t>916231213</t>
  </si>
  <si>
    <t>Osazení chodníkového obrubníku betonového stojatého s boční opěrou do lože z betonu prostého</t>
  </si>
  <si>
    <t>1822261473</t>
  </si>
  <si>
    <t>OBZ08_25+OBS15_25</t>
  </si>
  <si>
    <t>63</t>
  </si>
  <si>
    <t>59217016</t>
  </si>
  <si>
    <t>obrubník betonový chodníkový 1000x80x250mm</t>
  </si>
  <si>
    <t>-702564907</t>
  </si>
  <si>
    <t>64</t>
  </si>
  <si>
    <t>59217023</t>
  </si>
  <si>
    <t>obrubník betonový chodníkový 1000x150x250mm</t>
  </si>
  <si>
    <t>1952187222</t>
  </si>
  <si>
    <t>65</t>
  </si>
  <si>
    <t>916991121</t>
  </si>
  <si>
    <t>Lože pod obrubníky, krajníky nebo obruby z dlažebních kostek z betonu prostého</t>
  </si>
  <si>
    <t>-2142413929</t>
  </si>
  <si>
    <t>(OBS15_25+OBP15_15+OBN15_15)*0,2*0,1</t>
  </si>
  <si>
    <t>66</t>
  </si>
  <si>
    <t>919112213</t>
  </si>
  <si>
    <t>Řezání spár pro vytvoření komůrky š 10 mm hl 25 mm pro těsnící zálivku v živičném krytu</t>
  </si>
  <si>
    <t>952792091</t>
  </si>
  <si>
    <t>67</t>
  </si>
  <si>
    <t>919122112</t>
  </si>
  <si>
    <t>Těsnění spár zálivkou za tepla pro komůrky š 10 mm hl 25 mm s těsnicím profilem</t>
  </si>
  <si>
    <t>-480030890</t>
  </si>
  <si>
    <t>68</t>
  </si>
  <si>
    <t>919731122</t>
  </si>
  <si>
    <t>Zarovnání styčné plochy podkladu nebo krytu živičného tl do 100 mm</t>
  </si>
  <si>
    <t>-2071264504</t>
  </si>
  <si>
    <t>69</t>
  </si>
  <si>
    <t>919735113</t>
  </si>
  <si>
    <t>Řezání stávajícího živičného krytu hl do 150 mm</t>
  </si>
  <si>
    <t>-1644926251</t>
  </si>
  <si>
    <t>70</t>
  </si>
  <si>
    <t>1444527986</t>
  </si>
  <si>
    <t>997</t>
  </si>
  <si>
    <t>Přesun sutě</t>
  </si>
  <si>
    <t>71</t>
  </si>
  <si>
    <t>997221551</t>
  </si>
  <si>
    <t>Vodorovná doprava suti ze sypkých materiálů do 1 km</t>
  </si>
  <si>
    <t>-62284872</t>
  </si>
  <si>
    <t>72</t>
  </si>
  <si>
    <t>997221559</t>
  </si>
  <si>
    <t>Příplatek ZKD 1 km u vodorovné dopravy suti ze sypkých materiálů</t>
  </si>
  <si>
    <t>-1693190182</t>
  </si>
  <si>
    <t>Poznámka k položce:
dalších 8km</t>
  </si>
  <si>
    <t>219,3*8 'Přepočtené koeficientem množství</t>
  </si>
  <si>
    <t>73</t>
  </si>
  <si>
    <t>997221561</t>
  </si>
  <si>
    <t>Vodorovná doprava suti z kusových materiálů do 1 km</t>
  </si>
  <si>
    <t>555422392</t>
  </si>
  <si>
    <t>74</t>
  </si>
  <si>
    <t>997221569</t>
  </si>
  <si>
    <t>Příplatek ZKD 1 km u vodorovné dopravy suti z kusových materiálů</t>
  </si>
  <si>
    <t>1331898800</t>
  </si>
  <si>
    <t>262,375*8 'Přepočtené koeficientem množství</t>
  </si>
  <si>
    <t>75</t>
  </si>
  <si>
    <t>997221571</t>
  </si>
  <si>
    <t>Vodorovná doprava vybouraných hmot do 1 km</t>
  </si>
  <si>
    <t>-555698295</t>
  </si>
  <si>
    <t>76</t>
  </si>
  <si>
    <t>997221861</t>
  </si>
  <si>
    <t>Poplatek za uložení stavebního odpadu na recyklační skládce (skládkovné) z prostého betonu pod kódem 17 01 01</t>
  </si>
  <si>
    <t>1823054739</t>
  </si>
  <si>
    <t>Poznámka k položce:
20%</t>
  </si>
  <si>
    <t>77</t>
  </si>
  <si>
    <t>997221873</t>
  </si>
  <si>
    <t>Poplatek za uložení stavebního odpadu na recyklační skládce (skládkovné) zeminy a kamení zatříděného do Katalogu odpadů pod kódem 17 05 04</t>
  </si>
  <si>
    <t>1718856866</t>
  </si>
  <si>
    <t>Poznámka k položce:
30%</t>
  </si>
  <si>
    <t>78</t>
  </si>
  <si>
    <t>997221875</t>
  </si>
  <si>
    <t>Poplatek za uložení stavebního odpadu na recyklační skládce (skládkovné) asfaltového bez obsahu dehtu zatříděného do Katalogu odpadů pod kódem 17 03 02</t>
  </si>
  <si>
    <t>-874388336</t>
  </si>
  <si>
    <t>Poznámka k položce:
50% asfaltobetonová směs zařazena do kvalitativní třídy ZAS-T1</t>
  </si>
  <si>
    <t>998</t>
  </si>
  <si>
    <t>Přesun hmot</t>
  </si>
  <si>
    <t>79</t>
  </si>
  <si>
    <t>998225111</t>
  </si>
  <si>
    <t>Přesun hmot pro pozemní komunikace s krytem z kamene, monolitickým betonovým nebo živičným</t>
  </si>
  <si>
    <t>-1482793671</t>
  </si>
  <si>
    <t>A1_CYKY16</t>
  </si>
  <si>
    <t>délka kabelů CYKY 4*16mm2</t>
  </si>
  <si>
    <t>A2_STOŽÁR</t>
  </si>
  <si>
    <t>počet stožárů</t>
  </si>
  <si>
    <t>A3_HLAVA</t>
  </si>
  <si>
    <t>počet ukončení kabelu</t>
  </si>
  <si>
    <t>A4_SVÍTIDLA</t>
  </si>
  <si>
    <t>počet svítidel</t>
  </si>
  <si>
    <t>A5_CYKY15</t>
  </si>
  <si>
    <t>délka kabelů CYKY 5*1,5mm2</t>
  </si>
  <si>
    <t>A6_RÝHA40</t>
  </si>
  <si>
    <t xml:space="preserve">šířka rýhy 40cm, hloubka rýhy 60cm   </t>
  </si>
  <si>
    <t>180</t>
  </si>
  <si>
    <t>A7_RÝHA120</t>
  </si>
  <si>
    <t xml:space="preserve">šířka rýhy 40cm, hloubka rýhy 120cm   </t>
  </si>
  <si>
    <t>ZRN2 - VEŘEJNÉ OSVĚTLENÍ</t>
  </si>
  <si>
    <t>A8_PATKA</t>
  </si>
  <si>
    <t xml:space="preserve">základ pro stožár   </t>
  </si>
  <si>
    <t>2,016</t>
  </si>
  <si>
    <t>HSV - Práce a dodávky HSV</t>
  </si>
  <si>
    <t xml:space="preserve">    9 - Ostatní konstrukce a práce, bourání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</si>
  <si>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</si>
  <si>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</si>
  <si>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</si>
  <si>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</si>
  <si>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Práce a dodávky HSV</t>
  </si>
  <si>
    <t>Ostatní konstrukce a práce, bourání</t>
  </si>
  <si>
    <t>945421110</t>
  </si>
  <si>
    <t>Hydraulická zvedací plošina na automobilovém podvozku výška zdvihu do 18 m včetně obsluhy</t>
  </si>
  <si>
    <t>hod</t>
  </si>
  <si>
    <t>303460402</t>
  </si>
  <si>
    <t>A2_STOŽÁR*2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</si>
  <si>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</si>
  <si>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</si>
  <si>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</si>
  <si>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</si>
  <si>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</si>
  <si>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1861302763</t>
  </si>
  <si>
    <t>Poznámka k položce:
počet vodičů</t>
  </si>
  <si>
    <t>7*5 'Přepočtené koeficientem množství</t>
  </si>
  <si>
    <t>210100003</t>
  </si>
  <si>
    <t>Ukončení vodičů v rozváděči nebo na přístroji včetně zapojení průřezu žíly do 16 mm2</t>
  </si>
  <si>
    <t>-165896234</t>
  </si>
  <si>
    <t>Poznámka k položce:
4xvodič</t>
  </si>
  <si>
    <t>14*4 'Přepočtené koeficientem množství</t>
  </si>
  <si>
    <t>210100152</t>
  </si>
  <si>
    <t>Ukončení kabelů smršťovací záklopkou nebo páskou se zapojením bez letování žíly do 4x35 mm2</t>
  </si>
  <si>
    <t>-1076454432</t>
  </si>
  <si>
    <t>35436315</t>
  </si>
  <si>
    <t>hlava rozdělovací smršťovaná přímá do 1kV SKE 4f/3+4 kabel 27-45mm/průřez 35-150mm</t>
  </si>
  <si>
    <t>128</t>
  </si>
  <si>
    <t>-1802404612</t>
  </si>
  <si>
    <t>210202013</t>
  </si>
  <si>
    <t>Montáž svítidel výbojkových průmyslových stropních závěsných na výložník</t>
  </si>
  <si>
    <t>525526826</t>
  </si>
  <si>
    <t>SV01</t>
  </si>
  <si>
    <t>svítidlo dle specifikace</t>
  </si>
  <si>
    <t>-1645448984</t>
  </si>
  <si>
    <t>při objednávce uvést název stavby!</t>
  </si>
  <si>
    <t>SITECO Streetlight SL 11 micro | ST0.5a</t>
  </si>
  <si>
    <t>(5XC1B51E08DE)</t>
  </si>
  <si>
    <t>210204011</t>
  </si>
  <si>
    <t>Montáž stožárů osvětlení ocelových samostatně stojících délky do 12 m</t>
  </si>
  <si>
    <t>-1304845842</t>
  </si>
  <si>
    <t>ST01</t>
  </si>
  <si>
    <t>stožár dle specifikace</t>
  </si>
  <si>
    <t>1924942014</t>
  </si>
  <si>
    <t>K-6 bez výložníku</t>
  </si>
  <si>
    <t>210204201</t>
  </si>
  <si>
    <t>Montáž elektrovýzbroje stožárů osvětlení 1 okruh</t>
  </si>
  <si>
    <t>-1114774</t>
  </si>
  <si>
    <t>SR01</t>
  </si>
  <si>
    <t>svorkovnice</t>
  </si>
  <si>
    <t>1832087946</t>
  </si>
  <si>
    <t>Poznámka k položce:
SR721-25/N</t>
  </si>
  <si>
    <t>Svorkovnice SV6.16.4/1   H116115 dolněná 2xSV 2,5</t>
  </si>
  <si>
    <t>210204221</t>
  </si>
  <si>
    <t>Montáž manžety stožárové průměru do 150 mm</t>
  </si>
  <si>
    <t>-1219387065</t>
  </si>
  <si>
    <t>31674125</t>
  </si>
  <si>
    <t>manžeta plastová ochranná na stožár d=140mm</t>
  </si>
  <si>
    <t>652405617</t>
  </si>
  <si>
    <t>210220022</t>
  </si>
  <si>
    <t>Montáž uzemňovacího vedení vodičů FeZn pomocí svorek v zemi drátem do 10 mm ve městské zástavbě</t>
  </si>
  <si>
    <t>-2073689133</t>
  </si>
  <si>
    <t>35441073</t>
  </si>
  <si>
    <t>drát D 10mm FeZn</t>
  </si>
  <si>
    <t>133527780</t>
  </si>
  <si>
    <t>Poznámka k položce:
převod kg/m</t>
  </si>
  <si>
    <t>250*0,62 'Přepočtené koeficientem množství</t>
  </si>
  <si>
    <t>210812035</t>
  </si>
  <si>
    <t>Montáž kabel Cu plný kulatý do 1 kV 4x16 mm2 uložený volně nebo v liště (CYKY)</t>
  </si>
  <si>
    <t>-365386810</t>
  </si>
  <si>
    <t>34111080</t>
  </si>
  <si>
    <t>kabel silový s Cu jádrem 1 kV 4x16mm2</t>
  </si>
  <si>
    <t>-1538032279</t>
  </si>
  <si>
    <t>210812061</t>
  </si>
  <si>
    <t>Montáž kabel Cu plný kulatý do 1 kV 5x1,5 až 2,5 mm2 uložený volně nebo v liště (CYKY)</t>
  </si>
  <si>
    <t>1867045259</t>
  </si>
  <si>
    <t>34111090</t>
  </si>
  <si>
    <t>kabel silový s Cu jádrem 1 kV 5x1,5mm2</t>
  </si>
  <si>
    <t>-2022723085</t>
  </si>
  <si>
    <t>PM</t>
  </si>
  <si>
    <t>Přidružený materiál</t>
  </si>
  <si>
    <t>%</t>
  </si>
  <si>
    <t>2134977896</t>
  </si>
  <si>
    <t>PPV</t>
  </si>
  <si>
    <t>Podíl přidružených výkonů</t>
  </si>
  <si>
    <t>-245707751</t>
  </si>
  <si>
    <t>ZV</t>
  </si>
  <si>
    <t>Zednické výpomoci</t>
  </si>
  <si>
    <t>-310829673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</si>
  <si>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</si>
  <si>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</si>
  <si>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</si>
  <si>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</si>
  <si>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</si>
  <si>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-404730489</t>
  </si>
  <si>
    <t>Poznámka k položce:
převod m/km</t>
  </si>
  <si>
    <t>250*0,001 'Přepočtené koeficientem množství</t>
  </si>
  <si>
    <t>460131114</t>
  </si>
  <si>
    <t>Hloubení nezapažených jam při elektromontážích ručně v hornině tř II skupiny 4</t>
  </si>
  <si>
    <t>453162459</t>
  </si>
  <si>
    <t>460171253</t>
  </si>
  <si>
    <t>Hloubení kabelových nezapažených rýh strojně š 50 cm hl 60 cm v hornině tř II skupiny 4</t>
  </si>
  <si>
    <t>-1444815418</t>
  </si>
  <si>
    <t>460171323</t>
  </si>
  <si>
    <t>Hloubení kabelových nezapažených rýh strojně š 50 cm hl 120 cm v hornině tř II skupiny 4</t>
  </si>
  <si>
    <t>920943797</t>
  </si>
  <si>
    <t>460451253</t>
  </si>
  <si>
    <t>Zásyp kabelových rýh strojně se zhutněním š 50 cm hl 50 cm z horniny tř II skupiny 4</t>
  </si>
  <si>
    <t>-1809412948</t>
  </si>
  <si>
    <t>460451323</t>
  </si>
  <si>
    <t>Zásyp kabelových rýh strojně se zhutněním š 50 cm hl 110 cm z horniny tř II skupiny 4</t>
  </si>
  <si>
    <t>1839016979</t>
  </si>
  <si>
    <t>460641111</t>
  </si>
  <si>
    <t>Základové konstrukce při elektromontážích z monolitického betonu tř. C 8/10</t>
  </si>
  <si>
    <t>-2007394751</t>
  </si>
  <si>
    <t>0,5*0,2*A7_RÝHA120</t>
  </si>
  <si>
    <t>460641113</t>
  </si>
  <si>
    <t>Základové konstrukce při elektromontážích z monolitického betonu tř. C 16/20</t>
  </si>
  <si>
    <t>-1169721390</t>
  </si>
  <si>
    <t>460661512</t>
  </si>
  <si>
    <t>Kabelové lože z písku pro kabely nn kryté plastovou fólií š lože přes 25 do 50 cm</t>
  </si>
  <si>
    <t>573018374</t>
  </si>
  <si>
    <t>460791113</t>
  </si>
  <si>
    <t>Montáž trubek ochranných plastových uložených volně do rýhy tuhých D přes 50 do 90 mm</t>
  </si>
  <si>
    <t>-1276117055</t>
  </si>
  <si>
    <t>KF 09063</t>
  </si>
  <si>
    <t>34571364</t>
  </si>
  <si>
    <t>trubka elektroinstalační HDPE tuhá dvouplášťová korugovaná D 75/90mm</t>
  </si>
  <si>
    <t>2123108561</t>
  </si>
  <si>
    <t>250*1,1 'Přepočtené koeficientem množství</t>
  </si>
  <si>
    <t>58-M</t>
  </si>
  <si>
    <t>Revize vyhrazených technických zařízení</t>
  </si>
  <si>
    <t>580108013</t>
  </si>
  <si>
    <t>Kontrola stavu 5 až 10 stožárových svítidel parkových nebo sadových</t>
  </si>
  <si>
    <t>-493311026</t>
  </si>
  <si>
    <t>K01</t>
  </si>
  <si>
    <t>Nastavení svítidla podle měření vertikální osvětlenosti včetně protokolu měření</t>
  </si>
  <si>
    <t>1990262551</t>
  </si>
  <si>
    <t>ocenit včetně celkové prohlídky elektroinstalace</t>
  </si>
  <si>
    <t>měření intenzity elektrického osvětlení po dokončení  VO a předložení protokolu o měření  intenzity elektrického osvětlení</t>
  </si>
  <si>
    <t>K02</t>
  </si>
  <si>
    <t xml:space="preserve">Provedení označení (očíslování) stožárů </t>
  </si>
  <si>
    <t>-1521682793</t>
  </si>
  <si>
    <t>VON1 -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</si>
  <si>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</si>
  <si>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</si>
  <si>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</si>
  <si>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</si>
  <si>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460010025</t>
  </si>
  <si>
    <t>Vytyčení trasy inženýrských sítí v zastavěném prostoru</t>
  </si>
  <si>
    <t>358753611</t>
  </si>
  <si>
    <t>0,5*5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</si>
  <si>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</si>
  <si>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</si>
  <si>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</si>
  <si>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</si>
  <si>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</si>
  <si>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</si>
  <si>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</si>
  <si>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</si>
  <si>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-1925055803</t>
  </si>
  <si>
    <t>20"ruční výkopy sondy pro zjištění sítí  (HZS1212 kopáč)</t>
  </si>
  <si>
    <t>012103000</t>
  </si>
  <si>
    <t>Geodetické práce před výstavbou</t>
  </si>
  <si>
    <t>803607520</t>
  </si>
  <si>
    <t>10"HZS4221 geodet</t>
  </si>
  <si>
    <t>012203000</t>
  </si>
  <si>
    <t>Geodetické práce při provádění stavby</t>
  </si>
  <si>
    <t>-727138536</t>
  </si>
  <si>
    <t>012303000</t>
  </si>
  <si>
    <t>Geodetické práce po výstavbě</t>
  </si>
  <si>
    <t>2008133350</t>
  </si>
  <si>
    <t>20"HZS4221 geodet</t>
  </si>
  <si>
    <t>012403000</t>
  </si>
  <si>
    <t>Kartografické práce</t>
  </si>
  <si>
    <t>-1011590844</t>
  </si>
  <si>
    <t>50"HZS4221 geodet (geometrický plán)</t>
  </si>
  <si>
    <t>013254000</t>
  </si>
  <si>
    <t>Dokumentace skutečného provedení stavby</t>
  </si>
  <si>
    <t>-117550897</t>
  </si>
  <si>
    <t>20"HZS4232 technik odborný</t>
  </si>
  <si>
    <t>VRN3</t>
  </si>
  <si>
    <t>Zařízení staveniště</t>
  </si>
  <si>
    <t>030001000</t>
  </si>
  <si>
    <t>Kpl</t>
  </si>
  <si>
    <t>-1448559790</t>
  </si>
  <si>
    <t>1"zařízení staveniště - ocenit zejména:</t>
  </si>
  <si>
    <t>Náklady na stavební buňky</t>
  </si>
  <si>
    <t>Skládky na staveništi, osvětlení</t>
  </si>
  <si>
    <t>Náklady na provoz a údržbu vybavení staveniště, energie</t>
  </si>
  <si>
    <t>Oplocení, informační tabule</t>
  </si>
  <si>
    <t>Rozebrání, bourání a odvoz zařízení staveniště</t>
  </si>
  <si>
    <t>Úprava terénu po zrušení zařízení staveniště</t>
  </si>
  <si>
    <t>034403000</t>
  </si>
  <si>
    <t>Dopravní značení na staveništi</t>
  </si>
  <si>
    <t>166189862</t>
  </si>
  <si>
    <t>přechodné DZ - ocenit zejména:</t>
  </si>
  <si>
    <t>přechodné DZ - pronájem, montáž a demontáž značek</t>
  </si>
  <si>
    <t>VRN4</t>
  </si>
  <si>
    <t>Inženýrská činnost</t>
  </si>
  <si>
    <t>043134000</t>
  </si>
  <si>
    <t>Zkoušky zatěžovací</t>
  </si>
  <si>
    <t>-408711742</t>
  </si>
  <si>
    <t>počet zkoušek - 4</t>
  </si>
  <si>
    <t>32"HZS4232 technik odborný</t>
  </si>
  <si>
    <t>SEZNAM FIGUR</t>
  </si>
  <si>
    <t>Výměra</t>
  </si>
  <si>
    <t xml:space="preserve"> ZRN1</t>
  </si>
  <si>
    <t>Použití figury:</t>
  </si>
  <si>
    <t>výkres bouracích prací</t>
  </si>
  <si>
    <t>ZELEŇ*0,4</t>
  </si>
  <si>
    <t>KCE410MMA*0,25*0,3"část u svahu - 25% z celkové plochy (30cm)</t>
  </si>
  <si>
    <t>10,0*70,0*0,4"odkopy pro konstrukci</t>
  </si>
  <si>
    <t>10,0*70,0*0,25"odkopy aktivní zóny u svahu</t>
  </si>
  <si>
    <t>1,0*1,0*250</t>
  </si>
  <si>
    <t xml:space="preserve"> ZRN2</t>
  </si>
  <si>
    <t>0,6*0,6*0,8*A2_STOŽÁR</t>
  </si>
  <si>
    <t>897171114R</t>
  </si>
  <si>
    <t>kpl</t>
  </si>
  <si>
    <t>viz. soupis alternativních výrobků MEA</t>
  </si>
  <si>
    <t>935933121R</t>
  </si>
  <si>
    <t>Odvodňovací retenční žlab,viz. soupis alternativních výrobků MEA</t>
  </si>
  <si>
    <t>386120106R</t>
  </si>
  <si>
    <t>59432186R</t>
  </si>
  <si>
    <t>Montáž odlučovače ropných látek polyetylenového průtoku 30 l/s</t>
  </si>
  <si>
    <t>odlučovač ropných látek viz. soupis alternativních výrobků MEA</t>
  </si>
  <si>
    <t>PARKOVIŠTĚ - NÁDRAŽÍ ZÁMECKÁ ZAHRADA, TEPLICE_R1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</si>
</sst>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7030A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vertical="center" wrapText="1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K35" sqref="AK35:AO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3" t="s">
        <v>14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2"/>
      <c r="AQ5" s="22"/>
      <c r="AR5" s="20"/>
      <c r="BE5" s="27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5" t="s">
        <v>803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2"/>
      <c r="AQ6" s="22"/>
      <c r="AR6" s="20"/>
      <c r="BE6" s="27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23">
        <v>45427</v>
      </c>
      <c r="AO8" s="22"/>
      <c r="AP8" s="22"/>
      <c r="AQ8" s="22"/>
      <c r="AR8" s="20"/>
      <c r="BE8" s="27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1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71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1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71"/>
      <c r="BS13" s="17" t="s">
        <v>6</v>
      </c>
    </row>
    <row r="14" spans="2:71" ht="12.75">
      <c r="B14" s="21"/>
      <c r="C14" s="22"/>
      <c r="D14" s="22"/>
      <c r="E14" s="276" t="s">
        <v>28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1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71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1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71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1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1"/>
    </row>
    <row r="23" spans="2:57" s="1" customFormat="1" ht="16.5" customHeight="1">
      <c r="B23" s="21"/>
      <c r="C23" s="22"/>
      <c r="D23" s="22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2"/>
      <c r="AP23" s="22"/>
      <c r="AQ23" s="22"/>
      <c r="AR23" s="20"/>
      <c r="BE23" s="27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1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9">
        <f>ROUND(AG94,2)</f>
        <v>0</v>
      </c>
      <c r="AL26" s="280"/>
      <c r="AM26" s="280"/>
      <c r="AN26" s="280"/>
      <c r="AO26" s="280"/>
      <c r="AP26" s="36"/>
      <c r="AQ26" s="36"/>
      <c r="AR26" s="39"/>
      <c r="BE26" s="27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1" t="s">
        <v>36</v>
      </c>
      <c r="M28" s="281"/>
      <c r="N28" s="281"/>
      <c r="O28" s="281"/>
      <c r="P28" s="281"/>
      <c r="Q28" s="36"/>
      <c r="R28" s="36"/>
      <c r="S28" s="36"/>
      <c r="T28" s="36"/>
      <c r="U28" s="36"/>
      <c r="V28" s="36"/>
      <c r="W28" s="281" t="s">
        <v>37</v>
      </c>
      <c r="X28" s="281"/>
      <c r="Y28" s="281"/>
      <c r="Z28" s="281"/>
      <c r="AA28" s="281"/>
      <c r="AB28" s="281"/>
      <c r="AC28" s="281"/>
      <c r="AD28" s="281"/>
      <c r="AE28" s="281"/>
      <c r="AF28" s="36"/>
      <c r="AG28" s="36"/>
      <c r="AH28" s="36"/>
      <c r="AI28" s="36"/>
      <c r="AJ28" s="36"/>
      <c r="AK28" s="281" t="s">
        <v>38</v>
      </c>
      <c r="AL28" s="281"/>
      <c r="AM28" s="281"/>
      <c r="AN28" s="281"/>
      <c r="AO28" s="281"/>
      <c r="AP28" s="36"/>
      <c r="AQ28" s="36"/>
      <c r="AR28" s="39"/>
      <c r="BE28" s="271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84">
        <v>0.21</v>
      </c>
      <c r="M29" s="283"/>
      <c r="N29" s="283"/>
      <c r="O29" s="283"/>
      <c r="P29" s="283"/>
      <c r="Q29" s="41"/>
      <c r="R29" s="41"/>
      <c r="S29" s="41"/>
      <c r="T29" s="41"/>
      <c r="U29" s="41"/>
      <c r="V29" s="41"/>
      <c r="W29" s="282">
        <f>ROUND(AZ94,2)</f>
        <v>0</v>
      </c>
      <c r="X29" s="283"/>
      <c r="Y29" s="283"/>
      <c r="Z29" s="283"/>
      <c r="AA29" s="283"/>
      <c r="AB29" s="283"/>
      <c r="AC29" s="283"/>
      <c r="AD29" s="283"/>
      <c r="AE29" s="283"/>
      <c r="AF29" s="41"/>
      <c r="AG29" s="41"/>
      <c r="AH29" s="41"/>
      <c r="AI29" s="41"/>
      <c r="AJ29" s="41"/>
      <c r="AK29" s="282">
        <f>ROUND(AV94,2)</f>
        <v>0</v>
      </c>
      <c r="AL29" s="283"/>
      <c r="AM29" s="283"/>
      <c r="AN29" s="283"/>
      <c r="AO29" s="283"/>
      <c r="AP29" s="41"/>
      <c r="AQ29" s="41"/>
      <c r="AR29" s="42"/>
      <c r="BE29" s="272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84">
        <v>0.15</v>
      </c>
      <c r="M30" s="283"/>
      <c r="N30" s="283"/>
      <c r="O30" s="283"/>
      <c r="P30" s="283"/>
      <c r="Q30" s="41"/>
      <c r="R30" s="41"/>
      <c r="S30" s="41"/>
      <c r="T30" s="41"/>
      <c r="U30" s="41"/>
      <c r="V30" s="41"/>
      <c r="W30" s="282">
        <f>ROUND(BA94,2)</f>
        <v>0</v>
      </c>
      <c r="X30" s="283"/>
      <c r="Y30" s="283"/>
      <c r="Z30" s="283"/>
      <c r="AA30" s="283"/>
      <c r="AB30" s="283"/>
      <c r="AC30" s="283"/>
      <c r="AD30" s="283"/>
      <c r="AE30" s="283"/>
      <c r="AF30" s="41"/>
      <c r="AG30" s="41"/>
      <c r="AH30" s="41"/>
      <c r="AI30" s="41"/>
      <c r="AJ30" s="41"/>
      <c r="AK30" s="282">
        <f>ROUND(AW94,2)</f>
        <v>0</v>
      </c>
      <c r="AL30" s="283"/>
      <c r="AM30" s="283"/>
      <c r="AN30" s="283"/>
      <c r="AO30" s="283"/>
      <c r="AP30" s="41"/>
      <c r="AQ30" s="41"/>
      <c r="AR30" s="42"/>
      <c r="BE30" s="272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84">
        <v>0.21</v>
      </c>
      <c r="M31" s="283"/>
      <c r="N31" s="283"/>
      <c r="O31" s="283"/>
      <c r="P31" s="283"/>
      <c r="Q31" s="41"/>
      <c r="R31" s="41"/>
      <c r="S31" s="41"/>
      <c r="T31" s="41"/>
      <c r="U31" s="41"/>
      <c r="V31" s="41"/>
      <c r="W31" s="282">
        <f>ROUND(BB94,2)</f>
        <v>0</v>
      </c>
      <c r="X31" s="283"/>
      <c r="Y31" s="283"/>
      <c r="Z31" s="283"/>
      <c r="AA31" s="283"/>
      <c r="AB31" s="283"/>
      <c r="AC31" s="283"/>
      <c r="AD31" s="283"/>
      <c r="AE31" s="283"/>
      <c r="AF31" s="41"/>
      <c r="AG31" s="41"/>
      <c r="AH31" s="41"/>
      <c r="AI31" s="41"/>
      <c r="AJ31" s="41"/>
      <c r="AK31" s="282">
        <v>0</v>
      </c>
      <c r="AL31" s="283"/>
      <c r="AM31" s="283"/>
      <c r="AN31" s="283"/>
      <c r="AO31" s="283"/>
      <c r="AP31" s="41"/>
      <c r="AQ31" s="41"/>
      <c r="AR31" s="42"/>
      <c r="BE31" s="272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84">
        <v>0.15</v>
      </c>
      <c r="M32" s="283"/>
      <c r="N32" s="283"/>
      <c r="O32" s="283"/>
      <c r="P32" s="283"/>
      <c r="Q32" s="41"/>
      <c r="R32" s="41"/>
      <c r="S32" s="41"/>
      <c r="T32" s="41"/>
      <c r="U32" s="41"/>
      <c r="V32" s="41"/>
      <c r="W32" s="282">
        <f>ROUND(BC94,2)</f>
        <v>0</v>
      </c>
      <c r="X32" s="283"/>
      <c r="Y32" s="283"/>
      <c r="Z32" s="283"/>
      <c r="AA32" s="283"/>
      <c r="AB32" s="283"/>
      <c r="AC32" s="283"/>
      <c r="AD32" s="283"/>
      <c r="AE32" s="283"/>
      <c r="AF32" s="41"/>
      <c r="AG32" s="41"/>
      <c r="AH32" s="41"/>
      <c r="AI32" s="41"/>
      <c r="AJ32" s="41"/>
      <c r="AK32" s="282">
        <v>0</v>
      </c>
      <c r="AL32" s="283"/>
      <c r="AM32" s="283"/>
      <c r="AN32" s="283"/>
      <c r="AO32" s="283"/>
      <c r="AP32" s="41"/>
      <c r="AQ32" s="41"/>
      <c r="AR32" s="42"/>
      <c r="BE32" s="272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84">
        <v>0</v>
      </c>
      <c r="M33" s="283"/>
      <c r="N33" s="283"/>
      <c r="O33" s="283"/>
      <c r="P33" s="283"/>
      <c r="Q33" s="41"/>
      <c r="R33" s="41"/>
      <c r="S33" s="41"/>
      <c r="T33" s="41"/>
      <c r="U33" s="41"/>
      <c r="V33" s="41"/>
      <c r="W33" s="282">
        <f>ROUND(BD94,2)</f>
        <v>0</v>
      </c>
      <c r="X33" s="283"/>
      <c r="Y33" s="283"/>
      <c r="Z33" s="283"/>
      <c r="AA33" s="283"/>
      <c r="AB33" s="283"/>
      <c r="AC33" s="283"/>
      <c r="AD33" s="283"/>
      <c r="AE33" s="283"/>
      <c r="AF33" s="41"/>
      <c r="AG33" s="41"/>
      <c r="AH33" s="41"/>
      <c r="AI33" s="41"/>
      <c r="AJ33" s="41"/>
      <c r="AK33" s="282">
        <v>0</v>
      </c>
      <c r="AL33" s="283"/>
      <c r="AM33" s="283"/>
      <c r="AN33" s="283"/>
      <c r="AO33" s="283"/>
      <c r="AP33" s="41"/>
      <c r="AQ33" s="41"/>
      <c r="AR33" s="42"/>
      <c r="BE33" s="27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1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85" t="s">
        <v>47</v>
      </c>
      <c r="Y35" s="286"/>
      <c r="Z35" s="286"/>
      <c r="AA35" s="286"/>
      <c r="AB35" s="286"/>
      <c r="AC35" s="45"/>
      <c r="AD35" s="45"/>
      <c r="AE35" s="45"/>
      <c r="AF35" s="45"/>
      <c r="AG35" s="45"/>
      <c r="AH35" s="45"/>
      <c r="AI35" s="45"/>
      <c r="AJ35" s="45"/>
      <c r="AK35" s="287">
        <f>SUM(AK26:AK33)</f>
        <v>0</v>
      </c>
      <c r="AL35" s="286"/>
      <c r="AM35" s="286"/>
      <c r="AN35" s="286"/>
      <c r="AO35" s="28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23-10-07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9" t="str">
        <f>K6</f>
        <v>PARKOVIŠTĚ - NÁDRAŽÍ ZÁMECKÁ ZAHRADA, TEPLICE_R1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TEPLICE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1">
        <f>IF(AN8="","",AN8)</f>
        <v>45427</v>
      </c>
      <c r="AN87" s="29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STATUTÁRNÍ MĚSTO TEPLICE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92" t="str">
        <f>IF(E17="","",E17)</f>
        <v>RAPID MOST SPOL. S R.O.</v>
      </c>
      <c r="AN89" s="293"/>
      <c r="AO89" s="293"/>
      <c r="AP89" s="293"/>
      <c r="AQ89" s="36"/>
      <c r="AR89" s="39"/>
      <c r="AS89" s="294" t="s">
        <v>55</v>
      </c>
      <c r="AT89" s="29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92" t="str">
        <f>IF(E20="","",E20)</f>
        <v>ING. VLADIMÍR PLHÁK</v>
      </c>
      <c r="AN90" s="293"/>
      <c r="AO90" s="293"/>
      <c r="AP90" s="293"/>
      <c r="AQ90" s="36"/>
      <c r="AR90" s="39"/>
      <c r="AS90" s="296"/>
      <c r="AT90" s="29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8"/>
      <c r="AT91" s="29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0" t="s">
        <v>56</v>
      </c>
      <c r="D92" s="301"/>
      <c r="E92" s="301"/>
      <c r="F92" s="301"/>
      <c r="G92" s="301"/>
      <c r="H92" s="73"/>
      <c r="I92" s="302" t="s">
        <v>57</v>
      </c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3" t="s">
        <v>58</v>
      </c>
      <c r="AH92" s="301"/>
      <c r="AI92" s="301"/>
      <c r="AJ92" s="301"/>
      <c r="AK92" s="301"/>
      <c r="AL92" s="301"/>
      <c r="AM92" s="301"/>
      <c r="AN92" s="302" t="s">
        <v>59</v>
      </c>
      <c r="AO92" s="301"/>
      <c r="AP92" s="304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8">
        <f>ROUND(SUM(AG95:AG97),2)</f>
        <v>0</v>
      </c>
      <c r="AH94" s="308"/>
      <c r="AI94" s="308"/>
      <c r="AJ94" s="308"/>
      <c r="AK94" s="308"/>
      <c r="AL94" s="308"/>
      <c r="AM94" s="308"/>
      <c r="AN94" s="309">
        <f>SUM(AG94,AT94)</f>
        <v>0</v>
      </c>
      <c r="AO94" s="309"/>
      <c r="AP94" s="309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1" s="7" customFormat="1" ht="16.5" customHeight="1">
      <c r="A95" s="93" t="s">
        <v>79</v>
      </c>
      <c r="B95" s="94"/>
      <c r="C95" s="95"/>
      <c r="D95" s="307" t="s">
        <v>80</v>
      </c>
      <c r="E95" s="307"/>
      <c r="F95" s="307"/>
      <c r="G95" s="307"/>
      <c r="H95" s="307"/>
      <c r="I95" s="96"/>
      <c r="J95" s="307" t="s">
        <v>81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5">
        <f>'ZRN1 - KOMUNIKACE'!J30</f>
        <v>0</v>
      </c>
      <c r="AH95" s="306"/>
      <c r="AI95" s="306"/>
      <c r="AJ95" s="306"/>
      <c r="AK95" s="306"/>
      <c r="AL95" s="306"/>
      <c r="AM95" s="306"/>
      <c r="AN95" s="305">
        <f>SUM(AG95,AT95)</f>
        <v>0</v>
      </c>
      <c r="AO95" s="306"/>
      <c r="AP95" s="306"/>
      <c r="AQ95" s="97" t="s">
        <v>82</v>
      </c>
      <c r="AR95" s="98"/>
      <c r="AS95" s="99">
        <v>0</v>
      </c>
      <c r="AT95" s="100">
        <f>ROUND(SUM(AV95:AW95),2)</f>
        <v>0</v>
      </c>
      <c r="AU95" s="101">
        <f>'ZRN1 - KOMUNIKACE'!P125</f>
        <v>0</v>
      </c>
      <c r="AV95" s="100">
        <f>'ZRN1 - KOMUNIKACE'!J33</f>
        <v>0</v>
      </c>
      <c r="AW95" s="100">
        <f>'ZRN1 - KOMUNIKACE'!J34</f>
        <v>0</v>
      </c>
      <c r="AX95" s="100">
        <f>'ZRN1 - KOMUNIKACE'!J35</f>
        <v>0</v>
      </c>
      <c r="AY95" s="100">
        <f>'ZRN1 - KOMUNIKACE'!J36</f>
        <v>0</v>
      </c>
      <c r="AZ95" s="100">
        <f>'ZRN1 - KOMUNIKACE'!F33</f>
        <v>0</v>
      </c>
      <c r="BA95" s="100">
        <f>'ZRN1 - KOMUNIKACE'!F34</f>
        <v>0</v>
      </c>
      <c r="BB95" s="100">
        <f>'ZRN1 - KOMUNIKACE'!F35</f>
        <v>0</v>
      </c>
      <c r="BC95" s="100">
        <f>'ZRN1 - KOMUNIKACE'!F36</f>
        <v>0</v>
      </c>
      <c r="BD95" s="102">
        <f>'ZRN1 - KOMUNIKACE'!F37</f>
        <v>0</v>
      </c>
      <c r="BT95" s="103" t="s">
        <v>83</v>
      </c>
      <c r="BV95" s="103" t="s">
        <v>77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79</v>
      </c>
      <c r="B96" s="94"/>
      <c r="C96" s="95"/>
      <c r="D96" s="307" t="s">
        <v>86</v>
      </c>
      <c r="E96" s="307"/>
      <c r="F96" s="307"/>
      <c r="G96" s="307"/>
      <c r="H96" s="307"/>
      <c r="I96" s="96"/>
      <c r="J96" s="307" t="s">
        <v>87</v>
      </c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5">
        <f>'ZRN2 - VEŘEJNÉ OSVĚTLENÍ'!J30</f>
        <v>0</v>
      </c>
      <c r="AH96" s="306"/>
      <c r="AI96" s="306"/>
      <c r="AJ96" s="306"/>
      <c r="AK96" s="306"/>
      <c r="AL96" s="306"/>
      <c r="AM96" s="306"/>
      <c r="AN96" s="305">
        <f>SUM(AG96,AT96)</f>
        <v>0</v>
      </c>
      <c r="AO96" s="306"/>
      <c r="AP96" s="306"/>
      <c r="AQ96" s="97" t="s">
        <v>82</v>
      </c>
      <c r="AR96" s="98"/>
      <c r="AS96" s="99">
        <v>0</v>
      </c>
      <c r="AT96" s="100">
        <f>ROUND(SUM(AV96:AW96),2)</f>
        <v>0</v>
      </c>
      <c r="AU96" s="101">
        <f>'ZRN2 - VEŘEJNÉ OSVĚTLENÍ'!P122</f>
        <v>0</v>
      </c>
      <c r="AV96" s="100">
        <f>'ZRN2 - VEŘEJNÉ OSVĚTLENÍ'!J33</f>
        <v>0</v>
      </c>
      <c r="AW96" s="100">
        <f>'ZRN2 - VEŘEJNÉ OSVĚTLENÍ'!J34</f>
        <v>0</v>
      </c>
      <c r="AX96" s="100">
        <f>'ZRN2 - VEŘEJNÉ OSVĚTLENÍ'!J35</f>
        <v>0</v>
      </c>
      <c r="AY96" s="100">
        <f>'ZRN2 - VEŘEJNÉ OSVĚTLENÍ'!J36</f>
        <v>0</v>
      </c>
      <c r="AZ96" s="100">
        <f>'ZRN2 - VEŘEJNÉ OSVĚTLENÍ'!F33</f>
        <v>0</v>
      </c>
      <c r="BA96" s="100">
        <f>'ZRN2 - VEŘEJNÉ OSVĚTLENÍ'!F34</f>
        <v>0</v>
      </c>
      <c r="BB96" s="100">
        <f>'ZRN2 - VEŘEJNÉ OSVĚTLENÍ'!F35</f>
        <v>0</v>
      </c>
      <c r="BC96" s="100">
        <f>'ZRN2 - VEŘEJNÉ OSVĚTLENÍ'!F36</f>
        <v>0</v>
      </c>
      <c r="BD96" s="102">
        <f>'ZRN2 - VEŘEJNÉ OSVĚTLENÍ'!F37</f>
        <v>0</v>
      </c>
      <c r="BT96" s="103" t="s">
        <v>83</v>
      </c>
      <c r="BV96" s="103" t="s">
        <v>77</v>
      </c>
      <c r="BW96" s="103" t="s">
        <v>88</v>
      </c>
      <c r="BX96" s="103" t="s">
        <v>5</v>
      </c>
      <c r="CL96" s="103" t="s">
        <v>1</v>
      </c>
      <c r="CM96" s="103" t="s">
        <v>85</v>
      </c>
    </row>
    <row r="97" spans="1:91" s="7" customFormat="1" ht="16.5" customHeight="1">
      <c r="A97" s="93" t="s">
        <v>79</v>
      </c>
      <c r="B97" s="94"/>
      <c r="C97" s="95"/>
      <c r="D97" s="307" t="s">
        <v>89</v>
      </c>
      <c r="E97" s="307"/>
      <c r="F97" s="307"/>
      <c r="G97" s="307"/>
      <c r="H97" s="307"/>
      <c r="I97" s="96"/>
      <c r="J97" s="307" t="s">
        <v>90</v>
      </c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5">
        <f>'VON1 - VEDLEJŠÍ NÁKLADY'!J30</f>
        <v>0</v>
      </c>
      <c r="AH97" s="306"/>
      <c r="AI97" s="306"/>
      <c r="AJ97" s="306"/>
      <c r="AK97" s="306"/>
      <c r="AL97" s="306"/>
      <c r="AM97" s="306"/>
      <c r="AN97" s="305">
        <f>SUM(AG97,AT97)</f>
        <v>0</v>
      </c>
      <c r="AO97" s="306"/>
      <c r="AP97" s="306"/>
      <c r="AQ97" s="97" t="s">
        <v>91</v>
      </c>
      <c r="AR97" s="98"/>
      <c r="AS97" s="104">
        <v>0</v>
      </c>
      <c r="AT97" s="105">
        <f>ROUND(SUM(AV97:AW97),2)</f>
        <v>0</v>
      </c>
      <c r="AU97" s="106">
        <f>'VON1 - VEDLEJŠÍ NÁKLADY'!P122</f>
        <v>0</v>
      </c>
      <c r="AV97" s="105">
        <f>'VON1 - VEDLEJŠÍ NÁKLADY'!J33</f>
        <v>0</v>
      </c>
      <c r="AW97" s="105">
        <f>'VON1 - VEDLEJŠÍ NÁKLADY'!J34</f>
        <v>0</v>
      </c>
      <c r="AX97" s="105">
        <f>'VON1 - VEDLEJŠÍ NÁKLADY'!J35</f>
        <v>0</v>
      </c>
      <c r="AY97" s="105">
        <f>'VON1 - VEDLEJŠÍ NÁKLADY'!J36</f>
        <v>0</v>
      </c>
      <c r="AZ97" s="105">
        <f>'VON1 - VEDLEJŠÍ NÁKLADY'!F33</f>
        <v>0</v>
      </c>
      <c r="BA97" s="105">
        <f>'VON1 - VEDLEJŠÍ NÁKLADY'!F34</f>
        <v>0</v>
      </c>
      <c r="BB97" s="105">
        <f>'VON1 - VEDLEJŠÍ NÁKLADY'!F35</f>
        <v>0</v>
      </c>
      <c r="BC97" s="105">
        <f>'VON1 - VEDLEJŠÍ NÁKLADY'!F36</f>
        <v>0</v>
      </c>
      <c r="BD97" s="107">
        <f>'VON1 - VEDLEJŠÍ NÁKLADY'!F37</f>
        <v>0</v>
      </c>
      <c r="BT97" s="103" t="s">
        <v>83</v>
      </c>
      <c r="BV97" s="103" t="s">
        <v>77</v>
      </c>
      <c r="BW97" s="103" t="s">
        <v>92</v>
      </c>
      <c r="BX97" s="103" t="s">
        <v>5</v>
      </c>
      <c r="CL97" s="103" t="s">
        <v>1</v>
      </c>
      <c r="CM97" s="103" t="s">
        <v>85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94yNlI0sp8KkYOP4AyXYH/n6hhmv5kR1R5KDGJNfXnPA/Cu0cL4RLqcRa12DpEhrvc6SLpbq7myqdq+znXn+4g==" saltValue="LOg+oHpo6SRClPn2eQx19w==" spinCount="100000" sheet="1" objects="1" scenarios="1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ZRN1 - KOMUNIKACE'!C2" display="/"/>
    <hyperlink ref="A96" location="'ZRN2 - VEŘEJNÉ OSVĚTLENÍ'!C2" display="/"/>
    <hyperlink ref="A97" location="'VON1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8"/>
  <sheetViews>
    <sheetView showGridLines="0" workbookViewId="0" topLeftCell="A38">
      <selection activeCell="J197" sqref="J1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84</v>
      </c>
      <c r="AZ2" s="108" t="s">
        <v>93</v>
      </c>
      <c r="BA2" s="108" t="s">
        <v>94</v>
      </c>
      <c r="BB2" s="108" t="s">
        <v>95</v>
      </c>
      <c r="BC2" s="108" t="s">
        <v>96</v>
      </c>
      <c r="BD2" s="108" t="s">
        <v>97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  <c r="AZ3" s="108" t="s">
        <v>98</v>
      </c>
      <c r="BA3" s="108" t="s">
        <v>99</v>
      </c>
      <c r="BB3" s="108" t="s">
        <v>95</v>
      </c>
      <c r="BC3" s="108" t="s">
        <v>100</v>
      </c>
      <c r="BD3" s="108" t="s">
        <v>97</v>
      </c>
    </row>
    <row r="4" spans="2:56" s="1" customFormat="1" ht="24.95" customHeight="1">
      <c r="B4" s="20"/>
      <c r="D4" s="111" t="s">
        <v>101</v>
      </c>
      <c r="L4" s="20"/>
      <c r="M4" s="112" t="s">
        <v>10</v>
      </c>
      <c r="AT4" s="17" t="s">
        <v>4</v>
      </c>
      <c r="AZ4" s="108" t="s">
        <v>102</v>
      </c>
      <c r="BA4" s="108" t="s">
        <v>103</v>
      </c>
      <c r="BB4" s="108" t="s">
        <v>95</v>
      </c>
      <c r="BC4" s="108" t="s">
        <v>104</v>
      </c>
      <c r="BD4" s="108" t="s">
        <v>97</v>
      </c>
    </row>
    <row r="5" spans="2:56" s="1" customFormat="1" ht="6.95" customHeight="1">
      <c r="B5" s="20"/>
      <c r="L5" s="20"/>
      <c r="AZ5" s="108" t="s">
        <v>105</v>
      </c>
      <c r="BA5" s="108" t="s">
        <v>106</v>
      </c>
      <c r="BB5" s="108" t="s">
        <v>95</v>
      </c>
      <c r="BC5" s="108" t="s">
        <v>107</v>
      </c>
      <c r="BD5" s="108" t="s">
        <v>97</v>
      </c>
    </row>
    <row r="6" spans="2:56" s="1" customFormat="1" ht="12" customHeight="1">
      <c r="B6" s="20"/>
      <c r="D6" s="113" t="s">
        <v>16</v>
      </c>
      <c r="L6" s="20"/>
      <c r="AZ6" s="108" t="s">
        <v>108</v>
      </c>
      <c r="BA6" s="108" t="s">
        <v>109</v>
      </c>
      <c r="BB6" s="108" t="s">
        <v>95</v>
      </c>
      <c r="BC6" s="108" t="s">
        <v>110</v>
      </c>
      <c r="BD6" s="108" t="s">
        <v>97</v>
      </c>
    </row>
    <row r="7" spans="2:56" s="1" customFormat="1" ht="16.5" customHeight="1">
      <c r="B7" s="20"/>
      <c r="E7" s="311" t="str">
        <f>'Rekapitulace stavby'!K6</f>
        <v>PARKOVIŠTĚ - NÁDRAŽÍ ZÁMECKÁ ZAHRADA, TEPLICE_R1</v>
      </c>
      <c r="F7" s="312"/>
      <c r="G7" s="312"/>
      <c r="H7" s="312"/>
      <c r="L7" s="20"/>
      <c r="AZ7" s="108" t="s">
        <v>111</v>
      </c>
      <c r="BA7" s="108" t="s">
        <v>112</v>
      </c>
      <c r="BB7" s="108" t="s">
        <v>95</v>
      </c>
      <c r="BC7" s="108" t="s">
        <v>113</v>
      </c>
      <c r="BD7" s="108" t="s">
        <v>97</v>
      </c>
    </row>
    <row r="8" spans="1:56" s="2" customFormat="1" ht="12" customHeight="1">
      <c r="A8" s="34"/>
      <c r="B8" s="39"/>
      <c r="C8" s="34"/>
      <c r="D8" s="113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115</v>
      </c>
      <c r="BA8" s="108" t="s">
        <v>116</v>
      </c>
      <c r="BB8" s="108" t="s">
        <v>95</v>
      </c>
      <c r="BC8" s="108" t="s">
        <v>117</v>
      </c>
      <c r="BD8" s="108" t="s">
        <v>97</v>
      </c>
    </row>
    <row r="9" spans="1:56" s="2" customFormat="1" ht="16.5" customHeight="1">
      <c r="A9" s="34"/>
      <c r="B9" s="39"/>
      <c r="C9" s="34"/>
      <c r="D9" s="34"/>
      <c r="E9" s="313" t="s">
        <v>118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119</v>
      </c>
      <c r="BA9" s="108" t="s">
        <v>120</v>
      </c>
      <c r="BB9" s="108" t="s">
        <v>95</v>
      </c>
      <c r="BC9" s="108" t="s">
        <v>121</v>
      </c>
      <c r="BD9" s="108" t="s">
        <v>97</v>
      </c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08" t="s">
        <v>122</v>
      </c>
      <c r="BA10" s="108" t="s">
        <v>123</v>
      </c>
      <c r="BB10" s="108" t="s">
        <v>95</v>
      </c>
      <c r="BC10" s="108" t="s">
        <v>124</v>
      </c>
      <c r="BD10" s="108" t="s">
        <v>97</v>
      </c>
    </row>
    <row r="11" spans="1:56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08" t="s">
        <v>125</v>
      </c>
      <c r="BA11" s="108" t="s">
        <v>126</v>
      </c>
      <c r="BB11" s="108" t="s">
        <v>127</v>
      </c>
      <c r="BC11" s="108" t="s">
        <v>128</v>
      </c>
      <c r="BD11" s="108" t="s">
        <v>85</v>
      </c>
    </row>
    <row r="12" spans="1:56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>
        <f>'Rekapitulace stavby'!AN8</f>
        <v>45427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08" t="s">
        <v>129</v>
      </c>
      <c r="BA12" s="108" t="s">
        <v>130</v>
      </c>
      <c r="BB12" s="108" t="s">
        <v>127</v>
      </c>
      <c r="BC12" s="108" t="s">
        <v>131</v>
      </c>
      <c r="BD12" s="108" t="s">
        <v>85</v>
      </c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08" t="s">
        <v>132</v>
      </c>
      <c r="BA13" s="108" t="s">
        <v>133</v>
      </c>
      <c r="BB13" s="108" t="s">
        <v>127</v>
      </c>
      <c r="BC13" s="108" t="s">
        <v>134</v>
      </c>
      <c r="BD13" s="108" t="s">
        <v>85</v>
      </c>
    </row>
    <row r="14" spans="1:56" s="2" customFormat="1" ht="12" customHeight="1">
      <c r="A14" s="34"/>
      <c r="B14" s="39"/>
      <c r="C14" s="34"/>
      <c r="D14" s="113" t="s">
        <v>23</v>
      </c>
      <c r="E14" s="34"/>
      <c r="F14" s="34"/>
      <c r="G14" s="34"/>
      <c r="H14" s="34"/>
      <c r="I14" s="113" t="s">
        <v>24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08" t="s">
        <v>135</v>
      </c>
      <c r="BA14" s="108" t="s">
        <v>136</v>
      </c>
      <c r="BB14" s="108" t="s">
        <v>127</v>
      </c>
      <c r="BC14" s="108" t="s">
        <v>137</v>
      </c>
      <c r="BD14" s="108" t="s">
        <v>85</v>
      </c>
    </row>
    <row r="15" spans="1:56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13" t="s">
        <v>26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08" t="s">
        <v>138</v>
      </c>
      <c r="BA15" s="108" t="s">
        <v>139</v>
      </c>
      <c r="BB15" s="108" t="s">
        <v>140</v>
      </c>
      <c r="BC15" s="108" t="s">
        <v>141</v>
      </c>
      <c r="BD15" s="108" t="s">
        <v>97</v>
      </c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Z16" s="108" t="s">
        <v>142</v>
      </c>
      <c r="BA16" s="108" t="s">
        <v>143</v>
      </c>
      <c r="BB16" s="108" t="s">
        <v>140</v>
      </c>
      <c r="BC16" s="108" t="s">
        <v>144</v>
      </c>
      <c r="BD16" s="108" t="s">
        <v>97</v>
      </c>
    </row>
    <row r="17" spans="1:56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Z17" s="108" t="s">
        <v>145</v>
      </c>
      <c r="BA17" s="108" t="s">
        <v>146</v>
      </c>
      <c r="BB17" s="108" t="s">
        <v>140</v>
      </c>
      <c r="BC17" s="108" t="s">
        <v>141</v>
      </c>
      <c r="BD17" s="108" t="s">
        <v>85</v>
      </c>
    </row>
    <row r="18" spans="1:56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Z18" s="108" t="s">
        <v>147</v>
      </c>
      <c r="BA18" s="108" t="s">
        <v>146</v>
      </c>
      <c r="BB18" s="108" t="s">
        <v>140</v>
      </c>
      <c r="BC18" s="108" t="s">
        <v>148</v>
      </c>
      <c r="BD18" s="108" t="s">
        <v>85</v>
      </c>
    </row>
    <row r="19" spans="1:56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Z19" s="108" t="s">
        <v>149</v>
      </c>
      <c r="BA19" s="108" t="s">
        <v>150</v>
      </c>
      <c r="BB19" s="108" t="s">
        <v>140</v>
      </c>
      <c r="BC19" s="108" t="s">
        <v>151</v>
      </c>
      <c r="BD19" s="108" t="s">
        <v>97</v>
      </c>
    </row>
    <row r="20" spans="1:56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24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Z20" s="108" t="s">
        <v>152</v>
      </c>
      <c r="BA20" s="108" t="s">
        <v>153</v>
      </c>
      <c r="BB20" s="108" t="s">
        <v>95</v>
      </c>
      <c r="BC20" s="108" t="s">
        <v>154</v>
      </c>
      <c r="BD20" s="108" t="s">
        <v>97</v>
      </c>
    </row>
    <row r="21" spans="1:31" s="2" customFormat="1" ht="18" customHeight="1">
      <c r="A21" s="34"/>
      <c r="B21" s="39"/>
      <c r="C21" s="34"/>
      <c r="D21" s="34"/>
      <c r="E21" s="114" t="s">
        <v>30</v>
      </c>
      <c r="F21" s="34"/>
      <c r="G21" s="34"/>
      <c r="H21" s="34"/>
      <c r="I21" s="113" t="s">
        <v>26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24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33</v>
      </c>
      <c r="F24" s="34"/>
      <c r="G24" s="34"/>
      <c r="H24" s="34"/>
      <c r="I24" s="113" t="s">
        <v>26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ROUND((SUM(BE125:BE307)),2)</f>
        <v>0</v>
      </c>
      <c r="G33" s="34"/>
      <c r="H33" s="34"/>
      <c r="I33" s="125">
        <v>0.21</v>
      </c>
      <c r="J33" s="124">
        <f>ROUND(((SUM(BE125:BE307))*I33),2)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ROUND((SUM(BF125:BF307)),2)</f>
        <v>0</v>
      </c>
      <c r="G34" s="34"/>
      <c r="H34" s="34"/>
      <c r="I34" s="125">
        <v>0.15</v>
      </c>
      <c r="J34" s="124">
        <f>ROUND(((SUM(BF125:BF307))*I34),2)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42</v>
      </c>
      <c r="F35" s="124">
        <f>ROUND((SUM(BG125:BG307)),2)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43</v>
      </c>
      <c r="F36" s="124">
        <f>ROUND((SUM(BH125:BH307)),2)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44</v>
      </c>
      <c r="F37" s="124">
        <f>ROUND((SUM(BI125:BI307)),2)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155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PARKOVIŠTĚ - NÁDRAŽÍ ZÁMECKÁ ZAHRADA, TEPLICE_R1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9" t="str">
        <f>E9</f>
        <v>ZRN1 - KOMUNIKACE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TEPLICE</v>
      </c>
      <c r="G89" s="36"/>
      <c r="H89" s="36"/>
      <c r="I89" s="29" t="s">
        <v>22</v>
      </c>
      <c r="J89" s="66">
        <f>IF(J12="","",J12)</f>
        <v>45427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STATUTÁRNÍ MĚSTO TEPLICE</v>
      </c>
      <c r="G91" s="36"/>
      <c r="H91" s="36"/>
      <c r="I91" s="29" t="s">
        <v>29</v>
      </c>
      <c r="J91" s="32" t="str">
        <f>E21</f>
        <v>RAPID MOST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VLADIMÍR PLHÁK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156</v>
      </c>
      <c r="D94" s="145"/>
      <c r="E94" s="145"/>
      <c r="F94" s="145"/>
      <c r="G94" s="145"/>
      <c r="H94" s="145"/>
      <c r="I94" s="145"/>
      <c r="J94" s="146" t="s">
        <v>157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158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159</v>
      </c>
    </row>
    <row r="97" spans="2:12" s="9" customFormat="1" ht="24.95" customHeight="1">
      <c r="B97" s="148"/>
      <c r="C97" s="149"/>
      <c r="D97" s="150" t="s">
        <v>160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0" customFormat="1" ht="19.9" customHeight="1">
      <c r="B98" s="154"/>
      <c r="C98" s="155"/>
      <c r="D98" s="156" t="s">
        <v>161</v>
      </c>
      <c r="E98" s="157"/>
      <c r="F98" s="157"/>
      <c r="G98" s="157"/>
      <c r="H98" s="157"/>
      <c r="I98" s="157"/>
      <c r="J98" s="158">
        <f>J127</f>
        <v>0</v>
      </c>
      <c r="K98" s="155"/>
      <c r="L98" s="159"/>
    </row>
    <row r="99" spans="2:12" s="10" customFormat="1" ht="19.9" customHeight="1">
      <c r="B99" s="154"/>
      <c r="C99" s="155"/>
      <c r="D99" s="156" t="s">
        <v>162</v>
      </c>
      <c r="E99" s="157"/>
      <c r="F99" s="157"/>
      <c r="G99" s="157"/>
      <c r="H99" s="157"/>
      <c r="I99" s="157"/>
      <c r="J99" s="158">
        <f>J195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163</v>
      </c>
      <c r="E100" s="157"/>
      <c r="F100" s="157"/>
      <c r="G100" s="157"/>
      <c r="H100" s="157"/>
      <c r="I100" s="157"/>
      <c r="J100" s="158">
        <f>J198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164</v>
      </c>
      <c r="E101" s="157"/>
      <c r="F101" s="157"/>
      <c r="G101" s="157"/>
      <c r="H101" s="157"/>
      <c r="I101" s="157"/>
      <c r="J101" s="158">
        <f>J203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165</v>
      </c>
      <c r="E102" s="157"/>
      <c r="F102" s="157"/>
      <c r="G102" s="157"/>
      <c r="H102" s="157"/>
      <c r="I102" s="157"/>
      <c r="J102" s="158">
        <f>J243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166</v>
      </c>
      <c r="E103" s="157"/>
      <c r="F103" s="157"/>
      <c r="G103" s="157"/>
      <c r="H103" s="157"/>
      <c r="I103" s="157"/>
      <c r="J103" s="158">
        <f>J257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167</v>
      </c>
      <c r="E104" s="157"/>
      <c r="F104" s="157"/>
      <c r="G104" s="157"/>
      <c r="H104" s="157"/>
      <c r="I104" s="157"/>
      <c r="J104" s="158">
        <f>J290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168</v>
      </c>
      <c r="E105" s="157"/>
      <c r="F105" s="157"/>
      <c r="G105" s="157"/>
      <c r="H105" s="157"/>
      <c r="I105" s="157"/>
      <c r="J105" s="158">
        <f>J306</f>
        <v>0</v>
      </c>
      <c r="K105" s="155"/>
      <c r="L105" s="159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169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18" t="str">
        <f>E7</f>
        <v>PARKOVIŠTĚ - NÁDRAŽÍ ZÁMECKÁ ZAHRADA, TEPLICE_R1</v>
      </c>
      <c r="F115" s="319"/>
      <c r="G115" s="319"/>
      <c r="H115" s="319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114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89" t="str">
        <f>E9</f>
        <v>ZRN1 - KOMUNIKACE</v>
      </c>
      <c r="F117" s="320"/>
      <c r="G117" s="320"/>
      <c r="H117" s="320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TEPLICE</v>
      </c>
      <c r="G119" s="36"/>
      <c r="H119" s="36"/>
      <c r="I119" s="29" t="s">
        <v>22</v>
      </c>
      <c r="J119" s="66">
        <f>IF(J12="","",J12)</f>
        <v>45427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23</v>
      </c>
      <c r="D121" s="36"/>
      <c r="E121" s="36"/>
      <c r="F121" s="27" t="str">
        <f>E15</f>
        <v>STATUTÁRNÍ MĚSTO TEPLICE</v>
      </c>
      <c r="G121" s="36"/>
      <c r="H121" s="36"/>
      <c r="I121" s="29" t="s">
        <v>29</v>
      </c>
      <c r="J121" s="32" t="str">
        <f>E21</f>
        <v>RAPID MOST SPOL. S 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27</v>
      </c>
      <c r="D122" s="36"/>
      <c r="E122" s="36"/>
      <c r="F122" s="27" t="str">
        <f>IF(E18="","",E18)</f>
        <v>Vyplň údaj</v>
      </c>
      <c r="G122" s="36"/>
      <c r="H122" s="36"/>
      <c r="I122" s="29" t="s">
        <v>32</v>
      </c>
      <c r="J122" s="32" t="str">
        <f>E24</f>
        <v>ING. VLADIMÍR PLHÁK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0"/>
      <c r="B124" s="161"/>
      <c r="C124" s="162" t="s">
        <v>170</v>
      </c>
      <c r="D124" s="163" t="s">
        <v>60</v>
      </c>
      <c r="E124" s="163" t="s">
        <v>56</v>
      </c>
      <c r="F124" s="163" t="s">
        <v>57</v>
      </c>
      <c r="G124" s="163" t="s">
        <v>171</v>
      </c>
      <c r="H124" s="163" t="s">
        <v>172</v>
      </c>
      <c r="I124" s="163" t="s">
        <v>173</v>
      </c>
      <c r="J124" s="163" t="s">
        <v>157</v>
      </c>
      <c r="K124" s="164" t="s">
        <v>174</v>
      </c>
      <c r="L124" s="165"/>
      <c r="M124" s="75" t="s">
        <v>1</v>
      </c>
      <c r="N124" s="76" t="s">
        <v>39</v>
      </c>
      <c r="O124" s="76" t="s">
        <v>175</v>
      </c>
      <c r="P124" s="76" t="s">
        <v>176</v>
      </c>
      <c r="Q124" s="76" t="s">
        <v>177</v>
      </c>
      <c r="R124" s="76" t="s">
        <v>178</v>
      </c>
      <c r="S124" s="76" t="s">
        <v>179</v>
      </c>
      <c r="T124" s="77" t="s">
        <v>180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3" s="2" customFormat="1" ht="22.9" customHeight="1">
      <c r="A125" s="34"/>
      <c r="B125" s="35"/>
      <c r="C125" s="82" t="s">
        <v>181</v>
      </c>
      <c r="D125" s="36"/>
      <c r="E125" s="36"/>
      <c r="F125" s="36"/>
      <c r="G125" s="36"/>
      <c r="H125" s="36"/>
      <c r="I125" s="36"/>
      <c r="J125" s="166">
        <f>BK125</f>
        <v>0</v>
      </c>
      <c r="K125" s="36"/>
      <c r="L125" s="39"/>
      <c r="M125" s="78"/>
      <c r="N125" s="167"/>
      <c r="O125" s="79"/>
      <c r="P125" s="168">
        <f>P126</f>
        <v>0</v>
      </c>
      <c r="Q125" s="79"/>
      <c r="R125" s="168">
        <f>R126</f>
        <v>560.7273560000001</v>
      </c>
      <c r="S125" s="79"/>
      <c r="T125" s="169">
        <f>T126</f>
        <v>537.5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74</v>
      </c>
      <c r="AU125" s="17" t="s">
        <v>159</v>
      </c>
      <c r="BK125" s="170">
        <f>BK126</f>
        <v>0</v>
      </c>
    </row>
    <row r="126" spans="2:63" s="12" customFormat="1" ht="25.9" customHeight="1">
      <c r="B126" s="171"/>
      <c r="C126" s="172"/>
      <c r="D126" s="173" t="s">
        <v>74</v>
      </c>
      <c r="E126" s="174" t="s">
        <v>182</v>
      </c>
      <c r="F126" s="174" t="s">
        <v>182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P127+P195+P198+P203+P243+P257+P290+P306</f>
        <v>0</v>
      </c>
      <c r="Q126" s="179"/>
      <c r="R126" s="180">
        <f>R127+R195+R198+R203+R243+R257+R290+R306</f>
        <v>560.7273560000001</v>
      </c>
      <c r="S126" s="179"/>
      <c r="T126" s="181">
        <f>T127+T195+T198+T203+T243+T257+T290+T306</f>
        <v>537.5</v>
      </c>
      <c r="AR126" s="182" t="s">
        <v>83</v>
      </c>
      <c r="AT126" s="183" t="s">
        <v>74</v>
      </c>
      <c r="AU126" s="183" t="s">
        <v>75</v>
      </c>
      <c r="AY126" s="182" t="s">
        <v>183</v>
      </c>
      <c r="BK126" s="184">
        <f>BK127+BK195+BK198+BK203+BK243+BK257+BK290+BK306</f>
        <v>0</v>
      </c>
    </row>
    <row r="127" spans="2:63" s="12" customFormat="1" ht="22.9" customHeight="1">
      <c r="B127" s="171"/>
      <c r="C127" s="172"/>
      <c r="D127" s="173" t="s">
        <v>74</v>
      </c>
      <c r="E127" s="185" t="s">
        <v>83</v>
      </c>
      <c r="F127" s="185" t="s">
        <v>184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SUM(P128:P194)</f>
        <v>0</v>
      </c>
      <c r="Q127" s="179"/>
      <c r="R127" s="180">
        <f>SUM(R128:R194)</f>
        <v>380.8057</v>
      </c>
      <c r="S127" s="179"/>
      <c r="T127" s="181">
        <f>SUM(T128:T194)</f>
        <v>537.5</v>
      </c>
      <c r="AR127" s="182" t="s">
        <v>83</v>
      </c>
      <c r="AT127" s="183" t="s">
        <v>74</v>
      </c>
      <c r="AU127" s="183" t="s">
        <v>83</v>
      </c>
      <c r="AY127" s="182" t="s">
        <v>183</v>
      </c>
      <c r="BK127" s="184">
        <f>SUM(BK128:BK194)</f>
        <v>0</v>
      </c>
    </row>
    <row r="128" spans="1:65" s="2" customFormat="1" ht="33" customHeight="1">
      <c r="A128" s="34"/>
      <c r="B128" s="35"/>
      <c r="C128" s="187" t="s">
        <v>83</v>
      </c>
      <c r="D128" s="187" t="s">
        <v>185</v>
      </c>
      <c r="E128" s="188" t="s">
        <v>186</v>
      </c>
      <c r="F128" s="189" t="s">
        <v>187</v>
      </c>
      <c r="G128" s="190" t="s">
        <v>188</v>
      </c>
      <c r="H128" s="191">
        <v>3</v>
      </c>
      <c r="I128" s="192"/>
      <c r="J128" s="193">
        <f>ROUND(I128*H128,2)</f>
        <v>0</v>
      </c>
      <c r="K128" s="189" t="s">
        <v>189</v>
      </c>
      <c r="L128" s="39"/>
      <c r="M128" s="194" t="s">
        <v>1</v>
      </c>
      <c r="N128" s="195" t="s">
        <v>40</v>
      </c>
      <c r="O128" s="71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190</v>
      </c>
      <c r="AT128" s="198" t="s">
        <v>185</v>
      </c>
      <c r="AU128" s="198" t="s">
        <v>85</v>
      </c>
      <c r="AY128" s="17" t="s">
        <v>183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7" t="s">
        <v>83</v>
      </c>
      <c r="BK128" s="199">
        <f>ROUND(I128*H128,2)</f>
        <v>0</v>
      </c>
      <c r="BL128" s="17" t="s">
        <v>190</v>
      </c>
      <c r="BM128" s="198" t="s">
        <v>191</v>
      </c>
    </row>
    <row r="129" spans="1:65" s="2" customFormat="1" ht="33" customHeight="1">
      <c r="A129" s="34"/>
      <c r="B129" s="35"/>
      <c r="C129" s="187" t="s">
        <v>85</v>
      </c>
      <c r="D129" s="187" t="s">
        <v>185</v>
      </c>
      <c r="E129" s="188" t="s">
        <v>192</v>
      </c>
      <c r="F129" s="189" t="s">
        <v>193</v>
      </c>
      <c r="G129" s="190" t="s">
        <v>188</v>
      </c>
      <c r="H129" s="191">
        <v>2</v>
      </c>
      <c r="I129" s="192"/>
      <c r="J129" s="193">
        <f>ROUND(I129*H129,2)</f>
        <v>0</v>
      </c>
      <c r="K129" s="189" t="s">
        <v>189</v>
      </c>
      <c r="L129" s="39"/>
      <c r="M129" s="194" t="s">
        <v>1</v>
      </c>
      <c r="N129" s="195" t="s">
        <v>40</v>
      </c>
      <c r="O129" s="71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190</v>
      </c>
      <c r="AT129" s="198" t="s">
        <v>185</v>
      </c>
      <c r="AU129" s="198" t="s">
        <v>85</v>
      </c>
      <c r="AY129" s="17" t="s">
        <v>183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83</v>
      </c>
      <c r="BK129" s="199">
        <f>ROUND(I129*H129,2)</f>
        <v>0</v>
      </c>
      <c r="BL129" s="17" t="s">
        <v>190</v>
      </c>
      <c r="BM129" s="198" t="s">
        <v>194</v>
      </c>
    </row>
    <row r="130" spans="1:65" s="2" customFormat="1" ht="24.2" customHeight="1">
      <c r="A130" s="34"/>
      <c r="B130" s="35"/>
      <c r="C130" s="187" t="s">
        <v>97</v>
      </c>
      <c r="D130" s="187" t="s">
        <v>185</v>
      </c>
      <c r="E130" s="188" t="s">
        <v>195</v>
      </c>
      <c r="F130" s="189" t="s">
        <v>196</v>
      </c>
      <c r="G130" s="190" t="s">
        <v>95</v>
      </c>
      <c r="H130" s="191">
        <v>35</v>
      </c>
      <c r="I130" s="192"/>
      <c r="J130" s="193">
        <f>ROUND(I130*H130,2)</f>
        <v>0</v>
      </c>
      <c r="K130" s="189" t="s">
        <v>189</v>
      </c>
      <c r="L130" s="39"/>
      <c r="M130" s="194" t="s">
        <v>1</v>
      </c>
      <c r="N130" s="195" t="s">
        <v>40</v>
      </c>
      <c r="O130" s="71"/>
      <c r="P130" s="196">
        <f>O130*H130</f>
        <v>0</v>
      </c>
      <c r="Q130" s="196">
        <v>0</v>
      </c>
      <c r="R130" s="196">
        <f>Q130*H130</f>
        <v>0</v>
      </c>
      <c r="S130" s="196">
        <v>0.26</v>
      </c>
      <c r="T130" s="197">
        <f>S130*H130</f>
        <v>9.1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190</v>
      </c>
      <c r="AT130" s="198" t="s">
        <v>185</v>
      </c>
      <c r="AU130" s="198" t="s">
        <v>85</v>
      </c>
      <c r="AY130" s="17" t="s">
        <v>183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83</v>
      </c>
      <c r="BK130" s="199">
        <f>ROUND(I130*H130,2)</f>
        <v>0</v>
      </c>
      <c r="BL130" s="17" t="s">
        <v>190</v>
      </c>
      <c r="BM130" s="198" t="s">
        <v>197</v>
      </c>
    </row>
    <row r="131" spans="2:51" s="13" customFormat="1" ht="11.25">
      <c r="B131" s="200"/>
      <c r="C131" s="201"/>
      <c r="D131" s="202" t="s">
        <v>198</v>
      </c>
      <c r="E131" s="203" t="s">
        <v>1</v>
      </c>
      <c r="F131" s="204" t="s">
        <v>108</v>
      </c>
      <c r="G131" s="201"/>
      <c r="H131" s="205">
        <v>35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198</v>
      </c>
      <c r="AU131" s="211" t="s">
        <v>85</v>
      </c>
      <c r="AV131" s="13" t="s">
        <v>85</v>
      </c>
      <c r="AW131" s="13" t="s">
        <v>31</v>
      </c>
      <c r="AX131" s="13" t="s">
        <v>83</v>
      </c>
      <c r="AY131" s="211" t="s">
        <v>183</v>
      </c>
    </row>
    <row r="132" spans="1:65" s="2" customFormat="1" ht="24.2" customHeight="1">
      <c r="A132" s="34"/>
      <c r="B132" s="35"/>
      <c r="C132" s="187" t="s">
        <v>190</v>
      </c>
      <c r="D132" s="187" t="s">
        <v>185</v>
      </c>
      <c r="E132" s="188" t="s">
        <v>199</v>
      </c>
      <c r="F132" s="189" t="s">
        <v>200</v>
      </c>
      <c r="G132" s="190" t="s">
        <v>95</v>
      </c>
      <c r="H132" s="191">
        <v>6.75</v>
      </c>
      <c r="I132" s="192"/>
      <c r="J132" s="193">
        <f>ROUND(I132*H132,2)</f>
        <v>0</v>
      </c>
      <c r="K132" s="189" t="s">
        <v>189</v>
      </c>
      <c r="L132" s="39"/>
      <c r="M132" s="194" t="s">
        <v>1</v>
      </c>
      <c r="N132" s="195" t="s">
        <v>40</v>
      </c>
      <c r="O132" s="71"/>
      <c r="P132" s="196">
        <f>O132*H132</f>
        <v>0</v>
      </c>
      <c r="Q132" s="196">
        <v>0</v>
      </c>
      <c r="R132" s="196">
        <f>Q132*H132</f>
        <v>0</v>
      </c>
      <c r="S132" s="196">
        <v>0.4</v>
      </c>
      <c r="T132" s="197">
        <f>S132*H132</f>
        <v>2.7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190</v>
      </c>
      <c r="AT132" s="198" t="s">
        <v>185</v>
      </c>
      <c r="AU132" s="198" t="s">
        <v>85</v>
      </c>
      <c r="AY132" s="17" t="s">
        <v>183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7" t="s">
        <v>83</v>
      </c>
      <c r="BK132" s="199">
        <f>ROUND(I132*H132,2)</f>
        <v>0</v>
      </c>
      <c r="BL132" s="17" t="s">
        <v>190</v>
      </c>
      <c r="BM132" s="198" t="s">
        <v>201</v>
      </c>
    </row>
    <row r="133" spans="2:51" s="13" customFormat="1" ht="11.25">
      <c r="B133" s="200"/>
      <c r="C133" s="201"/>
      <c r="D133" s="202" t="s">
        <v>198</v>
      </c>
      <c r="E133" s="203" t="s">
        <v>1</v>
      </c>
      <c r="F133" s="204" t="s">
        <v>202</v>
      </c>
      <c r="G133" s="201"/>
      <c r="H133" s="205">
        <v>6.75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198</v>
      </c>
      <c r="AU133" s="211" t="s">
        <v>85</v>
      </c>
      <c r="AV133" s="13" t="s">
        <v>85</v>
      </c>
      <c r="AW133" s="13" t="s">
        <v>31</v>
      </c>
      <c r="AX133" s="13" t="s">
        <v>83</v>
      </c>
      <c r="AY133" s="211" t="s">
        <v>183</v>
      </c>
    </row>
    <row r="134" spans="1:65" s="2" customFormat="1" ht="33" customHeight="1">
      <c r="A134" s="34"/>
      <c r="B134" s="35"/>
      <c r="C134" s="187" t="s">
        <v>203</v>
      </c>
      <c r="D134" s="187" t="s">
        <v>185</v>
      </c>
      <c r="E134" s="188" t="s">
        <v>204</v>
      </c>
      <c r="F134" s="189" t="s">
        <v>205</v>
      </c>
      <c r="G134" s="190" t="s">
        <v>95</v>
      </c>
      <c r="H134" s="191">
        <v>125</v>
      </c>
      <c r="I134" s="192"/>
      <c r="J134" s="193">
        <f>ROUND(I134*H134,2)</f>
        <v>0</v>
      </c>
      <c r="K134" s="189" t="s">
        <v>189</v>
      </c>
      <c r="L134" s="39"/>
      <c r="M134" s="194" t="s">
        <v>1</v>
      </c>
      <c r="N134" s="195" t="s">
        <v>40</v>
      </c>
      <c r="O134" s="71"/>
      <c r="P134" s="196">
        <f>O134*H134</f>
        <v>0</v>
      </c>
      <c r="Q134" s="196">
        <v>0</v>
      </c>
      <c r="R134" s="196">
        <f>Q134*H134</f>
        <v>0</v>
      </c>
      <c r="S134" s="196">
        <v>0.425</v>
      </c>
      <c r="T134" s="197">
        <f>S134*H134</f>
        <v>53.125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190</v>
      </c>
      <c r="AT134" s="198" t="s">
        <v>185</v>
      </c>
      <c r="AU134" s="198" t="s">
        <v>85</v>
      </c>
      <c r="AY134" s="17" t="s">
        <v>183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83</v>
      </c>
      <c r="BK134" s="199">
        <f>ROUND(I134*H134,2)</f>
        <v>0</v>
      </c>
      <c r="BL134" s="17" t="s">
        <v>190</v>
      </c>
      <c r="BM134" s="198" t="s">
        <v>206</v>
      </c>
    </row>
    <row r="135" spans="2:51" s="13" customFormat="1" ht="11.25">
      <c r="B135" s="200"/>
      <c r="C135" s="201"/>
      <c r="D135" s="202" t="s">
        <v>198</v>
      </c>
      <c r="E135" s="203" t="s">
        <v>1</v>
      </c>
      <c r="F135" s="204" t="s">
        <v>98</v>
      </c>
      <c r="G135" s="201"/>
      <c r="H135" s="205">
        <v>125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198</v>
      </c>
      <c r="AU135" s="211" t="s">
        <v>85</v>
      </c>
      <c r="AV135" s="13" t="s">
        <v>85</v>
      </c>
      <c r="AW135" s="13" t="s">
        <v>31</v>
      </c>
      <c r="AX135" s="13" t="s">
        <v>83</v>
      </c>
      <c r="AY135" s="211" t="s">
        <v>183</v>
      </c>
    </row>
    <row r="136" spans="1:65" s="2" customFormat="1" ht="24.2" customHeight="1">
      <c r="A136" s="34"/>
      <c r="B136" s="35"/>
      <c r="C136" s="187" t="s">
        <v>131</v>
      </c>
      <c r="D136" s="187" t="s">
        <v>185</v>
      </c>
      <c r="E136" s="188" t="s">
        <v>207</v>
      </c>
      <c r="F136" s="189" t="s">
        <v>208</v>
      </c>
      <c r="G136" s="190" t="s">
        <v>95</v>
      </c>
      <c r="H136" s="191">
        <v>1290</v>
      </c>
      <c r="I136" s="192"/>
      <c r="J136" s="193">
        <f>ROUND(I136*H136,2)</f>
        <v>0</v>
      </c>
      <c r="K136" s="189" t="s">
        <v>189</v>
      </c>
      <c r="L136" s="39"/>
      <c r="M136" s="194" t="s">
        <v>1</v>
      </c>
      <c r="N136" s="195" t="s">
        <v>40</v>
      </c>
      <c r="O136" s="71"/>
      <c r="P136" s="196">
        <f>O136*H136</f>
        <v>0</v>
      </c>
      <c r="Q136" s="196">
        <v>0</v>
      </c>
      <c r="R136" s="196">
        <f>Q136*H136</f>
        <v>0</v>
      </c>
      <c r="S136" s="196">
        <v>0.17</v>
      </c>
      <c r="T136" s="197">
        <f>S136*H136</f>
        <v>219.3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190</v>
      </c>
      <c r="AT136" s="198" t="s">
        <v>185</v>
      </c>
      <c r="AU136" s="198" t="s">
        <v>85</v>
      </c>
      <c r="AY136" s="17" t="s">
        <v>183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83</v>
      </c>
      <c r="BK136" s="199">
        <f>ROUND(I136*H136,2)</f>
        <v>0</v>
      </c>
      <c r="BL136" s="17" t="s">
        <v>190</v>
      </c>
      <c r="BM136" s="198" t="s">
        <v>209</v>
      </c>
    </row>
    <row r="137" spans="2:51" s="13" customFormat="1" ht="11.25">
      <c r="B137" s="200"/>
      <c r="C137" s="201"/>
      <c r="D137" s="202" t="s">
        <v>198</v>
      </c>
      <c r="E137" s="203" t="s">
        <v>1</v>
      </c>
      <c r="F137" s="204" t="s">
        <v>210</v>
      </c>
      <c r="G137" s="201"/>
      <c r="H137" s="205">
        <v>1290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198</v>
      </c>
      <c r="AU137" s="211" t="s">
        <v>85</v>
      </c>
      <c r="AV137" s="13" t="s">
        <v>85</v>
      </c>
      <c r="AW137" s="13" t="s">
        <v>31</v>
      </c>
      <c r="AX137" s="13" t="s">
        <v>83</v>
      </c>
      <c r="AY137" s="211" t="s">
        <v>183</v>
      </c>
    </row>
    <row r="138" spans="1:65" s="2" customFormat="1" ht="33" customHeight="1">
      <c r="A138" s="34"/>
      <c r="B138" s="35"/>
      <c r="C138" s="187" t="s">
        <v>211</v>
      </c>
      <c r="D138" s="187" t="s">
        <v>185</v>
      </c>
      <c r="E138" s="188" t="s">
        <v>212</v>
      </c>
      <c r="F138" s="189" t="s">
        <v>213</v>
      </c>
      <c r="G138" s="190" t="s">
        <v>95</v>
      </c>
      <c r="H138" s="191">
        <v>185</v>
      </c>
      <c r="I138" s="192"/>
      <c r="J138" s="193">
        <f>ROUND(I138*H138,2)</f>
        <v>0</v>
      </c>
      <c r="K138" s="189" t="s">
        <v>189</v>
      </c>
      <c r="L138" s="39"/>
      <c r="M138" s="194" t="s">
        <v>1</v>
      </c>
      <c r="N138" s="195" t="s">
        <v>40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0.625</v>
      </c>
      <c r="T138" s="197">
        <f>S138*H138</f>
        <v>115.625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190</v>
      </c>
      <c r="AT138" s="198" t="s">
        <v>185</v>
      </c>
      <c r="AU138" s="198" t="s">
        <v>85</v>
      </c>
      <c r="AY138" s="17" t="s">
        <v>183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83</v>
      </c>
      <c r="BK138" s="199">
        <f>ROUND(I138*H138,2)</f>
        <v>0</v>
      </c>
      <c r="BL138" s="17" t="s">
        <v>190</v>
      </c>
      <c r="BM138" s="198" t="s">
        <v>214</v>
      </c>
    </row>
    <row r="139" spans="2:51" s="13" customFormat="1" ht="11.25">
      <c r="B139" s="200"/>
      <c r="C139" s="201"/>
      <c r="D139" s="202" t="s">
        <v>198</v>
      </c>
      <c r="E139" s="203" t="s">
        <v>1</v>
      </c>
      <c r="F139" s="204" t="s">
        <v>215</v>
      </c>
      <c r="G139" s="201"/>
      <c r="H139" s="205">
        <v>185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198</v>
      </c>
      <c r="AU139" s="211" t="s">
        <v>85</v>
      </c>
      <c r="AV139" s="13" t="s">
        <v>85</v>
      </c>
      <c r="AW139" s="13" t="s">
        <v>31</v>
      </c>
      <c r="AX139" s="13" t="s">
        <v>83</v>
      </c>
      <c r="AY139" s="211" t="s">
        <v>183</v>
      </c>
    </row>
    <row r="140" spans="1:65" s="2" customFormat="1" ht="24.2" customHeight="1">
      <c r="A140" s="34"/>
      <c r="B140" s="35"/>
      <c r="C140" s="187" t="s">
        <v>216</v>
      </c>
      <c r="D140" s="187" t="s">
        <v>185</v>
      </c>
      <c r="E140" s="188" t="s">
        <v>217</v>
      </c>
      <c r="F140" s="189" t="s">
        <v>218</v>
      </c>
      <c r="G140" s="190" t="s">
        <v>95</v>
      </c>
      <c r="H140" s="191">
        <v>400</v>
      </c>
      <c r="I140" s="192"/>
      <c r="J140" s="193">
        <f>ROUND(I140*H140,2)</f>
        <v>0</v>
      </c>
      <c r="K140" s="189" t="s">
        <v>189</v>
      </c>
      <c r="L140" s="39"/>
      <c r="M140" s="194" t="s">
        <v>1</v>
      </c>
      <c r="N140" s="195" t="s">
        <v>40</v>
      </c>
      <c r="O140" s="71"/>
      <c r="P140" s="196">
        <f>O140*H140</f>
        <v>0</v>
      </c>
      <c r="Q140" s="196">
        <v>0</v>
      </c>
      <c r="R140" s="196">
        <f>Q140*H140</f>
        <v>0</v>
      </c>
      <c r="S140" s="196">
        <v>0.316</v>
      </c>
      <c r="T140" s="197">
        <f>S140*H140</f>
        <v>126.4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190</v>
      </c>
      <c r="AT140" s="198" t="s">
        <v>185</v>
      </c>
      <c r="AU140" s="198" t="s">
        <v>85</v>
      </c>
      <c r="AY140" s="17" t="s">
        <v>183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83</v>
      </c>
      <c r="BK140" s="199">
        <f>ROUND(I140*H140,2)</f>
        <v>0</v>
      </c>
      <c r="BL140" s="17" t="s">
        <v>190</v>
      </c>
      <c r="BM140" s="198" t="s">
        <v>219</v>
      </c>
    </row>
    <row r="141" spans="2:51" s="13" customFormat="1" ht="11.25">
      <c r="B141" s="200"/>
      <c r="C141" s="201"/>
      <c r="D141" s="202" t="s">
        <v>198</v>
      </c>
      <c r="E141" s="203" t="s">
        <v>1</v>
      </c>
      <c r="F141" s="204" t="s">
        <v>93</v>
      </c>
      <c r="G141" s="201"/>
      <c r="H141" s="205">
        <v>400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198</v>
      </c>
      <c r="AU141" s="211" t="s">
        <v>85</v>
      </c>
      <c r="AV141" s="13" t="s">
        <v>85</v>
      </c>
      <c r="AW141" s="13" t="s">
        <v>31</v>
      </c>
      <c r="AX141" s="13" t="s">
        <v>83</v>
      </c>
      <c r="AY141" s="211" t="s">
        <v>183</v>
      </c>
    </row>
    <row r="142" spans="1:65" s="2" customFormat="1" ht="16.5" customHeight="1">
      <c r="A142" s="34"/>
      <c r="B142" s="35"/>
      <c r="C142" s="187" t="s">
        <v>128</v>
      </c>
      <c r="D142" s="187" t="s">
        <v>185</v>
      </c>
      <c r="E142" s="188" t="s">
        <v>220</v>
      </c>
      <c r="F142" s="189" t="s">
        <v>221</v>
      </c>
      <c r="G142" s="190" t="s">
        <v>127</v>
      </c>
      <c r="H142" s="191">
        <v>50</v>
      </c>
      <c r="I142" s="192"/>
      <c r="J142" s="193">
        <f>ROUND(I142*H142,2)</f>
        <v>0</v>
      </c>
      <c r="K142" s="189" t="s">
        <v>189</v>
      </c>
      <c r="L142" s="39"/>
      <c r="M142" s="194" t="s">
        <v>1</v>
      </c>
      <c r="N142" s="195" t="s">
        <v>40</v>
      </c>
      <c r="O142" s="71"/>
      <c r="P142" s="196">
        <f>O142*H142</f>
        <v>0</v>
      </c>
      <c r="Q142" s="196">
        <v>0</v>
      </c>
      <c r="R142" s="196">
        <f>Q142*H142</f>
        <v>0</v>
      </c>
      <c r="S142" s="196">
        <v>0.205</v>
      </c>
      <c r="T142" s="197">
        <f>S142*H142</f>
        <v>10.25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190</v>
      </c>
      <c r="AT142" s="198" t="s">
        <v>185</v>
      </c>
      <c r="AU142" s="198" t="s">
        <v>85</v>
      </c>
      <c r="AY142" s="17" t="s">
        <v>183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83</v>
      </c>
      <c r="BK142" s="199">
        <f>ROUND(I142*H142,2)</f>
        <v>0</v>
      </c>
      <c r="BL142" s="17" t="s">
        <v>190</v>
      </c>
      <c r="BM142" s="198" t="s">
        <v>222</v>
      </c>
    </row>
    <row r="143" spans="1:65" s="2" customFormat="1" ht="16.5" customHeight="1">
      <c r="A143" s="34"/>
      <c r="B143" s="35"/>
      <c r="C143" s="187" t="s">
        <v>117</v>
      </c>
      <c r="D143" s="187" t="s">
        <v>185</v>
      </c>
      <c r="E143" s="188" t="s">
        <v>223</v>
      </c>
      <c r="F143" s="189" t="s">
        <v>224</v>
      </c>
      <c r="G143" s="190" t="s">
        <v>127</v>
      </c>
      <c r="H143" s="191">
        <v>25</v>
      </c>
      <c r="I143" s="192"/>
      <c r="J143" s="193">
        <f>ROUND(I143*H143,2)</f>
        <v>0</v>
      </c>
      <c r="K143" s="189" t="s">
        <v>189</v>
      </c>
      <c r="L143" s="39"/>
      <c r="M143" s="194" t="s">
        <v>1</v>
      </c>
      <c r="N143" s="195" t="s">
        <v>40</v>
      </c>
      <c r="O143" s="71"/>
      <c r="P143" s="196">
        <f>O143*H143</f>
        <v>0</v>
      </c>
      <c r="Q143" s="196">
        <v>0</v>
      </c>
      <c r="R143" s="196">
        <f>Q143*H143</f>
        <v>0</v>
      </c>
      <c r="S143" s="196">
        <v>0.04</v>
      </c>
      <c r="T143" s="197">
        <f>S143*H143</f>
        <v>1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190</v>
      </c>
      <c r="AT143" s="198" t="s">
        <v>185</v>
      </c>
      <c r="AU143" s="198" t="s">
        <v>85</v>
      </c>
      <c r="AY143" s="17" t="s">
        <v>183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" t="s">
        <v>83</v>
      </c>
      <c r="BK143" s="199">
        <f>ROUND(I143*H143,2)</f>
        <v>0</v>
      </c>
      <c r="BL143" s="17" t="s">
        <v>190</v>
      </c>
      <c r="BM143" s="198" t="s">
        <v>225</v>
      </c>
    </row>
    <row r="144" spans="1:65" s="2" customFormat="1" ht="24.2" customHeight="1">
      <c r="A144" s="34"/>
      <c r="B144" s="35"/>
      <c r="C144" s="187" t="s">
        <v>226</v>
      </c>
      <c r="D144" s="187" t="s">
        <v>185</v>
      </c>
      <c r="E144" s="188" t="s">
        <v>227</v>
      </c>
      <c r="F144" s="189" t="s">
        <v>228</v>
      </c>
      <c r="G144" s="190" t="s">
        <v>140</v>
      </c>
      <c r="H144" s="191">
        <v>113.75</v>
      </c>
      <c r="I144" s="192"/>
      <c r="J144" s="193">
        <f>ROUND(I144*H144,2)</f>
        <v>0</v>
      </c>
      <c r="K144" s="189" t="s">
        <v>189</v>
      </c>
      <c r="L144" s="39"/>
      <c r="M144" s="194" t="s">
        <v>1</v>
      </c>
      <c r="N144" s="195" t="s">
        <v>40</v>
      </c>
      <c r="O144" s="71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8" t="s">
        <v>190</v>
      </c>
      <c r="AT144" s="198" t="s">
        <v>185</v>
      </c>
      <c r="AU144" s="198" t="s">
        <v>85</v>
      </c>
      <c r="AY144" s="17" t="s">
        <v>183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83</v>
      </c>
      <c r="BK144" s="199">
        <f>ROUND(I144*H144,2)</f>
        <v>0</v>
      </c>
      <c r="BL144" s="17" t="s">
        <v>190</v>
      </c>
      <c r="BM144" s="198" t="s">
        <v>229</v>
      </c>
    </row>
    <row r="145" spans="1:47" s="2" customFormat="1" ht="19.5">
      <c r="A145" s="34"/>
      <c r="B145" s="35"/>
      <c r="C145" s="36"/>
      <c r="D145" s="202" t="s">
        <v>230</v>
      </c>
      <c r="E145" s="36"/>
      <c r="F145" s="212" t="s">
        <v>231</v>
      </c>
      <c r="G145" s="36"/>
      <c r="H145" s="36"/>
      <c r="I145" s="213"/>
      <c r="J145" s="36"/>
      <c r="K145" s="36"/>
      <c r="L145" s="39"/>
      <c r="M145" s="214"/>
      <c r="N145" s="215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230</v>
      </c>
      <c r="AU145" s="17" t="s">
        <v>85</v>
      </c>
    </row>
    <row r="146" spans="2:51" s="13" customFormat="1" ht="11.25">
      <c r="B146" s="200"/>
      <c r="C146" s="201"/>
      <c r="D146" s="202" t="s">
        <v>198</v>
      </c>
      <c r="E146" s="203" t="s">
        <v>1</v>
      </c>
      <c r="F146" s="204" t="s">
        <v>142</v>
      </c>
      <c r="G146" s="201"/>
      <c r="H146" s="205">
        <v>455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198</v>
      </c>
      <c r="AU146" s="211" t="s">
        <v>85</v>
      </c>
      <c r="AV146" s="13" t="s">
        <v>85</v>
      </c>
      <c r="AW146" s="13" t="s">
        <v>31</v>
      </c>
      <c r="AX146" s="13" t="s">
        <v>83</v>
      </c>
      <c r="AY146" s="211" t="s">
        <v>183</v>
      </c>
    </row>
    <row r="147" spans="2:51" s="13" customFormat="1" ht="11.25">
      <c r="B147" s="200"/>
      <c r="C147" s="201"/>
      <c r="D147" s="202" t="s">
        <v>198</v>
      </c>
      <c r="E147" s="201"/>
      <c r="F147" s="204" t="s">
        <v>232</v>
      </c>
      <c r="G147" s="201"/>
      <c r="H147" s="205">
        <v>113.75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198</v>
      </c>
      <c r="AU147" s="211" t="s">
        <v>85</v>
      </c>
      <c r="AV147" s="13" t="s">
        <v>85</v>
      </c>
      <c r="AW147" s="13" t="s">
        <v>4</v>
      </c>
      <c r="AX147" s="13" t="s">
        <v>83</v>
      </c>
      <c r="AY147" s="211" t="s">
        <v>183</v>
      </c>
    </row>
    <row r="148" spans="1:65" s="2" customFormat="1" ht="33" customHeight="1">
      <c r="A148" s="34"/>
      <c r="B148" s="35"/>
      <c r="C148" s="187" t="s">
        <v>233</v>
      </c>
      <c r="D148" s="187" t="s">
        <v>185</v>
      </c>
      <c r="E148" s="188" t="s">
        <v>234</v>
      </c>
      <c r="F148" s="189" t="s">
        <v>235</v>
      </c>
      <c r="G148" s="190" t="s">
        <v>140</v>
      </c>
      <c r="H148" s="191">
        <v>262.875</v>
      </c>
      <c r="I148" s="192"/>
      <c r="J148" s="193">
        <f>ROUND(I148*H148,2)</f>
        <v>0</v>
      </c>
      <c r="K148" s="189" t="s">
        <v>189</v>
      </c>
      <c r="L148" s="39"/>
      <c r="M148" s="194" t="s">
        <v>1</v>
      </c>
      <c r="N148" s="195" t="s">
        <v>40</v>
      </c>
      <c r="O148" s="7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190</v>
      </c>
      <c r="AT148" s="198" t="s">
        <v>185</v>
      </c>
      <c r="AU148" s="198" t="s">
        <v>85</v>
      </c>
      <c r="AY148" s="17" t="s">
        <v>183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83</v>
      </c>
      <c r="BK148" s="199">
        <f>ROUND(I148*H148,2)</f>
        <v>0</v>
      </c>
      <c r="BL148" s="17" t="s">
        <v>190</v>
      </c>
      <c r="BM148" s="198" t="s">
        <v>236</v>
      </c>
    </row>
    <row r="149" spans="2:51" s="13" customFormat="1" ht="11.25">
      <c r="B149" s="200"/>
      <c r="C149" s="201"/>
      <c r="D149" s="202" t="s">
        <v>198</v>
      </c>
      <c r="E149" s="203" t="s">
        <v>1</v>
      </c>
      <c r="F149" s="204" t="s">
        <v>138</v>
      </c>
      <c r="G149" s="201"/>
      <c r="H149" s="205">
        <v>262.875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198</v>
      </c>
      <c r="AU149" s="211" t="s">
        <v>85</v>
      </c>
      <c r="AV149" s="13" t="s">
        <v>85</v>
      </c>
      <c r="AW149" s="13" t="s">
        <v>31</v>
      </c>
      <c r="AX149" s="13" t="s">
        <v>83</v>
      </c>
      <c r="AY149" s="211" t="s">
        <v>183</v>
      </c>
    </row>
    <row r="150" spans="1:65" s="2" customFormat="1" ht="33" customHeight="1">
      <c r="A150" s="34"/>
      <c r="B150" s="35"/>
      <c r="C150" s="187" t="s">
        <v>237</v>
      </c>
      <c r="D150" s="187" t="s">
        <v>185</v>
      </c>
      <c r="E150" s="188" t="s">
        <v>238</v>
      </c>
      <c r="F150" s="189" t="s">
        <v>239</v>
      </c>
      <c r="G150" s="190" t="s">
        <v>140</v>
      </c>
      <c r="H150" s="191">
        <v>455</v>
      </c>
      <c r="I150" s="192"/>
      <c r="J150" s="193">
        <f>ROUND(I150*H150,2)</f>
        <v>0</v>
      </c>
      <c r="K150" s="189" t="s">
        <v>189</v>
      </c>
      <c r="L150" s="39"/>
      <c r="M150" s="194" t="s">
        <v>1</v>
      </c>
      <c r="N150" s="195" t="s">
        <v>40</v>
      </c>
      <c r="O150" s="71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190</v>
      </c>
      <c r="AT150" s="198" t="s">
        <v>185</v>
      </c>
      <c r="AU150" s="198" t="s">
        <v>85</v>
      </c>
      <c r="AY150" s="17" t="s">
        <v>183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83</v>
      </c>
      <c r="BK150" s="199">
        <f>ROUND(I150*H150,2)</f>
        <v>0</v>
      </c>
      <c r="BL150" s="17" t="s">
        <v>190</v>
      </c>
      <c r="BM150" s="198" t="s">
        <v>240</v>
      </c>
    </row>
    <row r="151" spans="2:51" s="13" customFormat="1" ht="11.25">
      <c r="B151" s="200"/>
      <c r="C151" s="201"/>
      <c r="D151" s="202" t="s">
        <v>198</v>
      </c>
      <c r="E151" s="203" t="s">
        <v>1</v>
      </c>
      <c r="F151" s="204" t="s">
        <v>142</v>
      </c>
      <c r="G151" s="201"/>
      <c r="H151" s="205">
        <v>455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198</v>
      </c>
      <c r="AU151" s="211" t="s">
        <v>85</v>
      </c>
      <c r="AV151" s="13" t="s">
        <v>85</v>
      </c>
      <c r="AW151" s="13" t="s">
        <v>31</v>
      </c>
      <c r="AX151" s="13" t="s">
        <v>83</v>
      </c>
      <c r="AY151" s="211" t="s">
        <v>183</v>
      </c>
    </row>
    <row r="152" spans="1:65" s="2" customFormat="1" ht="33" customHeight="1">
      <c r="A152" s="34"/>
      <c r="B152" s="35"/>
      <c r="C152" s="187" t="s">
        <v>241</v>
      </c>
      <c r="D152" s="187" t="s">
        <v>185</v>
      </c>
      <c r="E152" s="188" t="s">
        <v>242</v>
      </c>
      <c r="F152" s="189" t="s">
        <v>243</v>
      </c>
      <c r="G152" s="190" t="s">
        <v>140</v>
      </c>
      <c r="H152" s="191">
        <v>250</v>
      </c>
      <c r="I152" s="192"/>
      <c r="J152" s="193">
        <f>ROUND(I152*H152,2)</f>
        <v>0</v>
      </c>
      <c r="K152" s="189" t="s">
        <v>189</v>
      </c>
      <c r="L152" s="39"/>
      <c r="M152" s="194" t="s">
        <v>1</v>
      </c>
      <c r="N152" s="195" t="s">
        <v>40</v>
      </c>
      <c r="O152" s="7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190</v>
      </c>
      <c r="AT152" s="198" t="s">
        <v>185</v>
      </c>
      <c r="AU152" s="198" t="s">
        <v>85</v>
      </c>
      <c r="AY152" s="17" t="s">
        <v>183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83</v>
      </c>
      <c r="BK152" s="199">
        <f>ROUND(I152*H152,2)</f>
        <v>0</v>
      </c>
      <c r="BL152" s="17" t="s">
        <v>190</v>
      </c>
      <c r="BM152" s="198" t="s">
        <v>244</v>
      </c>
    </row>
    <row r="153" spans="2:51" s="13" customFormat="1" ht="11.25">
      <c r="B153" s="200"/>
      <c r="C153" s="201"/>
      <c r="D153" s="202" t="s">
        <v>198</v>
      </c>
      <c r="E153" s="203" t="s">
        <v>1</v>
      </c>
      <c r="F153" s="204" t="s">
        <v>149</v>
      </c>
      <c r="G153" s="201"/>
      <c r="H153" s="205">
        <v>250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198</v>
      </c>
      <c r="AU153" s="211" t="s">
        <v>85</v>
      </c>
      <c r="AV153" s="13" t="s">
        <v>85</v>
      </c>
      <c r="AW153" s="13" t="s">
        <v>31</v>
      </c>
      <c r="AX153" s="13" t="s">
        <v>83</v>
      </c>
      <c r="AY153" s="211" t="s">
        <v>183</v>
      </c>
    </row>
    <row r="154" spans="1:65" s="2" customFormat="1" ht="33" customHeight="1">
      <c r="A154" s="34"/>
      <c r="B154" s="35"/>
      <c r="C154" s="187" t="s">
        <v>8</v>
      </c>
      <c r="D154" s="187" t="s">
        <v>185</v>
      </c>
      <c r="E154" s="188" t="s">
        <v>245</v>
      </c>
      <c r="F154" s="189" t="s">
        <v>246</v>
      </c>
      <c r="G154" s="190" t="s">
        <v>140</v>
      </c>
      <c r="H154" s="191">
        <v>262.875</v>
      </c>
      <c r="I154" s="192"/>
      <c r="J154" s="193">
        <f>ROUND(I154*H154,2)</f>
        <v>0</v>
      </c>
      <c r="K154" s="189" t="s">
        <v>189</v>
      </c>
      <c r="L154" s="39"/>
      <c r="M154" s="194" t="s">
        <v>1</v>
      </c>
      <c r="N154" s="195" t="s">
        <v>40</v>
      </c>
      <c r="O154" s="7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8" t="s">
        <v>190</v>
      </c>
      <c r="AT154" s="198" t="s">
        <v>185</v>
      </c>
      <c r="AU154" s="198" t="s">
        <v>85</v>
      </c>
      <c r="AY154" s="17" t="s">
        <v>183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83</v>
      </c>
      <c r="BK154" s="199">
        <f>ROUND(I154*H154,2)</f>
        <v>0</v>
      </c>
      <c r="BL154" s="17" t="s">
        <v>190</v>
      </c>
      <c r="BM154" s="198" t="s">
        <v>247</v>
      </c>
    </row>
    <row r="155" spans="2:51" s="13" customFormat="1" ht="11.25">
      <c r="B155" s="200"/>
      <c r="C155" s="201"/>
      <c r="D155" s="202" t="s">
        <v>198</v>
      </c>
      <c r="E155" s="203" t="s">
        <v>145</v>
      </c>
      <c r="F155" s="204" t="s">
        <v>138</v>
      </c>
      <c r="G155" s="201"/>
      <c r="H155" s="205">
        <v>262.875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198</v>
      </c>
      <c r="AU155" s="211" t="s">
        <v>85</v>
      </c>
      <c r="AV155" s="13" t="s">
        <v>85</v>
      </c>
      <c r="AW155" s="13" t="s">
        <v>31</v>
      </c>
      <c r="AX155" s="13" t="s">
        <v>83</v>
      </c>
      <c r="AY155" s="211" t="s">
        <v>183</v>
      </c>
    </row>
    <row r="156" spans="1:65" s="2" customFormat="1" ht="33" customHeight="1">
      <c r="A156" s="34"/>
      <c r="B156" s="35"/>
      <c r="C156" s="187" t="s">
        <v>121</v>
      </c>
      <c r="D156" s="187" t="s">
        <v>185</v>
      </c>
      <c r="E156" s="188" t="s">
        <v>248</v>
      </c>
      <c r="F156" s="189" t="s">
        <v>249</v>
      </c>
      <c r="G156" s="190" t="s">
        <v>140</v>
      </c>
      <c r="H156" s="191">
        <v>705</v>
      </c>
      <c r="I156" s="192"/>
      <c r="J156" s="193">
        <f>ROUND(I156*H156,2)</f>
        <v>0</v>
      </c>
      <c r="K156" s="189" t="s">
        <v>189</v>
      </c>
      <c r="L156" s="39"/>
      <c r="M156" s="194" t="s">
        <v>1</v>
      </c>
      <c r="N156" s="195" t="s">
        <v>40</v>
      </c>
      <c r="O156" s="7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8" t="s">
        <v>190</v>
      </c>
      <c r="AT156" s="198" t="s">
        <v>185</v>
      </c>
      <c r="AU156" s="198" t="s">
        <v>85</v>
      </c>
      <c r="AY156" s="17" t="s">
        <v>183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83</v>
      </c>
      <c r="BK156" s="199">
        <f>ROUND(I156*H156,2)</f>
        <v>0</v>
      </c>
      <c r="BL156" s="17" t="s">
        <v>190</v>
      </c>
      <c r="BM156" s="198" t="s">
        <v>250</v>
      </c>
    </row>
    <row r="157" spans="2:51" s="13" customFormat="1" ht="11.25">
      <c r="B157" s="200"/>
      <c r="C157" s="201"/>
      <c r="D157" s="202" t="s">
        <v>198</v>
      </c>
      <c r="E157" s="203" t="s">
        <v>147</v>
      </c>
      <c r="F157" s="204" t="s">
        <v>251</v>
      </c>
      <c r="G157" s="201"/>
      <c r="H157" s="205">
        <v>705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198</v>
      </c>
      <c r="AU157" s="211" t="s">
        <v>85</v>
      </c>
      <c r="AV157" s="13" t="s">
        <v>85</v>
      </c>
      <c r="AW157" s="13" t="s">
        <v>31</v>
      </c>
      <c r="AX157" s="13" t="s">
        <v>83</v>
      </c>
      <c r="AY157" s="211" t="s">
        <v>183</v>
      </c>
    </row>
    <row r="158" spans="1:65" s="2" customFormat="1" ht="33" customHeight="1">
      <c r="A158" s="34"/>
      <c r="B158" s="35"/>
      <c r="C158" s="187" t="s">
        <v>252</v>
      </c>
      <c r="D158" s="187" t="s">
        <v>185</v>
      </c>
      <c r="E158" s="188" t="s">
        <v>253</v>
      </c>
      <c r="F158" s="189" t="s">
        <v>254</v>
      </c>
      <c r="G158" s="190" t="s">
        <v>255</v>
      </c>
      <c r="H158" s="191">
        <v>1548.6</v>
      </c>
      <c r="I158" s="192"/>
      <c r="J158" s="193">
        <f>ROUND(I158*H158,2)</f>
        <v>0</v>
      </c>
      <c r="K158" s="189" t="s">
        <v>189</v>
      </c>
      <c r="L158" s="39"/>
      <c r="M158" s="194" t="s">
        <v>1</v>
      </c>
      <c r="N158" s="195" t="s">
        <v>40</v>
      </c>
      <c r="O158" s="71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190</v>
      </c>
      <c r="AT158" s="198" t="s">
        <v>185</v>
      </c>
      <c r="AU158" s="198" t="s">
        <v>85</v>
      </c>
      <c r="AY158" s="17" t="s">
        <v>183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83</v>
      </c>
      <c r="BK158" s="199">
        <f>ROUND(I158*H158,2)</f>
        <v>0</v>
      </c>
      <c r="BL158" s="17" t="s">
        <v>190</v>
      </c>
      <c r="BM158" s="198" t="s">
        <v>256</v>
      </c>
    </row>
    <row r="159" spans="1:47" s="2" customFormat="1" ht="29.25">
      <c r="A159" s="34"/>
      <c r="B159" s="35"/>
      <c r="C159" s="36"/>
      <c r="D159" s="202" t="s">
        <v>230</v>
      </c>
      <c r="E159" s="36"/>
      <c r="F159" s="212" t="s">
        <v>257</v>
      </c>
      <c r="G159" s="36"/>
      <c r="H159" s="36"/>
      <c r="I159" s="213"/>
      <c r="J159" s="36"/>
      <c r="K159" s="36"/>
      <c r="L159" s="39"/>
      <c r="M159" s="214"/>
      <c r="N159" s="215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230</v>
      </c>
      <c r="AU159" s="17" t="s">
        <v>85</v>
      </c>
    </row>
    <row r="160" spans="2:51" s="13" customFormat="1" ht="11.25">
      <c r="B160" s="200"/>
      <c r="C160" s="201"/>
      <c r="D160" s="202" t="s">
        <v>198</v>
      </c>
      <c r="E160" s="203" t="s">
        <v>1</v>
      </c>
      <c r="F160" s="204" t="s">
        <v>258</v>
      </c>
      <c r="G160" s="201"/>
      <c r="H160" s="205">
        <v>967.875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198</v>
      </c>
      <c r="AU160" s="211" t="s">
        <v>85</v>
      </c>
      <c r="AV160" s="13" t="s">
        <v>85</v>
      </c>
      <c r="AW160" s="13" t="s">
        <v>31</v>
      </c>
      <c r="AX160" s="13" t="s">
        <v>83</v>
      </c>
      <c r="AY160" s="211" t="s">
        <v>183</v>
      </c>
    </row>
    <row r="161" spans="2:51" s="13" customFormat="1" ht="11.25">
      <c r="B161" s="200"/>
      <c r="C161" s="201"/>
      <c r="D161" s="202" t="s">
        <v>198</v>
      </c>
      <c r="E161" s="201"/>
      <c r="F161" s="204" t="s">
        <v>259</v>
      </c>
      <c r="G161" s="201"/>
      <c r="H161" s="205">
        <v>1548.6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198</v>
      </c>
      <c r="AU161" s="211" t="s">
        <v>85</v>
      </c>
      <c r="AV161" s="13" t="s">
        <v>85</v>
      </c>
      <c r="AW161" s="13" t="s">
        <v>4</v>
      </c>
      <c r="AX161" s="13" t="s">
        <v>83</v>
      </c>
      <c r="AY161" s="211" t="s">
        <v>183</v>
      </c>
    </row>
    <row r="162" spans="1:65" s="2" customFormat="1" ht="16.5" customHeight="1">
      <c r="A162" s="34"/>
      <c r="B162" s="35"/>
      <c r="C162" s="187" t="s">
        <v>260</v>
      </c>
      <c r="D162" s="187" t="s">
        <v>185</v>
      </c>
      <c r="E162" s="188" t="s">
        <v>261</v>
      </c>
      <c r="F162" s="189" t="s">
        <v>262</v>
      </c>
      <c r="G162" s="190" t="s">
        <v>140</v>
      </c>
      <c r="H162" s="191">
        <v>967.875</v>
      </c>
      <c r="I162" s="192"/>
      <c r="J162" s="193">
        <f>ROUND(I162*H162,2)</f>
        <v>0</v>
      </c>
      <c r="K162" s="189" t="s">
        <v>189</v>
      </c>
      <c r="L162" s="39"/>
      <c r="M162" s="194" t="s">
        <v>1</v>
      </c>
      <c r="N162" s="195" t="s">
        <v>40</v>
      </c>
      <c r="O162" s="7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190</v>
      </c>
      <c r="AT162" s="198" t="s">
        <v>185</v>
      </c>
      <c r="AU162" s="198" t="s">
        <v>85</v>
      </c>
      <c r="AY162" s="17" t="s">
        <v>183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83</v>
      </c>
      <c r="BK162" s="199">
        <f>ROUND(I162*H162,2)</f>
        <v>0</v>
      </c>
      <c r="BL162" s="17" t="s">
        <v>190</v>
      </c>
      <c r="BM162" s="198" t="s">
        <v>263</v>
      </c>
    </row>
    <row r="163" spans="2:51" s="13" customFormat="1" ht="11.25">
      <c r="B163" s="200"/>
      <c r="C163" s="201"/>
      <c r="D163" s="202" t="s">
        <v>198</v>
      </c>
      <c r="E163" s="203" t="s">
        <v>1</v>
      </c>
      <c r="F163" s="204" t="s">
        <v>258</v>
      </c>
      <c r="G163" s="201"/>
      <c r="H163" s="205">
        <v>967.875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198</v>
      </c>
      <c r="AU163" s="211" t="s">
        <v>85</v>
      </c>
      <c r="AV163" s="13" t="s">
        <v>85</v>
      </c>
      <c r="AW163" s="13" t="s">
        <v>31</v>
      </c>
      <c r="AX163" s="13" t="s">
        <v>83</v>
      </c>
      <c r="AY163" s="211" t="s">
        <v>183</v>
      </c>
    </row>
    <row r="164" spans="1:65" s="2" customFormat="1" ht="24.2" customHeight="1">
      <c r="A164" s="34"/>
      <c r="B164" s="35"/>
      <c r="C164" s="187" t="s">
        <v>264</v>
      </c>
      <c r="D164" s="187" t="s">
        <v>185</v>
      </c>
      <c r="E164" s="188" t="s">
        <v>265</v>
      </c>
      <c r="F164" s="189" t="s">
        <v>266</v>
      </c>
      <c r="G164" s="190" t="s">
        <v>140</v>
      </c>
      <c r="H164" s="191">
        <v>142.4</v>
      </c>
      <c r="I164" s="192"/>
      <c r="J164" s="193">
        <f>ROUND(I164*H164,2)</f>
        <v>0</v>
      </c>
      <c r="K164" s="189" t="s">
        <v>189</v>
      </c>
      <c r="L164" s="39"/>
      <c r="M164" s="194" t="s">
        <v>1</v>
      </c>
      <c r="N164" s="195" t="s">
        <v>40</v>
      </c>
      <c r="O164" s="71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190</v>
      </c>
      <c r="AT164" s="198" t="s">
        <v>185</v>
      </c>
      <c r="AU164" s="198" t="s">
        <v>85</v>
      </c>
      <c r="AY164" s="17" t="s">
        <v>183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83</v>
      </c>
      <c r="BK164" s="199">
        <f>ROUND(I164*H164,2)</f>
        <v>0</v>
      </c>
      <c r="BL164" s="17" t="s">
        <v>190</v>
      </c>
      <c r="BM164" s="198" t="s">
        <v>267</v>
      </c>
    </row>
    <row r="165" spans="1:47" s="2" customFormat="1" ht="19.5">
      <c r="A165" s="34"/>
      <c r="B165" s="35"/>
      <c r="C165" s="36"/>
      <c r="D165" s="202" t="s">
        <v>230</v>
      </c>
      <c r="E165" s="36"/>
      <c r="F165" s="212" t="s">
        <v>268</v>
      </c>
      <c r="G165" s="36"/>
      <c r="H165" s="36"/>
      <c r="I165" s="213"/>
      <c r="J165" s="36"/>
      <c r="K165" s="36"/>
      <c r="L165" s="39"/>
      <c r="M165" s="214"/>
      <c r="N165" s="215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230</v>
      </c>
      <c r="AU165" s="17" t="s">
        <v>85</v>
      </c>
    </row>
    <row r="166" spans="2:51" s="13" customFormat="1" ht="11.25">
      <c r="B166" s="200"/>
      <c r="C166" s="201"/>
      <c r="D166" s="202" t="s">
        <v>198</v>
      </c>
      <c r="E166" s="203" t="s">
        <v>1</v>
      </c>
      <c r="F166" s="204" t="s">
        <v>269</v>
      </c>
      <c r="G166" s="201"/>
      <c r="H166" s="205">
        <v>142.4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198</v>
      </c>
      <c r="AU166" s="211" t="s">
        <v>85</v>
      </c>
      <c r="AV166" s="13" t="s">
        <v>85</v>
      </c>
      <c r="AW166" s="13" t="s">
        <v>31</v>
      </c>
      <c r="AX166" s="13" t="s">
        <v>83</v>
      </c>
      <c r="AY166" s="211" t="s">
        <v>183</v>
      </c>
    </row>
    <row r="167" spans="1:65" s="2" customFormat="1" ht="24.2" customHeight="1">
      <c r="A167" s="34"/>
      <c r="B167" s="35"/>
      <c r="C167" s="187" t="s">
        <v>270</v>
      </c>
      <c r="D167" s="187" t="s">
        <v>185</v>
      </c>
      <c r="E167" s="188" t="s">
        <v>271</v>
      </c>
      <c r="F167" s="189" t="s">
        <v>272</v>
      </c>
      <c r="G167" s="190" t="s">
        <v>140</v>
      </c>
      <c r="H167" s="191">
        <v>42</v>
      </c>
      <c r="I167" s="192"/>
      <c r="J167" s="193">
        <f>ROUND(I167*H167,2)</f>
        <v>0</v>
      </c>
      <c r="K167" s="189" t="s">
        <v>189</v>
      </c>
      <c r="L167" s="39"/>
      <c r="M167" s="194" t="s">
        <v>1</v>
      </c>
      <c r="N167" s="195" t="s">
        <v>40</v>
      </c>
      <c r="O167" s="7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190</v>
      </c>
      <c r="AT167" s="198" t="s">
        <v>185</v>
      </c>
      <c r="AU167" s="198" t="s">
        <v>85</v>
      </c>
      <c r="AY167" s="17" t="s">
        <v>183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83</v>
      </c>
      <c r="BK167" s="199">
        <f>ROUND(I167*H167,2)</f>
        <v>0</v>
      </c>
      <c r="BL167" s="17" t="s">
        <v>190</v>
      </c>
      <c r="BM167" s="198" t="s">
        <v>273</v>
      </c>
    </row>
    <row r="168" spans="2:51" s="13" customFormat="1" ht="11.25">
      <c r="B168" s="200"/>
      <c r="C168" s="201"/>
      <c r="D168" s="202" t="s">
        <v>198</v>
      </c>
      <c r="E168" s="203" t="s">
        <v>1</v>
      </c>
      <c r="F168" s="204" t="s">
        <v>274</v>
      </c>
      <c r="G168" s="201"/>
      <c r="H168" s="205">
        <v>30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198</v>
      </c>
      <c r="AU168" s="211" t="s">
        <v>85</v>
      </c>
      <c r="AV168" s="13" t="s">
        <v>85</v>
      </c>
      <c r="AW168" s="13" t="s">
        <v>31</v>
      </c>
      <c r="AX168" s="13" t="s">
        <v>75</v>
      </c>
      <c r="AY168" s="211" t="s">
        <v>183</v>
      </c>
    </row>
    <row r="169" spans="2:51" s="13" customFormat="1" ht="11.25">
      <c r="B169" s="200"/>
      <c r="C169" s="201"/>
      <c r="D169" s="202" t="s">
        <v>198</v>
      </c>
      <c r="E169" s="203" t="s">
        <v>1</v>
      </c>
      <c r="F169" s="204" t="s">
        <v>275</v>
      </c>
      <c r="G169" s="201"/>
      <c r="H169" s="205">
        <v>12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198</v>
      </c>
      <c r="AU169" s="211" t="s">
        <v>85</v>
      </c>
      <c r="AV169" s="13" t="s">
        <v>85</v>
      </c>
      <c r="AW169" s="13" t="s">
        <v>31</v>
      </c>
      <c r="AX169" s="13" t="s">
        <v>75</v>
      </c>
      <c r="AY169" s="211" t="s">
        <v>183</v>
      </c>
    </row>
    <row r="170" spans="2:51" s="14" customFormat="1" ht="11.25">
      <c r="B170" s="216"/>
      <c r="C170" s="217"/>
      <c r="D170" s="202" t="s">
        <v>198</v>
      </c>
      <c r="E170" s="218" t="s">
        <v>1</v>
      </c>
      <c r="F170" s="219" t="s">
        <v>276</v>
      </c>
      <c r="G170" s="217"/>
      <c r="H170" s="220">
        <v>42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198</v>
      </c>
      <c r="AU170" s="226" t="s">
        <v>85</v>
      </c>
      <c r="AV170" s="14" t="s">
        <v>190</v>
      </c>
      <c r="AW170" s="14" t="s">
        <v>31</v>
      </c>
      <c r="AX170" s="14" t="s">
        <v>83</v>
      </c>
      <c r="AY170" s="226" t="s">
        <v>183</v>
      </c>
    </row>
    <row r="171" spans="1:65" s="2" customFormat="1" ht="16.5" customHeight="1">
      <c r="A171" s="34"/>
      <c r="B171" s="35"/>
      <c r="C171" s="227" t="s">
        <v>7</v>
      </c>
      <c r="D171" s="227" t="s">
        <v>277</v>
      </c>
      <c r="E171" s="228" t="s">
        <v>278</v>
      </c>
      <c r="F171" s="229" t="s">
        <v>279</v>
      </c>
      <c r="G171" s="230" t="s">
        <v>255</v>
      </c>
      <c r="H171" s="231">
        <v>84</v>
      </c>
      <c r="I171" s="232"/>
      <c r="J171" s="233">
        <f>ROUND(I171*H171,2)</f>
        <v>0</v>
      </c>
      <c r="K171" s="229" t="s">
        <v>189</v>
      </c>
      <c r="L171" s="234"/>
      <c r="M171" s="235" t="s">
        <v>1</v>
      </c>
      <c r="N171" s="236" t="s">
        <v>40</v>
      </c>
      <c r="O171" s="71"/>
      <c r="P171" s="196">
        <f>O171*H171</f>
        <v>0</v>
      </c>
      <c r="Q171" s="196">
        <v>1</v>
      </c>
      <c r="R171" s="196">
        <f>Q171*H171</f>
        <v>84</v>
      </c>
      <c r="S171" s="196">
        <v>0</v>
      </c>
      <c r="T171" s="19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216</v>
      </c>
      <c r="AT171" s="198" t="s">
        <v>277</v>
      </c>
      <c r="AU171" s="198" t="s">
        <v>85</v>
      </c>
      <c r="AY171" s="17" t="s">
        <v>183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83</v>
      </c>
      <c r="BK171" s="199">
        <f>ROUND(I171*H171,2)</f>
        <v>0</v>
      </c>
      <c r="BL171" s="17" t="s">
        <v>190</v>
      </c>
      <c r="BM171" s="198" t="s">
        <v>280</v>
      </c>
    </row>
    <row r="172" spans="1:47" s="2" customFormat="1" ht="29.25">
      <c r="A172" s="34"/>
      <c r="B172" s="35"/>
      <c r="C172" s="36"/>
      <c r="D172" s="202" t="s">
        <v>230</v>
      </c>
      <c r="E172" s="36"/>
      <c r="F172" s="212" t="s">
        <v>257</v>
      </c>
      <c r="G172" s="36"/>
      <c r="H172" s="36"/>
      <c r="I172" s="213"/>
      <c r="J172" s="36"/>
      <c r="K172" s="36"/>
      <c r="L172" s="39"/>
      <c r="M172" s="214"/>
      <c r="N172" s="215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230</v>
      </c>
      <c r="AU172" s="17" t="s">
        <v>85</v>
      </c>
    </row>
    <row r="173" spans="2:51" s="13" customFormat="1" ht="11.25">
      <c r="B173" s="200"/>
      <c r="C173" s="201"/>
      <c r="D173" s="202" t="s">
        <v>198</v>
      </c>
      <c r="E173" s="201"/>
      <c r="F173" s="204" t="s">
        <v>281</v>
      </c>
      <c r="G173" s="201"/>
      <c r="H173" s="205">
        <v>84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198</v>
      </c>
      <c r="AU173" s="211" t="s">
        <v>85</v>
      </c>
      <c r="AV173" s="13" t="s">
        <v>85</v>
      </c>
      <c r="AW173" s="13" t="s">
        <v>4</v>
      </c>
      <c r="AX173" s="13" t="s">
        <v>83</v>
      </c>
      <c r="AY173" s="211" t="s">
        <v>183</v>
      </c>
    </row>
    <row r="174" spans="1:65" s="2" customFormat="1" ht="24.2" customHeight="1">
      <c r="A174" s="34"/>
      <c r="B174" s="35"/>
      <c r="C174" s="187" t="s">
        <v>282</v>
      </c>
      <c r="D174" s="187" t="s">
        <v>185</v>
      </c>
      <c r="E174" s="188" t="s">
        <v>271</v>
      </c>
      <c r="F174" s="189" t="s">
        <v>272</v>
      </c>
      <c r="G174" s="190" t="s">
        <v>140</v>
      </c>
      <c r="H174" s="191">
        <v>80</v>
      </c>
      <c r="I174" s="192"/>
      <c r="J174" s="193">
        <f>ROUND(I174*H174,2)</f>
        <v>0</v>
      </c>
      <c r="K174" s="189" t="s">
        <v>189</v>
      </c>
      <c r="L174" s="39"/>
      <c r="M174" s="194" t="s">
        <v>1</v>
      </c>
      <c r="N174" s="195" t="s">
        <v>40</v>
      </c>
      <c r="O174" s="71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190</v>
      </c>
      <c r="AT174" s="198" t="s">
        <v>185</v>
      </c>
      <c r="AU174" s="198" t="s">
        <v>85</v>
      </c>
      <c r="AY174" s="17" t="s">
        <v>183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83</v>
      </c>
      <c r="BK174" s="199">
        <f>ROUND(I174*H174,2)</f>
        <v>0</v>
      </c>
      <c r="BL174" s="17" t="s">
        <v>190</v>
      </c>
      <c r="BM174" s="198" t="s">
        <v>283</v>
      </c>
    </row>
    <row r="175" spans="2:51" s="13" customFormat="1" ht="11.25">
      <c r="B175" s="200"/>
      <c r="C175" s="201"/>
      <c r="D175" s="202" t="s">
        <v>198</v>
      </c>
      <c r="E175" s="203" t="s">
        <v>1</v>
      </c>
      <c r="F175" s="204" t="s">
        <v>284</v>
      </c>
      <c r="G175" s="201"/>
      <c r="H175" s="205">
        <v>80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198</v>
      </c>
      <c r="AU175" s="211" t="s">
        <v>85</v>
      </c>
      <c r="AV175" s="13" t="s">
        <v>85</v>
      </c>
      <c r="AW175" s="13" t="s">
        <v>31</v>
      </c>
      <c r="AX175" s="13" t="s">
        <v>83</v>
      </c>
      <c r="AY175" s="211" t="s">
        <v>183</v>
      </c>
    </row>
    <row r="176" spans="1:65" s="2" customFormat="1" ht="16.5" customHeight="1">
      <c r="A176" s="34"/>
      <c r="B176" s="35"/>
      <c r="C176" s="227" t="s">
        <v>285</v>
      </c>
      <c r="D176" s="227" t="s">
        <v>277</v>
      </c>
      <c r="E176" s="228" t="s">
        <v>286</v>
      </c>
      <c r="F176" s="229" t="s">
        <v>287</v>
      </c>
      <c r="G176" s="230" t="s">
        <v>255</v>
      </c>
      <c r="H176" s="231">
        <v>160</v>
      </c>
      <c r="I176" s="232"/>
      <c r="J176" s="233">
        <f>ROUND(I176*H176,2)</f>
        <v>0</v>
      </c>
      <c r="K176" s="229" t="s">
        <v>189</v>
      </c>
      <c r="L176" s="234"/>
      <c r="M176" s="235" t="s">
        <v>1</v>
      </c>
      <c r="N176" s="236" t="s">
        <v>40</v>
      </c>
      <c r="O176" s="71"/>
      <c r="P176" s="196">
        <f>O176*H176</f>
        <v>0</v>
      </c>
      <c r="Q176" s="196">
        <v>1</v>
      </c>
      <c r="R176" s="196">
        <f>Q176*H176</f>
        <v>160</v>
      </c>
      <c r="S176" s="196">
        <v>0</v>
      </c>
      <c r="T176" s="197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8" t="s">
        <v>216</v>
      </c>
      <c r="AT176" s="198" t="s">
        <v>277</v>
      </c>
      <c r="AU176" s="198" t="s">
        <v>85</v>
      </c>
      <c r="AY176" s="17" t="s">
        <v>183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83</v>
      </c>
      <c r="BK176" s="199">
        <f>ROUND(I176*H176,2)</f>
        <v>0</v>
      </c>
      <c r="BL176" s="17" t="s">
        <v>190</v>
      </c>
      <c r="BM176" s="198" t="s">
        <v>288</v>
      </c>
    </row>
    <row r="177" spans="1:47" s="2" customFormat="1" ht="19.5">
      <c r="A177" s="34"/>
      <c r="B177" s="35"/>
      <c r="C177" s="36"/>
      <c r="D177" s="202" t="s">
        <v>230</v>
      </c>
      <c r="E177" s="36"/>
      <c r="F177" s="212" t="s">
        <v>289</v>
      </c>
      <c r="G177" s="36"/>
      <c r="H177" s="36"/>
      <c r="I177" s="213"/>
      <c r="J177" s="36"/>
      <c r="K177" s="36"/>
      <c r="L177" s="39"/>
      <c r="M177" s="214"/>
      <c r="N177" s="215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230</v>
      </c>
      <c r="AU177" s="17" t="s">
        <v>85</v>
      </c>
    </row>
    <row r="178" spans="2:51" s="13" customFormat="1" ht="11.25">
      <c r="B178" s="200"/>
      <c r="C178" s="201"/>
      <c r="D178" s="202" t="s">
        <v>198</v>
      </c>
      <c r="E178" s="201"/>
      <c r="F178" s="204" t="s">
        <v>290</v>
      </c>
      <c r="G178" s="201"/>
      <c r="H178" s="205">
        <v>160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198</v>
      </c>
      <c r="AU178" s="211" t="s">
        <v>85</v>
      </c>
      <c r="AV178" s="13" t="s">
        <v>85</v>
      </c>
      <c r="AW178" s="13" t="s">
        <v>4</v>
      </c>
      <c r="AX178" s="13" t="s">
        <v>83</v>
      </c>
      <c r="AY178" s="211" t="s">
        <v>183</v>
      </c>
    </row>
    <row r="179" spans="1:65" s="2" customFormat="1" ht="21.75" customHeight="1">
      <c r="A179" s="34"/>
      <c r="B179" s="35"/>
      <c r="C179" s="187" t="s">
        <v>291</v>
      </c>
      <c r="D179" s="187" t="s">
        <v>185</v>
      </c>
      <c r="E179" s="188" t="s">
        <v>292</v>
      </c>
      <c r="F179" s="189" t="s">
        <v>293</v>
      </c>
      <c r="G179" s="190" t="s">
        <v>95</v>
      </c>
      <c r="H179" s="191">
        <v>285</v>
      </c>
      <c r="I179" s="192"/>
      <c r="J179" s="193">
        <f>ROUND(I179*H179,2)</f>
        <v>0</v>
      </c>
      <c r="K179" s="189" t="s">
        <v>189</v>
      </c>
      <c r="L179" s="39"/>
      <c r="M179" s="194" t="s">
        <v>1</v>
      </c>
      <c r="N179" s="195" t="s">
        <v>40</v>
      </c>
      <c r="O179" s="71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8" t="s">
        <v>190</v>
      </c>
      <c r="AT179" s="198" t="s">
        <v>185</v>
      </c>
      <c r="AU179" s="198" t="s">
        <v>85</v>
      </c>
      <c r="AY179" s="17" t="s">
        <v>183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83</v>
      </c>
      <c r="BK179" s="199">
        <f>ROUND(I179*H179,2)</f>
        <v>0</v>
      </c>
      <c r="BL179" s="17" t="s">
        <v>190</v>
      </c>
      <c r="BM179" s="198" t="s">
        <v>294</v>
      </c>
    </row>
    <row r="180" spans="2:51" s="13" customFormat="1" ht="11.25">
      <c r="B180" s="200"/>
      <c r="C180" s="201"/>
      <c r="D180" s="202" t="s">
        <v>198</v>
      </c>
      <c r="E180" s="203" t="s">
        <v>1</v>
      </c>
      <c r="F180" s="204" t="s">
        <v>152</v>
      </c>
      <c r="G180" s="201"/>
      <c r="H180" s="205">
        <v>285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198</v>
      </c>
      <c r="AU180" s="211" t="s">
        <v>85</v>
      </c>
      <c r="AV180" s="13" t="s">
        <v>85</v>
      </c>
      <c r="AW180" s="13" t="s">
        <v>31</v>
      </c>
      <c r="AX180" s="13" t="s">
        <v>83</v>
      </c>
      <c r="AY180" s="211" t="s">
        <v>183</v>
      </c>
    </row>
    <row r="181" spans="1:65" s="2" customFormat="1" ht="16.5" customHeight="1">
      <c r="A181" s="34"/>
      <c r="B181" s="35"/>
      <c r="C181" s="227" t="s">
        <v>295</v>
      </c>
      <c r="D181" s="227" t="s">
        <v>277</v>
      </c>
      <c r="E181" s="228" t="s">
        <v>296</v>
      </c>
      <c r="F181" s="229" t="s">
        <v>297</v>
      </c>
      <c r="G181" s="230" t="s">
        <v>298</v>
      </c>
      <c r="H181" s="231">
        <v>5.7</v>
      </c>
      <c r="I181" s="232"/>
      <c r="J181" s="233">
        <f>ROUND(I181*H181,2)</f>
        <v>0</v>
      </c>
      <c r="K181" s="229" t="s">
        <v>189</v>
      </c>
      <c r="L181" s="234"/>
      <c r="M181" s="235" t="s">
        <v>1</v>
      </c>
      <c r="N181" s="236" t="s">
        <v>40</v>
      </c>
      <c r="O181" s="71"/>
      <c r="P181" s="196">
        <f>O181*H181</f>
        <v>0</v>
      </c>
      <c r="Q181" s="196">
        <v>0.001</v>
      </c>
      <c r="R181" s="196">
        <f>Q181*H181</f>
        <v>0.0057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216</v>
      </c>
      <c r="AT181" s="198" t="s">
        <v>277</v>
      </c>
      <c r="AU181" s="198" t="s">
        <v>85</v>
      </c>
      <c r="AY181" s="17" t="s">
        <v>183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83</v>
      </c>
      <c r="BK181" s="199">
        <f>ROUND(I181*H181,2)</f>
        <v>0</v>
      </c>
      <c r="BL181" s="17" t="s">
        <v>190</v>
      </c>
      <c r="BM181" s="198" t="s">
        <v>299</v>
      </c>
    </row>
    <row r="182" spans="1:47" s="2" customFormat="1" ht="19.5">
      <c r="A182" s="34"/>
      <c r="B182" s="35"/>
      <c r="C182" s="36"/>
      <c r="D182" s="202" t="s">
        <v>230</v>
      </c>
      <c r="E182" s="36"/>
      <c r="F182" s="212" t="s">
        <v>300</v>
      </c>
      <c r="G182" s="36"/>
      <c r="H182" s="36"/>
      <c r="I182" s="213"/>
      <c r="J182" s="36"/>
      <c r="K182" s="36"/>
      <c r="L182" s="39"/>
      <c r="M182" s="214"/>
      <c r="N182" s="215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230</v>
      </c>
      <c r="AU182" s="17" t="s">
        <v>85</v>
      </c>
    </row>
    <row r="183" spans="2:51" s="13" customFormat="1" ht="11.25">
      <c r="B183" s="200"/>
      <c r="C183" s="201"/>
      <c r="D183" s="202" t="s">
        <v>198</v>
      </c>
      <c r="E183" s="203" t="s">
        <v>1</v>
      </c>
      <c r="F183" s="204" t="s">
        <v>152</v>
      </c>
      <c r="G183" s="201"/>
      <c r="H183" s="205">
        <v>285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198</v>
      </c>
      <c r="AU183" s="211" t="s">
        <v>85</v>
      </c>
      <c r="AV183" s="13" t="s">
        <v>85</v>
      </c>
      <c r="AW183" s="13" t="s">
        <v>31</v>
      </c>
      <c r="AX183" s="13" t="s">
        <v>83</v>
      </c>
      <c r="AY183" s="211" t="s">
        <v>183</v>
      </c>
    </row>
    <row r="184" spans="2:51" s="13" customFormat="1" ht="11.25">
      <c r="B184" s="200"/>
      <c r="C184" s="201"/>
      <c r="D184" s="202" t="s">
        <v>198</v>
      </c>
      <c r="E184" s="201"/>
      <c r="F184" s="204" t="s">
        <v>301</v>
      </c>
      <c r="G184" s="201"/>
      <c r="H184" s="205">
        <v>5.7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198</v>
      </c>
      <c r="AU184" s="211" t="s">
        <v>85</v>
      </c>
      <c r="AV184" s="13" t="s">
        <v>85</v>
      </c>
      <c r="AW184" s="13" t="s">
        <v>4</v>
      </c>
      <c r="AX184" s="13" t="s">
        <v>83</v>
      </c>
      <c r="AY184" s="211" t="s">
        <v>183</v>
      </c>
    </row>
    <row r="185" spans="1:65" s="2" customFormat="1" ht="24.2" customHeight="1">
      <c r="A185" s="34"/>
      <c r="B185" s="35"/>
      <c r="C185" s="187" t="s">
        <v>302</v>
      </c>
      <c r="D185" s="187" t="s">
        <v>185</v>
      </c>
      <c r="E185" s="188" t="s">
        <v>303</v>
      </c>
      <c r="F185" s="189" t="s">
        <v>304</v>
      </c>
      <c r="G185" s="190" t="s">
        <v>95</v>
      </c>
      <c r="H185" s="191">
        <v>285</v>
      </c>
      <c r="I185" s="192"/>
      <c r="J185" s="193">
        <f>ROUND(I185*H185,2)</f>
        <v>0</v>
      </c>
      <c r="K185" s="189" t="s">
        <v>189</v>
      </c>
      <c r="L185" s="39"/>
      <c r="M185" s="194" t="s">
        <v>1</v>
      </c>
      <c r="N185" s="195" t="s">
        <v>40</v>
      </c>
      <c r="O185" s="71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190</v>
      </c>
      <c r="AT185" s="198" t="s">
        <v>185</v>
      </c>
      <c r="AU185" s="198" t="s">
        <v>85</v>
      </c>
      <c r="AY185" s="17" t="s">
        <v>183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83</v>
      </c>
      <c r="BK185" s="199">
        <f>ROUND(I185*H185,2)</f>
        <v>0</v>
      </c>
      <c r="BL185" s="17" t="s">
        <v>190</v>
      </c>
      <c r="BM185" s="198" t="s">
        <v>305</v>
      </c>
    </row>
    <row r="186" spans="2:51" s="13" customFormat="1" ht="11.25">
      <c r="B186" s="200"/>
      <c r="C186" s="201"/>
      <c r="D186" s="202" t="s">
        <v>198</v>
      </c>
      <c r="E186" s="203" t="s">
        <v>1</v>
      </c>
      <c r="F186" s="204" t="s">
        <v>152</v>
      </c>
      <c r="G186" s="201"/>
      <c r="H186" s="205">
        <v>285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198</v>
      </c>
      <c r="AU186" s="211" t="s">
        <v>85</v>
      </c>
      <c r="AV186" s="13" t="s">
        <v>85</v>
      </c>
      <c r="AW186" s="13" t="s">
        <v>31</v>
      </c>
      <c r="AX186" s="13" t="s">
        <v>83</v>
      </c>
      <c r="AY186" s="211" t="s">
        <v>183</v>
      </c>
    </row>
    <row r="187" spans="1:65" s="2" customFormat="1" ht="16.5" customHeight="1">
      <c r="A187" s="34"/>
      <c r="B187" s="35"/>
      <c r="C187" s="227" t="s">
        <v>306</v>
      </c>
      <c r="D187" s="227" t="s">
        <v>277</v>
      </c>
      <c r="E187" s="228" t="s">
        <v>307</v>
      </c>
      <c r="F187" s="229" t="s">
        <v>308</v>
      </c>
      <c r="G187" s="230" t="s">
        <v>255</v>
      </c>
      <c r="H187" s="231">
        <v>136.8</v>
      </c>
      <c r="I187" s="232"/>
      <c r="J187" s="233">
        <f>ROUND(I187*H187,2)</f>
        <v>0</v>
      </c>
      <c r="K187" s="229" t="s">
        <v>189</v>
      </c>
      <c r="L187" s="234"/>
      <c r="M187" s="235" t="s">
        <v>1</v>
      </c>
      <c r="N187" s="236" t="s">
        <v>40</v>
      </c>
      <c r="O187" s="71"/>
      <c r="P187" s="196">
        <f>O187*H187</f>
        <v>0</v>
      </c>
      <c r="Q187" s="196">
        <v>1</v>
      </c>
      <c r="R187" s="196">
        <f>Q187*H187</f>
        <v>136.8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216</v>
      </c>
      <c r="AT187" s="198" t="s">
        <v>277</v>
      </c>
      <c r="AU187" s="198" t="s">
        <v>85</v>
      </c>
      <c r="AY187" s="17" t="s">
        <v>183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83</v>
      </c>
      <c r="BK187" s="199">
        <f>ROUND(I187*H187,2)</f>
        <v>0</v>
      </c>
      <c r="BL187" s="17" t="s">
        <v>190</v>
      </c>
      <c r="BM187" s="198" t="s">
        <v>309</v>
      </c>
    </row>
    <row r="188" spans="1:47" s="2" customFormat="1" ht="19.5">
      <c r="A188" s="34"/>
      <c r="B188" s="35"/>
      <c r="C188" s="36"/>
      <c r="D188" s="202" t="s">
        <v>230</v>
      </c>
      <c r="E188" s="36"/>
      <c r="F188" s="212" t="s">
        <v>289</v>
      </c>
      <c r="G188" s="36"/>
      <c r="H188" s="36"/>
      <c r="I188" s="213"/>
      <c r="J188" s="36"/>
      <c r="K188" s="36"/>
      <c r="L188" s="39"/>
      <c r="M188" s="214"/>
      <c r="N188" s="215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230</v>
      </c>
      <c r="AU188" s="17" t="s">
        <v>85</v>
      </c>
    </row>
    <row r="189" spans="2:51" s="13" customFormat="1" ht="11.25">
      <c r="B189" s="200"/>
      <c r="C189" s="201"/>
      <c r="D189" s="202" t="s">
        <v>198</v>
      </c>
      <c r="E189" s="203" t="s">
        <v>1</v>
      </c>
      <c r="F189" s="204" t="s">
        <v>310</v>
      </c>
      <c r="G189" s="201"/>
      <c r="H189" s="205">
        <v>85.5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198</v>
      </c>
      <c r="AU189" s="211" t="s">
        <v>85</v>
      </c>
      <c r="AV189" s="13" t="s">
        <v>85</v>
      </c>
      <c r="AW189" s="13" t="s">
        <v>31</v>
      </c>
      <c r="AX189" s="13" t="s">
        <v>83</v>
      </c>
      <c r="AY189" s="211" t="s">
        <v>183</v>
      </c>
    </row>
    <row r="190" spans="2:51" s="13" customFormat="1" ht="11.25">
      <c r="B190" s="200"/>
      <c r="C190" s="201"/>
      <c r="D190" s="202" t="s">
        <v>198</v>
      </c>
      <c r="E190" s="201"/>
      <c r="F190" s="204" t="s">
        <v>311</v>
      </c>
      <c r="G190" s="201"/>
      <c r="H190" s="205">
        <v>136.8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198</v>
      </c>
      <c r="AU190" s="211" t="s">
        <v>85</v>
      </c>
      <c r="AV190" s="13" t="s">
        <v>85</v>
      </c>
      <c r="AW190" s="13" t="s">
        <v>4</v>
      </c>
      <c r="AX190" s="13" t="s">
        <v>83</v>
      </c>
      <c r="AY190" s="211" t="s">
        <v>183</v>
      </c>
    </row>
    <row r="191" spans="1:65" s="2" customFormat="1" ht="24.2" customHeight="1">
      <c r="A191" s="34"/>
      <c r="B191" s="35"/>
      <c r="C191" s="187" t="s">
        <v>312</v>
      </c>
      <c r="D191" s="187" t="s">
        <v>185</v>
      </c>
      <c r="E191" s="188" t="s">
        <v>313</v>
      </c>
      <c r="F191" s="189" t="s">
        <v>314</v>
      </c>
      <c r="G191" s="190" t="s">
        <v>95</v>
      </c>
      <c r="H191" s="191">
        <v>285</v>
      </c>
      <c r="I191" s="192"/>
      <c r="J191" s="193">
        <f>ROUND(I191*H191,2)</f>
        <v>0</v>
      </c>
      <c r="K191" s="189" t="s">
        <v>189</v>
      </c>
      <c r="L191" s="39"/>
      <c r="M191" s="194" t="s">
        <v>1</v>
      </c>
      <c r="N191" s="195" t="s">
        <v>40</v>
      </c>
      <c r="O191" s="71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190</v>
      </c>
      <c r="AT191" s="198" t="s">
        <v>185</v>
      </c>
      <c r="AU191" s="198" t="s">
        <v>85</v>
      </c>
      <c r="AY191" s="17" t="s">
        <v>183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7" t="s">
        <v>83</v>
      </c>
      <c r="BK191" s="199">
        <f>ROUND(I191*H191,2)</f>
        <v>0</v>
      </c>
      <c r="BL191" s="17" t="s">
        <v>190</v>
      </c>
      <c r="BM191" s="198" t="s">
        <v>315</v>
      </c>
    </row>
    <row r="192" spans="2:51" s="13" customFormat="1" ht="11.25">
      <c r="B192" s="200"/>
      <c r="C192" s="201"/>
      <c r="D192" s="202" t="s">
        <v>198</v>
      </c>
      <c r="E192" s="203" t="s">
        <v>1</v>
      </c>
      <c r="F192" s="204" t="s">
        <v>152</v>
      </c>
      <c r="G192" s="201"/>
      <c r="H192" s="205">
        <v>285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198</v>
      </c>
      <c r="AU192" s="211" t="s">
        <v>85</v>
      </c>
      <c r="AV192" s="13" t="s">
        <v>85</v>
      </c>
      <c r="AW192" s="13" t="s">
        <v>31</v>
      </c>
      <c r="AX192" s="13" t="s">
        <v>83</v>
      </c>
      <c r="AY192" s="211" t="s">
        <v>183</v>
      </c>
    </row>
    <row r="193" spans="1:65" s="2" customFormat="1" ht="24.2" customHeight="1">
      <c r="A193" s="34"/>
      <c r="B193" s="35"/>
      <c r="C193" s="187" t="s">
        <v>316</v>
      </c>
      <c r="D193" s="187" t="s">
        <v>185</v>
      </c>
      <c r="E193" s="188" t="s">
        <v>317</v>
      </c>
      <c r="F193" s="189" t="s">
        <v>318</v>
      </c>
      <c r="G193" s="190" t="s">
        <v>95</v>
      </c>
      <c r="H193" s="191">
        <v>2211</v>
      </c>
      <c r="I193" s="192"/>
      <c r="J193" s="193">
        <f>ROUND(I193*H193,2)</f>
        <v>0</v>
      </c>
      <c r="K193" s="189" t="s">
        <v>189</v>
      </c>
      <c r="L193" s="39"/>
      <c r="M193" s="194" t="s">
        <v>1</v>
      </c>
      <c r="N193" s="195" t="s">
        <v>40</v>
      </c>
      <c r="O193" s="71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190</v>
      </c>
      <c r="AT193" s="198" t="s">
        <v>185</v>
      </c>
      <c r="AU193" s="198" t="s">
        <v>85</v>
      </c>
      <c r="AY193" s="17" t="s">
        <v>183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83</v>
      </c>
      <c r="BK193" s="199">
        <f>ROUND(I193*H193,2)</f>
        <v>0</v>
      </c>
      <c r="BL193" s="17" t="s">
        <v>190</v>
      </c>
      <c r="BM193" s="198" t="s">
        <v>319</v>
      </c>
    </row>
    <row r="194" spans="2:51" s="13" customFormat="1" ht="11.25">
      <c r="B194" s="200"/>
      <c r="C194" s="201"/>
      <c r="D194" s="202" t="s">
        <v>198</v>
      </c>
      <c r="E194" s="203" t="s">
        <v>1</v>
      </c>
      <c r="F194" s="204" t="s">
        <v>320</v>
      </c>
      <c r="G194" s="201"/>
      <c r="H194" s="205">
        <v>2211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198</v>
      </c>
      <c r="AU194" s="211" t="s">
        <v>85</v>
      </c>
      <c r="AV194" s="13" t="s">
        <v>85</v>
      </c>
      <c r="AW194" s="13" t="s">
        <v>31</v>
      </c>
      <c r="AX194" s="13" t="s">
        <v>83</v>
      </c>
      <c r="AY194" s="211" t="s">
        <v>183</v>
      </c>
    </row>
    <row r="195" spans="2:63" s="12" customFormat="1" ht="22.9" customHeight="1">
      <c r="B195" s="171"/>
      <c r="C195" s="172"/>
      <c r="D195" s="173" t="s">
        <v>74</v>
      </c>
      <c r="E195" s="185" t="s">
        <v>97</v>
      </c>
      <c r="F195" s="185" t="s">
        <v>321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SUM(P196:P197)</f>
        <v>0</v>
      </c>
      <c r="Q195" s="179"/>
      <c r="R195" s="180">
        <f>SUM(R196:R197)</f>
        <v>8.50348</v>
      </c>
      <c r="S195" s="179"/>
      <c r="T195" s="181">
        <f>SUM(T196:T197)</f>
        <v>0</v>
      </c>
      <c r="AR195" s="182" t="s">
        <v>83</v>
      </c>
      <c r="AT195" s="183" t="s">
        <v>74</v>
      </c>
      <c r="AU195" s="183" t="s">
        <v>83</v>
      </c>
      <c r="AY195" s="182" t="s">
        <v>183</v>
      </c>
      <c r="BK195" s="184">
        <f>SUM(BK196:BK197)</f>
        <v>0</v>
      </c>
    </row>
    <row r="196" spans="1:65" s="2" customFormat="1" ht="24.2" customHeight="1">
      <c r="A196" s="34"/>
      <c r="B196" s="35"/>
      <c r="C196" s="187" t="s">
        <v>322</v>
      </c>
      <c r="D196" s="187" t="s">
        <v>185</v>
      </c>
      <c r="E196" s="188" t="s">
        <v>799</v>
      </c>
      <c r="F196" s="189" t="s">
        <v>801</v>
      </c>
      <c r="G196" s="190" t="s">
        <v>188</v>
      </c>
      <c r="H196" s="191">
        <v>1</v>
      </c>
      <c r="I196" s="192"/>
      <c r="J196" s="193">
        <f>ROUND(I196*H196,2)</f>
        <v>0</v>
      </c>
      <c r="K196" s="189" t="s">
        <v>189</v>
      </c>
      <c r="L196" s="39"/>
      <c r="M196" s="194" t="s">
        <v>1</v>
      </c>
      <c r="N196" s="195" t="s">
        <v>40</v>
      </c>
      <c r="O196" s="71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190</v>
      </c>
      <c r="AT196" s="198" t="s">
        <v>185</v>
      </c>
      <c r="AU196" s="198" t="s">
        <v>85</v>
      </c>
      <c r="AY196" s="17" t="s">
        <v>183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83</v>
      </c>
      <c r="BK196" s="199">
        <f>ROUND(I196*H196,2)</f>
        <v>0</v>
      </c>
      <c r="BL196" s="17" t="s">
        <v>190</v>
      </c>
      <c r="BM196" s="198" t="s">
        <v>323</v>
      </c>
    </row>
    <row r="197" spans="1:65" s="2" customFormat="1" ht="33" customHeight="1">
      <c r="A197" s="34"/>
      <c r="B197" s="35"/>
      <c r="C197" s="227" t="s">
        <v>324</v>
      </c>
      <c r="D197" s="227" t="s">
        <v>277</v>
      </c>
      <c r="E197" s="228" t="s">
        <v>800</v>
      </c>
      <c r="F197" s="229" t="s">
        <v>802</v>
      </c>
      <c r="G197" s="230" t="s">
        <v>188</v>
      </c>
      <c r="H197" s="231">
        <v>1</v>
      </c>
      <c r="I197" s="232"/>
      <c r="J197" s="233">
        <f>ROUND(I197*H197,2)</f>
        <v>0</v>
      </c>
      <c r="K197" s="229" t="s">
        <v>189</v>
      </c>
      <c r="L197" s="234"/>
      <c r="M197" s="235" t="s">
        <v>1</v>
      </c>
      <c r="N197" s="236" t="s">
        <v>40</v>
      </c>
      <c r="O197" s="71"/>
      <c r="P197" s="196">
        <f>O197*H197</f>
        <v>0</v>
      </c>
      <c r="Q197" s="196">
        <v>8.50348</v>
      </c>
      <c r="R197" s="196">
        <f>Q197*H197</f>
        <v>8.50348</v>
      </c>
      <c r="S197" s="196">
        <v>0</v>
      </c>
      <c r="T197" s="19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8" t="s">
        <v>216</v>
      </c>
      <c r="AT197" s="198" t="s">
        <v>277</v>
      </c>
      <c r="AU197" s="198" t="s">
        <v>85</v>
      </c>
      <c r="AY197" s="17" t="s">
        <v>183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7" t="s">
        <v>83</v>
      </c>
      <c r="BK197" s="199">
        <f>ROUND(I197*H197,2)</f>
        <v>0</v>
      </c>
      <c r="BL197" s="17" t="s">
        <v>190</v>
      </c>
      <c r="BM197" s="198" t="s">
        <v>325</v>
      </c>
    </row>
    <row r="198" spans="2:63" s="12" customFormat="1" ht="22.9" customHeight="1">
      <c r="B198" s="171"/>
      <c r="C198" s="172"/>
      <c r="D198" s="173" t="s">
        <v>74</v>
      </c>
      <c r="E198" s="185" t="s">
        <v>190</v>
      </c>
      <c r="F198" s="185" t="s">
        <v>326</v>
      </c>
      <c r="G198" s="172"/>
      <c r="H198" s="172"/>
      <c r="I198" s="175"/>
      <c r="J198" s="186">
        <f>BK198</f>
        <v>0</v>
      </c>
      <c r="K198" s="172"/>
      <c r="L198" s="177"/>
      <c r="M198" s="178"/>
      <c r="N198" s="179"/>
      <c r="O198" s="179"/>
      <c r="P198" s="180">
        <f>SUM(P199:P202)</f>
        <v>0</v>
      </c>
      <c r="Q198" s="179"/>
      <c r="R198" s="180">
        <f>SUM(R199:R202)</f>
        <v>0</v>
      </c>
      <c r="S198" s="179"/>
      <c r="T198" s="181">
        <f>SUM(T199:T202)</f>
        <v>0</v>
      </c>
      <c r="AR198" s="182" t="s">
        <v>83</v>
      </c>
      <c r="AT198" s="183" t="s">
        <v>74</v>
      </c>
      <c r="AU198" s="183" t="s">
        <v>83</v>
      </c>
      <c r="AY198" s="182" t="s">
        <v>183</v>
      </c>
      <c r="BK198" s="184">
        <f>SUM(BK199:BK202)</f>
        <v>0</v>
      </c>
    </row>
    <row r="199" spans="1:65" s="2" customFormat="1" ht="16.5" customHeight="1">
      <c r="A199" s="34"/>
      <c r="B199" s="35"/>
      <c r="C199" s="187" t="s">
        <v>327</v>
      </c>
      <c r="D199" s="187" t="s">
        <v>185</v>
      </c>
      <c r="E199" s="188" t="s">
        <v>328</v>
      </c>
      <c r="F199" s="189" t="s">
        <v>329</v>
      </c>
      <c r="G199" s="190" t="s">
        <v>140</v>
      </c>
      <c r="H199" s="191">
        <v>35.8</v>
      </c>
      <c r="I199" s="192"/>
      <c r="J199" s="193">
        <f>ROUND(I199*H199,2)</f>
        <v>0</v>
      </c>
      <c r="K199" s="189" t="s">
        <v>189</v>
      </c>
      <c r="L199" s="39"/>
      <c r="M199" s="194" t="s">
        <v>1</v>
      </c>
      <c r="N199" s="195" t="s">
        <v>40</v>
      </c>
      <c r="O199" s="71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190</v>
      </c>
      <c r="AT199" s="198" t="s">
        <v>185</v>
      </c>
      <c r="AU199" s="198" t="s">
        <v>85</v>
      </c>
      <c r="AY199" s="17" t="s">
        <v>183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7" t="s">
        <v>83</v>
      </c>
      <c r="BK199" s="199">
        <f>ROUND(I199*H199,2)</f>
        <v>0</v>
      </c>
      <c r="BL199" s="17" t="s">
        <v>190</v>
      </c>
      <c r="BM199" s="198" t="s">
        <v>330</v>
      </c>
    </row>
    <row r="200" spans="2:51" s="13" customFormat="1" ht="11.25">
      <c r="B200" s="200"/>
      <c r="C200" s="201"/>
      <c r="D200" s="202" t="s">
        <v>198</v>
      </c>
      <c r="E200" s="203" t="s">
        <v>1</v>
      </c>
      <c r="F200" s="204" t="s">
        <v>331</v>
      </c>
      <c r="G200" s="201"/>
      <c r="H200" s="205">
        <v>10.8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198</v>
      </c>
      <c r="AU200" s="211" t="s">
        <v>85</v>
      </c>
      <c r="AV200" s="13" t="s">
        <v>85</v>
      </c>
      <c r="AW200" s="13" t="s">
        <v>31</v>
      </c>
      <c r="AX200" s="13" t="s">
        <v>75</v>
      </c>
      <c r="AY200" s="211" t="s">
        <v>183</v>
      </c>
    </row>
    <row r="201" spans="2:51" s="13" customFormat="1" ht="11.25">
      <c r="B201" s="200"/>
      <c r="C201" s="201"/>
      <c r="D201" s="202" t="s">
        <v>198</v>
      </c>
      <c r="E201" s="203" t="s">
        <v>1</v>
      </c>
      <c r="F201" s="204" t="s">
        <v>332</v>
      </c>
      <c r="G201" s="201"/>
      <c r="H201" s="205">
        <v>25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198</v>
      </c>
      <c r="AU201" s="211" t="s">
        <v>85</v>
      </c>
      <c r="AV201" s="13" t="s">
        <v>85</v>
      </c>
      <c r="AW201" s="13" t="s">
        <v>31</v>
      </c>
      <c r="AX201" s="13" t="s">
        <v>75</v>
      </c>
      <c r="AY201" s="211" t="s">
        <v>183</v>
      </c>
    </row>
    <row r="202" spans="2:51" s="14" customFormat="1" ht="11.25">
      <c r="B202" s="216"/>
      <c r="C202" s="217"/>
      <c r="D202" s="202" t="s">
        <v>198</v>
      </c>
      <c r="E202" s="218" t="s">
        <v>1</v>
      </c>
      <c r="F202" s="219" t="s">
        <v>276</v>
      </c>
      <c r="G202" s="217"/>
      <c r="H202" s="220">
        <v>35.8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198</v>
      </c>
      <c r="AU202" s="226" t="s">
        <v>85</v>
      </c>
      <c r="AV202" s="14" t="s">
        <v>190</v>
      </c>
      <c r="AW202" s="14" t="s">
        <v>31</v>
      </c>
      <c r="AX202" s="14" t="s">
        <v>83</v>
      </c>
      <c r="AY202" s="226" t="s">
        <v>183</v>
      </c>
    </row>
    <row r="203" spans="2:63" s="12" customFormat="1" ht="22.9" customHeight="1">
      <c r="B203" s="171"/>
      <c r="C203" s="172"/>
      <c r="D203" s="173" t="s">
        <v>74</v>
      </c>
      <c r="E203" s="185" t="s">
        <v>203</v>
      </c>
      <c r="F203" s="185" t="s">
        <v>333</v>
      </c>
      <c r="G203" s="172"/>
      <c r="H203" s="172"/>
      <c r="I203" s="175"/>
      <c r="J203" s="186">
        <f>BK203</f>
        <v>0</v>
      </c>
      <c r="K203" s="172"/>
      <c r="L203" s="177"/>
      <c r="M203" s="178"/>
      <c r="N203" s="179"/>
      <c r="O203" s="179"/>
      <c r="P203" s="180">
        <f>SUM(P204:P242)</f>
        <v>0</v>
      </c>
      <c r="Q203" s="179"/>
      <c r="R203" s="180">
        <f>SUM(R204:R242)</f>
        <v>71.90897000000001</v>
      </c>
      <c r="S203" s="179"/>
      <c r="T203" s="181">
        <f>SUM(T204:T242)</f>
        <v>0</v>
      </c>
      <c r="AR203" s="182" t="s">
        <v>83</v>
      </c>
      <c r="AT203" s="183" t="s">
        <v>74</v>
      </c>
      <c r="AU203" s="183" t="s">
        <v>83</v>
      </c>
      <c r="AY203" s="182" t="s">
        <v>183</v>
      </c>
      <c r="BK203" s="184">
        <f>SUM(BK204:BK242)</f>
        <v>0</v>
      </c>
    </row>
    <row r="204" spans="1:65" s="2" customFormat="1" ht="16.5" customHeight="1">
      <c r="A204" s="34"/>
      <c r="B204" s="35"/>
      <c r="C204" s="187" t="s">
        <v>334</v>
      </c>
      <c r="D204" s="187" t="s">
        <v>185</v>
      </c>
      <c r="E204" s="188" t="s">
        <v>335</v>
      </c>
      <c r="F204" s="189" t="s">
        <v>336</v>
      </c>
      <c r="G204" s="190" t="s">
        <v>95</v>
      </c>
      <c r="H204" s="191">
        <v>2304.75</v>
      </c>
      <c r="I204" s="192"/>
      <c r="J204" s="193">
        <f>ROUND(I204*H204,2)</f>
        <v>0</v>
      </c>
      <c r="K204" s="189" t="s">
        <v>189</v>
      </c>
      <c r="L204" s="39"/>
      <c r="M204" s="194" t="s">
        <v>1</v>
      </c>
      <c r="N204" s="195" t="s">
        <v>40</v>
      </c>
      <c r="O204" s="71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190</v>
      </c>
      <c r="AT204" s="198" t="s">
        <v>185</v>
      </c>
      <c r="AU204" s="198" t="s">
        <v>85</v>
      </c>
      <c r="AY204" s="17" t="s">
        <v>183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83</v>
      </c>
      <c r="BK204" s="199">
        <f>ROUND(I204*H204,2)</f>
        <v>0</v>
      </c>
      <c r="BL204" s="17" t="s">
        <v>190</v>
      </c>
      <c r="BM204" s="198" t="s">
        <v>337</v>
      </c>
    </row>
    <row r="205" spans="1:47" s="2" customFormat="1" ht="19.5">
      <c r="A205" s="34"/>
      <c r="B205" s="35"/>
      <c r="C205" s="36"/>
      <c r="D205" s="202" t="s">
        <v>230</v>
      </c>
      <c r="E205" s="36"/>
      <c r="F205" s="212" t="s">
        <v>338</v>
      </c>
      <c r="G205" s="36"/>
      <c r="H205" s="36"/>
      <c r="I205" s="213"/>
      <c r="J205" s="36"/>
      <c r="K205" s="36"/>
      <c r="L205" s="39"/>
      <c r="M205" s="214"/>
      <c r="N205" s="215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230</v>
      </c>
      <c r="AU205" s="17" t="s">
        <v>85</v>
      </c>
    </row>
    <row r="206" spans="2:51" s="13" customFormat="1" ht="11.25">
      <c r="B206" s="200"/>
      <c r="C206" s="201"/>
      <c r="D206" s="202" t="s">
        <v>198</v>
      </c>
      <c r="E206" s="203" t="s">
        <v>1</v>
      </c>
      <c r="F206" s="204" t="s">
        <v>339</v>
      </c>
      <c r="G206" s="201"/>
      <c r="H206" s="205">
        <v>210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198</v>
      </c>
      <c r="AU206" s="211" t="s">
        <v>85</v>
      </c>
      <c r="AV206" s="13" t="s">
        <v>85</v>
      </c>
      <c r="AW206" s="13" t="s">
        <v>31</v>
      </c>
      <c r="AX206" s="13" t="s">
        <v>75</v>
      </c>
      <c r="AY206" s="211" t="s">
        <v>183</v>
      </c>
    </row>
    <row r="207" spans="2:51" s="13" customFormat="1" ht="11.25">
      <c r="B207" s="200"/>
      <c r="C207" s="201"/>
      <c r="D207" s="202" t="s">
        <v>198</v>
      </c>
      <c r="E207" s="203" t="s">
        <v>1</v>
      </c>
      <c r="F207" s="204" t="s">
        <v>122</v>
      </c>
      <c r="G207" s="201"/>
      <c r="H207" s="205">
        <v>1985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198</v>
      </c>
      <c r="AU207" s="211" t="s">
        <v>85</v>
      </c>
      <c r="AV207" s="13" t="s">
        <v>85</v>
      </c>
      <c r="AW207" s="13" t="s">
        <v>31</v>
      </c>
      <c r="AX207" s="13" t="s">
        <v>75</v>
      </c>
      <c r="AY207" s="211" t="s">
        <v>183</v>
      </c>
    </row>
    <row r="208" spans="2:51" s="14" customFormat="1" ht="11.25">
      <c r="B208" s="216"/>
      <c r="C208" s="217"/>
      <c r="D208" s="202" t="s">
        <v>198</v>
      </c>
      <c r="E208" s="218" t="s">
        <v>1</v>
      </c>
      <c r="F208" s="219" t="s">
        <v>276</v>
      </c>
      <c r="G208" s="217"/>
      <c r="H208" s="220">
        <v>2195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198</v>
      </c>
      <c r="AU208" s="226" t="s">
        <v>85</v>
      </c>
      <c r="AV208" s="14" t="s">
        <v>190</v>
      </c>
      <c r="AW208" s="14" t="s">
        <v>31</v>
      </c>
      <c r="AX208" s="14" t="s">
        <v>83</v>
      </c>
      <c r="AY208" s="226" t="s">
        <v>183</v>
      </c>
    </row>
    <row r="209" spans="2:51" s="13" customFormat="1" ht="11.25">
      <c r="B209" s="200"/>
      <c r="C209" s="201"/>
      <c r="D209" s="202" t="s">
        <v>198</v>
      </c>
      <c r="E209" s="201"/>
      <c r="F209" s="204" t="s">
        <v>340</v>
      </c>
      <c r="G209" s="201"/>
      <c r="H209" s="205">
        <v>2304.75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198</v>
      </c>
      <c r="AU209" s="211" t="s">
        <v>85</v>
      </c>
      <c r="AV209" s="13" t="s">
        <v>85</v>
      </c>
      <c r="AW209" s="13" t="s">
        <v>4</v>
      </c>
      <c r="AX209" s="13" t="s">
        <v>83</v>
      </c>
      <c r="AY209" s="211" t="s">
        <v>183</v>
      </c>
    </row>
    <row r="210" spans="1:65" s="2" customFormat="1" ht="24.2" customHeight="1">
      <c r="A210" s="34"/>
      <c r="B210" s="35"/>
      <c r="C210" s="187" t="s">
        <v>341</v>
      </c>
      <c r="D210" s="187" t="s">
        <v>185</v>
      </c>
      <c r="E210" s="188" t="s">
        <v>342</v>
      </c>
      <c r="F210" s="189" t="s">
        <v>343</v>
      </c>
      <c r="G210" s="190" t="s">
        <v>95</v>
      </c>
      <c r="H210" s="191">
        <v>16</v>
      </c>
      <c r="I210" s="192"/>
      <c r="J210" s="193">
        <f>ROUND(I210*H210,2)</f>
        <v>0</v>
      </c>
      <c r="K210" s="189" t="s">
        <v>189</v>
      </c>
      <c r="L210" s="39"/>
      <c r="M210" s="194" t="s">
        <v>1</v>
      </c>
      <c r="N210" s="195" t="s">
        <v>40</v>
      </c>
      <c r="O210" s="71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190</v>
      </c>
      <c r="AT210" s="198" t="s">
        <v>185</v>
      </c>
      <c r="AU210" s="198" t="s">
        <v>85</v>
      </c>
      <c r="AY210" s="17" t="s">
        <v>183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7" t="s">
        <v>83</v>
      </c>
      <c r="BK210" s="199">
        <f>ROUND(I210*H210,2)</f>
        <v>0</v>
      </c>
      <c r="BL210" s="17" t="s">
        <v>190</v>
      </c>
      <c r="BM210" s="198" t="s">
        <v>344</v>
      </c>
    </row>
    <row r="211" spans="2:51" s="13" customFormat="1" ht="11.25">
      <c r="B211" s="200"/>
      <c r="C211" s="201"/>
      <c r="D211" s="202" t="s">
        <v>198</v>
      </c>
      <c r="E211" s="203" t="s">
        <v>1</v>
      </c>
      <c r="F211" s="204" t="s">
        <v>119</v>
      </c>
      <c r="G211" s="201"/>
      <c r="H211" s="205">
        <v>16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198</v>
      </c>
      <c r="AU211" s="211" t="s">
        <v>85</v>
      </c>
      <c r="AV211" s="13" t="s">
        <v>85</v>
      </c>
      <c r="AW211" s="13" t="s">
        <v>31</v>
      </c>
      <c r="AX211" s="13" t="s">
        <v>83</v>
      </c>
      <c r="AY211" s="211" t="s">
        <v>183</v>
      </c>
    </row>
    <row r="212" spans="1:65" s="2" customFormat="1" ht="24.2" customHeight="1">
      <c r="A212" s="34"/>
      <c r="B212" s="35"/>
      <c r="C212" s="187" t="s">
        <v>345</v>
      </c>
      <c r="D212" s="187" t="s">
        <v>185</v>
      </c>
      <c r="E212" s="188" t="s">
        <v>342</v>
      </c>
      <c r="F212" s="189" t="s">
        <v>343</v>
      </c>
      <c r="G212" s="190" t="s">
        <v>95</v>
      </c>
      <c r="H212" s="191">
        <v>735</v>
      </c>
      <c r="I212" s="192"/>
      <c r="J212" s="193">
        <f>ROUND(I212*H212,2)</f>
        <v>0</v>
      </c>
      <c r="K212" s="189" t="s">
        <v>189</v>
      </c>
      <c r="L212" s="39"/>
      <c r="M212" s="194" t="s">
        <v>1</v>
      </c>
      <c r="N212" s="195" t="s">
        <v>40</v>
      </c>
      <c r="O212" s="71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190</v>
      </c>
      <c r="AT212" s="198" t="s">
        <v>185</v>
      </c>
      <c r="AU212" s="198" t="s">
        <v>85</v>
      </c>
      <c r="AY212" s="17" t="s">
        <v>183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7" t="s">
        <v>83</v>
      </c>
      <c r="BK212" s="199">
        <f>ROUND(I212*H212,2)</f>
        <v>0</v>
      </c>
      <c r="BL212" s="17" t="s">
        <v>190</v>
      </c>
      <c r="BM212" s="198" t="s">
        <v>346</v>
      </c>
    </row>
    <row r="213" spans="1:47" s="2" customFormat="1" ht="19.5">
      <c r="A213" s="34"/>
      <c r="B213" s="35"/>
      <c r="C213" s="36"/>
      <c r="D213" s="202" t="s">
        <v>230</v>
      </c>
      <c r="E213" s="36"/>
      <c r="F213" s="212" t="s">
        <v>347</v>
      </c>
      <c r="G213" s="36"/>
      <c r="H213" s="36"/>
      <c r="I213" s="213"/>
      <c r="J213" s="36"/>
      <c r="K213" s="36"/>
      <c r="L213" s="39"/>
      <c r="M213" s="214"/>
      <c r="N213" s="215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230</v>
      </c>
      <c r="AU213" s="17" t="s">
        <v>85</v>
      </c>
    </row>
    <row r="214" spans="2:51" s="13" customFormat="1" ht="11.25">
      <c r="B214" s="200"/>
      <c r="C214" s="201"/>
      <c r="D214" s="202" t="s">
        <v>198</v>
      </c>
      <c r="E214" s="203" t="s">
        <v>1</v>
      </c>
      <c r="F214" s="204" t="s">
        <v>348</v>
      </c>
      <c r="G214" s="201"/>
      <c r="H214" s="205">
        <v>700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198</v>
      </c>
      <c r="AU214" s="211" t="s">
        <v>85</v>
      </c>
      <c r="AV214" s="13" t="s">
        <v>85</v>
      </c>
      <c r="AW214" s="13" t="s">
        <v>31</v>
      </c>
      <c r="AX214" s="13" t="s">
        <v>83</v>
      </c>
      <c r="AY214" s="211" t="s">
        <v>183</v>
      </c>
    </row>
    <row r="215" spans="2:51" s="13" customFormat="1" ht="11.25">
      <c r="B215" s="200"/>
      <c r="C215" s="201"/>
      <c r="D215" s="202" t="s">
        <v>198</v>
      </c>
      <c r="E215" s="201"/>
      <c r="F215" s="204" t="s">
        <v>349</v>
      </c>
      <c r="G215" s="201"/>
      <c r="H215" s="205">
        <v>735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198</v>
      </c>
      <c r="AU215" s="211" t="s">
        <v>85</v>
      </c>
      <c r="AV215" s="13" t="s">
        <v>85</v>
      </c>
      <c r="AW215" s="13" t="s">
        <v>4</v>
      </c>
      <c r="AX215" s="13" t="s">
        <v>83</v>
      </c>
      <c r="AY215" s="211" t="s">
        <v>183</v>
      </c>
    </row>
    <row r="216" spans="1:65" s="2" customFormat="1" ht="33" customHeight="1">
      <c r="A216" s="34"/>
      <c r="B216" s="35"/>
      <c r="C216" s="187" t="s">
        <v>110</v>
      </c>
      <c r="D216" s="187" t="s">
        <v>185</v>
      </c>
      <c r="E216" s="188" t="s">
        <v>350</v>
      </c>
      <c r="F216" s="189" t="s">
        <v>351</v>
      </c>
      <c r="G216" s="190" t="s">
        <v>95</v>
      </c>
      <c r="H216" s="191">
        <v>1985</v>
      </c>
      <c r="I216" s="192"/>
      <c r="J216" s="193">
        <f>ROUND(I216*H216,2)</f>
        <v>0</v>
      </c>
      <c r="K216" s="189" t="s">
        <v>189</v>
      </c>
      <c r="L216" s="39"/>
      <c r="M216" s="194" t="s">
        <v>1</v>
      </c>
      <c r="N216" s="195" t="s">
        <v>40</v>
      </c>
      <c r="O216" s="71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190</v>
      </c>
      <c r="AT216" s="198" t="s">
        <v>185</v>
      </c>
      <c r="AU216" s="198" t="s">
        <v>85</v>
      </c>
      <c r="AY216" s="17" t="s">
        <v>183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83</v>
      </c>
      <c r="BK216" s="199">
        <f>ROUND(I216*H216,2)</f>
        <v>0</v>
      </c>
      <c r="BL216" s="17" t="s">
        <v>190</v>
      </c>
      <c r="BM216" s="198" t="s">
        <v>352</v>
      </c>
    </row>
    <row r="217" spans="2:51" s="13" customFormat="1" ht="11.25">
      <c r="B217" s="200"/>
      <c r="C217" s="201"/>
      <c r="D217" s="202" t="s">
        <v>198</v>
      </c>
      <c r="E217" s="203" t="s">
        <v>1</v>
      </c>
      <c r="F217" s="204" t="s">
        <v>122</v>
      </c>
      <c r="G217" s="201"/>
      <c r="H217" s="205">
        <v>1985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198</v>
      </c>
      <c r="AU217" s="211" t="s">
        <v>85</v>
      </c>
      <c r="AV217" s="13" t="s">
        <v>85</v>
      </c>
      <c r="AW217" s="13" t="s">
        <v>31</v>
      </c>
      <c r="AX217" s="13" t="s">
        <v>83</v>
      </c>
      <c r="AY217" s="211" t="s">
        <v>183</v>
      </c>
    </row>
    <row r="218" spans="1:65" s="2" customFormat="1" ht="24.2" customHeight="1">
      <c r="A218" s="34"/>
      <c r="B218" s="35"/>
      <c r="C218" s="187" t="s">
        <v>353</v>
      </c>
      <c r="D218" s="187" t="s">
        <v>185</v>
      </c>
      <c r="E218" s="188" t="s">
        <v>354</v>
      </c>
      <c r="F218" s="189" t="s">
        <v>355</v>
      </c>
      <c r="G218" s="190" t="s">
        <v>95</v>
      </c>
      <c r="H218" s="191">
        <v>1985</v>
      </c>
      <c r="I218" s="192"/>
      <c r="J218" s="193">
        <f>ROUND(I218*H218,2)</f>
        <v>0</v>
      </c>
      <c r="K218" s="189" t="s">
        <v>356</v>
      </c>
      <c r="L218" s="39"/>
      <c r="M218" s="194" t="s">
        <v>1</v>
      </c>
      <c r="N218" s="195" t="s">
        <v>40</v>
      </c>
      <c r="O218" s="71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190</v>
      </c>
      <c r="AT218" s="198" t="s">
        <v>185</v>
      </c>
      <c r="AU218" s="198" t="s">
        <v>85</v>
      </c>
      <c r="AY218" s="17" t="s">
        <v>183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83</v>
      </c>
      <c r="BK218" s="199">
        <f>ROUND(I218*H218,2)</f>
        <v>0</v>
      </c>
      <c r="BL218" s="17" t="s">
        <v>190</v>
      </c>
      <c r="BM218" s="198" t="s">
        <v>357</v>
      </c>
    </row>
    <row r="219" spans="2:51" s="13" customFormat="1" ht="11.25">
      <c r="B219" s="200"/>
      <c r="C219" s="201"/>
      <c r="D219" s="202" t="s">
        <v>198</v>
      </c>
      <c r="E219" s="203" t="s">
        <v>1</v>
      </c>
      <c r="F219" s="204" t="s">
        <v>122</v>
      </c>
      <c r="G219" s="201"/>
      <c r="H219" s="205">
        <v>1985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198</v>
      </c>
      <c r="AU219" s="211" t="s">
        <v>85</v>
      </c>
      <c r="AV219" s="13" t="s">
        <v>85</v>
      </c>
      <c r="AW219" s="13" t="s">
        <v>31</v>
      </c>
      <c r="AX219" s="13" t="s">
        <v>83</v>
      </c>
      <c r="AY219" s="211" t="s">
        <v>183</v>
      </c>
    </row>
    <row r="220" spans="1:65" s="2" customFormat="1" ht="24.2" customHeight="1">
      <c r="A220" s="34"/>
      <c r="B220" s="35"/>
      <c r="C220" s="187" t="s">
        <v>358</v>
      </c>
      <c r="D220" s="187" t="s">
        <v>185</v>
      </c>
      <c r="E220" s="188" t="s">
        <v>359</v>
      </c>
      <c r="F220" s="189" t="s">
        <v>360</v>
      </c>
      <c r="G220" s="190" t="s">
        <v>95</v>
      </c>
      <c r="H220" s="191">
        <v>2183.5</v>
      </c>
      <c r="I220" s="192"/>
      <c r="J220" s="193">
        <f>ROUND(I220*H220,2)</f>
        <v>0</v>
      </c>
      <c r="K220" s="189" t="s">
        <v>189</v>
      </c>
      <c r="L220" s="39"/>
      <c r="M220" s="194" t="s">
        <v>1</v>
      </c>
      <c r="N220" s="195" t="s">
        <v>40</v>
      </c>
      <c r="O220" s="71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190</v>
      </c>
      <c r="AT220" s="198" t="s">
        <v>185</v>
      </c>
      <c r="AU220" s="198" t="s">
        <v>85</v>
      </c>
      <c r="AY220" s="17" t="s">
        <v>183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83</v>
      </c>
      <c r="BK220" s="199">
        <f>ROUND(I220*H220,2)</f>
        <v>0</v>
      </c>
      <c r="BL220" s="17" t="s">
        <v>190</v>
      </c>
      <c r="BM220" s="198" t="s">
        <v>361</v>
      </c>
    </row>
    <row r="221" spans="1:47" s="2" customFormat="1" ht="19.5">
      <c r="A221" s="34"/>
      <c r="B221" s="35"/>
      <c r="C221" s="36"/>
      <c r="D221" s="202" t="s">
        <v>230</v>
      </c>
      <c r="E221" s="36"/>
      <c r="F221" s="212" t="s">
        <v>362</v>
      </c>
      <c r="G221" s="36"/>
      <c r="H221" s="36"/>
      <c r="I221" s="213"/>
      <c r="J221" s="36"/>
      <c r="K221" s="36"/>
      <c r="L221" s="39"/>
      <c r="M221" s="214"/>
      <c r="N221" s="215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230</v>
      </c>
      <c r="AU221" s="17" t="s">
        <v>85</v>
      </c>
    </row>
    <row r="222" spans="2:51" s="13" customFormat="1" ht="11.25">
      <c r="B222" s="200"/>
      <c r="C222" s="201"/>
      <c r="D222" s="202" t="s">
        <v>198</v>
      </c>
      <c r="E222" s="203" t="s">
        <v>1</v>
      </c>
      <c r="F222" s="204" t="s">
        <v>122</v>
      </c>
      <c r="G222" s="201"/>
      <c r="H222" s="205">
        <v>1985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198</v>
      </c>
      <c r="AU222" s="211" t="s">
        <v>85</v>
      </c>
      <c r="AV222" s="13" t="s">
        <v>85</v>
      </c>
      <c r="AW222" s="13" t="s">
        <v>31</v>
      </c>
      <c r="AX222" s="13" t="s">
        <v>83</v>
      </c>
      <c r="AY222" s="211" t="s">
        <v>183</v>
      </c>
    </row>
    <row r="223" spans="2:51" s="13" customFormat="1" ht="11.25">
      <c r="B223" s="200"/>
      <c r="C223" s="201"/>
      <c r="D223" s="202" t="s">
        <v>198</v>
      </c>
      <c r="E223" s="201"/>
      <c r="F223" s="204" t="s">
        <v>363</v>
      </c>
      <c r="G223" s="201"/>
      <c r="H223" s="205">
        <v>2183.5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198</v>
      </c>
      <c r="AU223" s="211" t="s">
        <v>85</v>
      </c>
      <c r="AV223" s="13" t="s">
        <v>85</v>
      </c>
      <c r="AW223" s="13" t="s">
        <v>4</v>
      </c>
      <c r="AX223" s="13" t="s">
        <v>83</v>
      </c>
      <c r="AY223" s="211" t="s">
        <v>183</v>
      </c>
    </row>
    <row r="224" spans="1:65" s="2" customFormat="1" ht="21.75" customHeight="1">
      <c r="A224" s="34"/>
      <c r="B224" s="35"/>
      <c r="C224" s="187" t="s">
        <v>364</v>
      </c>
      <c r="D224" s="187" t="s">
        <v>185</v>
      </c>
      <c r="E224" s="188" t="s">
        <v>365</v>
      </c>
      <c r="F224" s="189" t="s">
        <v>366</v>
      </c>
      <c r="G224" s="190" t="s">
        <v>95</v>
      </c>
      <c r="H224" s="191">
        <v>1985</v>
      </c>
      <c r="I224" s="192"/>
      <c r="J224" s="193">
        <f>ROUND(I224*H224,2)</f>
        <v>0</v>
      </c>
      <c r="K224" s="189" t="s">
        <v>189</v>
      </c>
      <c r="L224" s="39"/>
      <c r="M224" s="194" t="s">
        <v>1</v>
      </c>
      <c r="N224" s="195" t="s">
        <v>40</v>
      </c>
      <c r="O224" s="71"/>
      <c r="P224" s="196">
        <f>O224*H224</f>
        <v>0</v>
      </c>
      <c r="Q224" s="196">
        <v>0.00061</v>
      </c>
      <c r="R224" s="196">
        <f>Q224*H224</f>
        <v>1.21085</v>
      </c>
      <c r="S224" s="196">
        <v>0</v>
      </c>
      <c r="T224" s="19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190</v>
      </c>
      <c r="AT224" s="198" t="s">
        <v>185</v>
      </c>
      <c r="AU224" s="198" t="s">
        <v>85</v>
      </c>
      <c r="AY224" s="17" t="s">
        <v>183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7" t="s">
        <v>83</v>
      </c>
      <c r="BK224" s="199">
        <f>ROUND(I224*H224,2)</f>
        <v>0</v>
      </c>
      <c r="BL224" s="17" t="s">
        <v>190</v>
      </c>
      <c r="BM224" s="198" t="s">
        <v>367</v>
      </c>
    </row>
    <row r="225" spans="2:51" s="13" customFormat="1" ht="11.25">
      <c r="B225" s="200"/>
      <c r="C225" s="201"/>
      <c r="D225" s="202" t="s">
        <v>198</v>
      </c>
      <c r="E225" s="203" t="s">
        <v>1</v>
      </c>
      <c r="F225" s="204" t="s">
        <v>122</v>
      </c>
      <c r="G225" s="201"/>
      <c r="H225" s="205">
        <v>1985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198</v>
      </c>
      <c r="AU225" s="211" t="s">
        <v>85</v>
      </c>
      <c r="AV225" s="13" t="s">
        <v>85</v>
      </c>
      <c r="AW225" s="13" t="s">
        <v>31</v>
      </c>
      <c r="AX225" s="13" t="s">
        <v>83</v>
      </c>
      <c r="AY225" s="211" t="s">
        <v>183</v>
      </c>
    </row>
    <row r="226" spans="1:65" s="2" customFormat="1" ht="33" customHeight="1">
      <c r="A226" s="34"/>
      <c r="B226" s="35"/>
      <c r="C226" s="187" t="s">
        <v>368</v>
      </c>
      <c r="D226" s="187" t="s">
        <v>185</v>
      </c>
      <c r="E226" s="188" t="s">
        <v>369</v>
      </c>
      <c r="F226" s="189" t="s">
        <v>370</v>
      </c>
      <c r="G226" s="190" t="s">
        <v>95</v>
      </c>
      <c r="H226" s="191">
        <v>1985</v>
      </c>
      <c r="I226" s="192"/>
      <c r="J226" s="193">
        <f>ROUND(I226*H226,2)</f>
        <v>0</v>
      </c>
      <c r="K226" s="189" t="s">
        <v>189</v>
      </c>
      <c r="L226" s="39"/>
      <c r="M226" s="194" t="s">
        <v>1</v>
      </c>
      <c r="N226" s="195" t="s">
        <v>40</v>
      </c>
      <c r="O226" s="71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8" t="s">
        <v>190</v>
      </c>
      <c r="AT226" s="198" t="s">
        <v>185</v>
      </c>
      <c r="AU226" s="198" t="s">
        <v>85</v>
      </c>
      <c r="AY226" s="17" t="s">
        <v>183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7" t="s">
        <v>83</v>
      </c>
      <c r="BK226" s="199">
        <f>ROUND(I226*H226,2)</f>
        <v>0</v>
      </c>
      <c r="BL226" s="17" t="s">
        <v>190</v>
      </c>
      <c r="BM226" s="198" t="s">
        <v>371</v>
      </c>
    </row>
    <row r="227" spans="2:51" s="13" customFormat="1" ht="11.25">
      <c r="B227" s="200"/>
      <c r="C227" s="201"/>
      <c r="D227" s="202" t="s">
        <v>198</v>
      </c>
      <c r="E227" s="203" t="s">
        <v>1</v>
      </c>
      <c r="F227" s="204" t="s">
        <v>122</v>
      </c>
      <c r="G227" s="201"/>
      <c r="H227" s="205">
        <v>1985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198</v>
      </c>
      <c r="AU227" s="211" t="s">
        <v>85</v>
      </c>
      <c r="AV227" s="13" t="s">
        <v>85</v>
      </c>
      <c r="AW227" s="13" t="s">
        <v>31</v>
      </c>
      <c r="AX227" s="13" t="s">
        <v>83</v>
      </c>
      <c r="AY227" s="211" t="s">
        <v>183</v>
      </c>
    </row>
    <row r="228" spans="1:65" s="2" customFormat="1" ht="24.2" customHeight="1">
      <c r="A228" s="34"/>
      <c r="B228" s="35"/>
      <c r="C228" s="227" t="s">
        <v>372</v>
      </c>
      <c r="D228" s="227" t="s">
        <v>277</v>
      </c>
      <c r="E228" s="228" t="s">
        <v>373</v>
      </c>
      <c r="F228" s="229" t="s">
        <v>374</v>
      </c>
      <c r="G228" s="230" t="s">
        <v>255</v>
      </c>
      <c r="H228" s="231">
        <v>19.85</v>
      </c>
      <c r="I228" s="232"/>
      <c r="J228" s="233">
        <f>ROUND(I228*H228,2)</f>
        <v>0</v>
      </c>
      <c r="K228" s="229" t="s">
        <v>356</v>
      </c>
      <c r="L228" s="234"/>
      <c r="M228" s="235" t="s">
        <v>1</v>
      </c>
      <c r="N228" s="236" t="s">
        <v>40</v>
      </c>
      <c r="O228" s="71"/>
      <c r="P228" s="196">
        <f>O228*H228</f>
        <v>0</v>
      </c>
      <c r="Q228" s="196">
        <v>1</v>
      </c>
      <c r="R228" s="196">
        <f>Q228*H228</f>
        <v>19.85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216</v>
      </c>
      <c r="AT228" s="198" t="s">
        <v>277</v>
      </c>
      <c r="AU228" s="198" t="s">
        <v>85</v>
      </c>
      <c r="AY228" s="17" t="s">
        <v>183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83</v>
      </c>
      <c r="BK228" s="199">
        <f>ROUND(I228*H228,2)</f>
        <v>0</v>
      </c>
      <c r="BL228" s="17" t="s">
        <v>190</v>
      </c>
      <c r="BM228" s="198" t="s">
        <v>375</v>
      </c>
    </row>
    <row r="229" spans="2:51" s="13" customFormat="1" ht="11.25">
      <c r="B229" s="200"/>
      <c r="C229" s="201"/>
      <c r="D229" s="202" t="s">
        <v>198</v>
      </c>
      <c r="E229" s="201"/>
      <c r="F229" s="204" t="s">
        <v>376</v>
      </c>
      <c r="G229" s="201"/>
      <c r="H229" s="205">
        <v>19.85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198</v>
      </c>
      <c r="AU229" s="211" t="s">
        <v>85</v>
      </c>
      <c r="AV229" s="13" t="s">
        <v>85</v>
      </c>
      <c r="AW229" s="13" t="s">
        <v>4</v>
      </c>
      <c r="AX229" s="13" t="s">
        <v>83</v>
      </c>
      <c r="AY229" s="211" t="s">
        <v>183</v>
      </c>
    </row>
    <row r="230" spans="1:65" s="2" customFormat="1" ht="33" customHeight="1">
      <c r="A230" s="34"/>
      <c r="B230" s="35"/>
      <c r="C230" s="187" t="s">
        <v>377</v>
      </c>
      <c r="D230" s="187" t="s">
        <v>185</v>
      </c>
      <c r="E230" s="188" t="s">
        <v>378</v>
      </c>
      <c r="F230" s="189" t="s">
        <v>379</v>
      </c>
      <c r="G230" s="190" t="s">
        <v>95</v>
      </c>
      <c r="H230" s="191">
        <v>210</v>
      </c>
      <c r="I230" s="192"/>
      <c r="J230" s="193">
        <f>ROUND(I230*H230,2)</f>
        <v>0</v>
      </c>
      <c r="K230" s="189" t="s">
        <v>189</v>
      </c>
      <c r="L230" s="39"/>
      <c r="M230" s="194" t="s">
        <v>1</v>
      </c>
      <c r="N230" s="195" t="s">
        <v>40</v>
      </c>
      <c r="O230" s="71"/>
      <c r="P230" s="196">
        <f>O230*H230</f>
        <v>0</v>
      </c>
      <c r="Q230" s="196">
        <v>0.08922</v>
      </c>
      <c r="R230" s="196">
        <f>Q230*H230</f>
        <v>18.7362</v>
      </c>
      <c r="S230" s="196">
        <v>0</v>
      </c>
      <c r="T230" s="197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190</v>
      </c>
      <c r="AT230" s="198" t="s">
        <v>185</v>
      </c>
      <c r="AU230" s="198" t="s">
        <v>85</v>
      </c>
      <c r="AY230" s="17" t="s">
        <v>183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" t="s">
        <v>83</v>
      </c>
      <c r="BK230" s="199">
        <f>ROUND(I230*H230,2)</f>
        <v>0</v>
      </c>
      <c r="BL230" s="17" t="s">
        <v>190</v>
      </c>
      <c r="BM230" s="198" t="s">
        <v>380</v>
      </c>
    </row>
    <row r="231" spans="1:47" s="2" customFormat="1" ht="29.25">
      <c r="A231" s="34"/>
      <c r="B231" s="35"/>
      <c r="C231" s="36"/>
      <c r="D231" s="202" t="s">
        <v>230</v>
      </c>
      <c r="E231" s="36"/>
      <c r="F231" s="212" t="s">
        <v>381</v>
      </c>
      <c r="G231" s="36"/>
      <c r="H231" s="36"/>
      <c r="I231" s="213"/>
      <c r="J231" s="36"/>
      <c r="K231" s="36"/>
      <c r="L231" s="39"/>
      <c r="M231" s="214"/>
      <c r="N231" s="215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230</v>
      </c>
      <c r="AU231" s="17" t="s">
        <v>85</v>
      </c>
    </row>
    <row r="232" spans="2:51" s="13" customFormat="1" ht="11.25">
      <c r="B232" s="200"/>
      <c r="C232" s="201"/>
      <c r="D232" s="202" t="s">
        <v>198</v>
      </c>
      <c r="E232" s="203" t="s">
        <v>1</v>
      </c>
      <c r="F232" s="204" t="s">
        <v>339</v>
      </c>
      <c r="G232" s="201"/>
      <c r="H232" s="205">
        <v>210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198</v>
      </c>
      <c r="AU232" s="211" t="s">
        <v>85</v>
      </c>
      <c r="AV232" s="13" t="s">
        <v>85</v>
      </c>
      <c r="AW232" s="13" t="s">
        <v>31</v>
      </c>
      <c r="AX232" s="13" t="s">
        <v>83</v>
      </c>
      <c r="AY232" s="211" t="s">
        <v>183</v>
      </c>
    </row>
    <row r="233" spans="1:65" s="2" customFormat="1" ht="21.75" customHeight="1">
      <c r="A233" s="34"/>
      <c r="B233" s="35"/>
      <c r="C233" s="227" t="s">
        <v>382</v>
      </c>
      <c r="D233" s="227" t="s">
        <v>277</v>
      </c>
      <c r="E233" s="228" t="s">
        <v>383</v>
      </c>
      <c r="F233" s="229" t="s">
        <v>384</v>
      </c>
      <c r="G233" s="230" t="s">
        <v>95</v>
      </c>
      <c r="H233" s="231">
        <v>200</v>
      </c>
      <c r="I233" s="232"/>
      <c r="J233" s="233">
        <f>ROUND(I233*H233,2)</f>
        <v>0</v>
      </c>
      <c r="K233" s="229" t="s">
        <v>189</v>
      </c>
      <c r="L233" s="234"/>
      <c r="M233" s="235" t="s">
        <v>1</v>
      </c>
      <c r="N233" s="236" t="s">
        <v>40</v>
      </c>
      <c r="O233" s="71"/>
      <c r="P233" s="196">
        <f>O233*H233</f>
        <v>0</v>
      </c>
      <c r="Q233" s="196">
        <v>0.131</v>
      </c>
      <c r="R233" s="196">
        <f>Q233*H233</f>
        <v>26.200000000000003</v>
      </c>
      <c r="S233" s="196">
        <v>0</v>
      </c>
      <c r="T233" s="197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8" t="s">
        <v>216</v>
      </c>
      <c r="AT233" s="198" t="s">
        <v>277</v>
      </c>
      <c r="AU233" s="198" t="s">
        <v>85</v>
      </c>
      <c r="AY233" s="17" t="s">
        <v>183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7" t="s">
        <v>83</v>
      </c>
      <c r="BK233" s="199">
        <f>ROUND(I233*H233,2)</f>
        <v>0</v>
      </c>
      <c r="BL233" s="17" t="s">
        <v>190</v>
      </c>
      <c r="BM233" s="198" t="s">
        <v>385</v>
      </c>
    </row>
    <row r="234" spans="1:47" s="2" customFormat="1" ht="19.5">
      <c r="A234" s="34"/>
      <c r="B234" s="35"/>
      <c r="C234" s="36"/>
      <c r="D234" s="202" t="s">
        <v>230</v>
      </c>
      <c r="E234" s="36"/>
      <c r="F234" s="212" t="s">
        <v>386</v>
      </c>
      <c r="G234" s="36"/>
      <c r="H234" s="36"/>
      <c r="I234" s="213"/>
      <c r="J234" s="36"/>
      <c r="K234" s="36"/>
      <c r="L234" s="39"/>
      <c r="M234" s="214"/>
      <c r="N234" s="215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230</v>
      </c>
      <c r="AU234" s="17" t="s">
        <v>85</v>
      </c>
    </row>
    <row r="235" spans="2:51" s="13" customFormat="1" ht="11.25">
      <c r="B235" s="200"/>
      <c r="C235" s="201"/>
      <c r="D235" s="202" t="s">
        <v>198</v>
      </c>
      <c r="E235" s="203" t="s">
        <v>1</v>
      </c>
      <c r="F235" s="204" t="s">
        <v>111</v>
      </c>
      <c r="G235" s="201"/>
      <c r="H235" s="205">
        <v>200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198</v>
      </c>
      <c r="AU235" s="211" t="s">
        <v>85</v>
      </c>
      <c r="AV235" s="13" t="s">
        <v>85</v>
      </c>
      <c r="AW235" s="13" t="s">
        <v>31</v>
      </c>
      <c r="AX235" s="13" t="s">
        <v>83</v>
      </c>
      <c r="AY235" s="211" t="s">
        <v>183</v>
      </c>
    </row>
    <row r="236" spans="1:65" s="2" customFormat="1" ht="24.2" customHeight="1">
      <c r="A236" s="34"/>
      <c r="B236" s="35"/>
      <c r="C236" s="227" t="s">
        <v>387</v>
      </c>
      <c r="D236" s="227" t="s">
        <v>277</v>
      </c>
      <c r="E236" s="228" t="s">
        <v>388</v>
      </c>
      <c r="F236" s="229" t="s">
        <v>389</v>
      </c>
      <c r="G236" s="230" t="s">
        <v>95</v>
      </c>
      <c r="H236" s="231">
        <v>10</v>
      </c>
      <c r="I236" s="232"/>
      <c r="J236" s="233">
        <f>ROUND(I236*H236,2)</f>
        <v>0</v>
      </c>
      <c r="K236" s="229" t="s">
        <v>189</v>
      </c>
      <c r="L236" s="234"/>
      <c r="M236" s="235" t="s">
        <v>1</v>
      </c>
      <c r="N236" s="236" t="s">
        <v>40</v>
      </c>
      <c r="O236" s="71"/>
      <c r="P236" s="196">
        <f>O236*H236</f>
        <v>0</v>
      </c>
      <c r="Q236" s="196">
        <v>0.131</v>
      </c>
      <c r="R236" s="196">
        <f>Q236*H236</f>
        <v>1.31</v>
      </c>
      <c r="S236" s="196">
        <v>0</v>
      </c>
      <c r="T236" s="197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216</v>
      </c>
      <c r="AT236" s="198" t="s">
        <v>277</v>
      </c>
      <c r="AU236" s="198" t="s">
        <v>85</v>
      </c>
      <c r="AY236" s="17" t="s">
        <v>183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7" t="s">
        <v>83</v>
      </c>
      <c r="BK236" s="199">
        <f>ROUND(I236*H236,2)</f>
        <v>0</v>
      </c>
      <c r="BL236" s="17" t="s">
        <v>190</v>
      </c>
      <c r="BM236" s="198" t="s">
        <v>390</v>
      </c>
    </row>
    <row r="237" spans="2:51" s="13" customFormat="1" ht="11.25">
      <c r="B237" s="200"/>
      <c r="C237" s="201"/>
      <c r="D237" s="202" t="s">
        <v>198</v>
      </c>
      <c r="E237" s="203" t="s">
        <v>1</v>
      </c>
      <c r="F237" s="204" t="s">
        <v>115</v>
      </c>
      <c r="G237" s="201"/>
      <c r="H237" s="205">
        <v>10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198</v>
      </c>
      <c r="AU237" s="211" t="s">
        <v>85</v>
      </c>
      <c r="AV237" s="13" t="s">
        <v>85</v>
      </c>
      <c r="AW237" s="13" t="s">
        <v>31</v>
      </c>
      <c r="AX237" s="13" t="s">
        <v>83</v>
      </c>
      <c r="AY237" s="211" t="s">
        <v>183</v>
      </c>
    </row>
    <row r="238" spans="1:65" s="2" customFormat="1" ht="24.2" customHeight="1">
      <c r="A238" s="34"/>
      <c r="B238" s="35"/>
      <c r="C238" s="187" t="s">
        <v>391</v>
      </c>
      <c r="D238" s="187" t="s">
        <v>185</v>
      </c>
      <c r="E238" s="188" t="s">
        <v>392</v>
      </c>
      <c r="F238" s="189" t="s">
        <v>393</v>
      </c>
      <c r="G238" s="190" t="s">
        <v>95</v>
      </c>
      <c r="H238" s="191">
        <v>16</v>
      </c>
      <c r="I238" s="192"/>
      <c r="J238" s="193">
        <f>ROUND(I238*H238,2)</f>
        <v>0</v>
      </c>
      <c r="K238" s="189" t="s">
        <v>189</v>
      </c>
      <c r="L238" s="39"/>
      <c r="M238" s="194" t="s">
        <v>1</v>
      </c>
      <c r="N238" s="195" t="s">
        <v>40</v>
      </c>
      <c r="O238" s="71"/>
      <c r="P238" s="196">
        <f>O238*H238</f>
        <v>0</v>
      </c>
      <c r="Q238" s="196">
        <v>0.11162</v>
      </c>
      <c r="R238" s="196">
        <f>Q238*H238</f>
        <v>1.78592</v>
      </c>
      <c r="S238" s="196">
        <v>0</v>
      </c>
      <c r="T238" s="197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8" t="s">
        <v>190</v>
      </c>
      <c r="AT238" s="198" t="s">
        <v>185</v>
      </c>
      <c r="AU238" s="198" t="s">
        <v>85</v>
      </c>
      <c r="AY238" s="17" t="s">
        <v>183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7" t="s">
        <v>83</v>
      </c>
      <c r="BK238" s="199">
        <f>ROUND(I238*H238,2)</f>
        <v>0</v>
      </c>
      <c r="BL238" s="17" t="s">
        <v>190</v>
      </c>
      <c r="BM238" s="198" t="s">
        <v>394</v>
      </c>
    </row>
    <row r="239" spans="2:51" s="13" customFormat="1" ht="11.25">
      <c r="B239" s="200"/>
      <c r="C239" s="201"/>
      <c r="D239" s="202" t="s">
        <v>198</v>
      </c>
      <c r="E239" s="203" t="s">
        <v>1</v>
      </c>
      <c r="F239" s="204" t="s">
        <v>119</v>
      </c>
      <c r="G239" s="201"/>
      <c r="H239" s="205">
        <v>16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198</v>
      </c>
      <c r="AU239" s="211" t="s">
        <v>85</v>
      </c>
      <c r="AV239" s="13" t="s">
        <v>85</v>
      </c>
      <c r="AW239" s="13" t="s">
        <v>31</v>
      </c>
      <c r="AX239" s="13" t="s">
        <v>83</v>
      </c>
      <c r="AY239" s="211" t="s">
        <v>183</v>
      </c>
    </row>
    <row r="240" spans="1:65" s="2" customFormat="1" ht="21.75" customHeight="1">
      <c r="A240" s="34"/>
      <c r="B240" s="35"/>
      <c r="C240" s="227" t="s">
        <v>395</v>
      </c>
      <c r="D240" s="227" t="s">
        <v>277</v>
      </c>
      <c r="E240" s="228" t="s">
        <v>396</v>
      </c>
      <c r="F240" s="229" t="s">
        <v>397</v>
      </c>
      <c r="G240" s="230" t="s">
        <v>95</v>
      </c>
      <c r="H240" s="231">
        <v>16</v>
      </c>
      <c r="I240" s="232"/>
      <c r="J240" s="233">
        <f>ROUND(I240*H240,2)</f>
        <v>0</v>
      </c>
      <c r="K240" s="229" t="s">
        <v>189</v>
      </c>
      <c r="L240" s="234"/>
      <c r="M240" s="235" t="s">
        <v>1</v>
      </c>
      <c r="N240" s="236" t="s">
        <v>40</v>
      </c>
      <c r="O240" s="71"/>
      <c r="P240" s="196">
        <f>O240*H240</f>
        <v>0</v>
      </c>
      <c r="Q240" s="196">
        <v>0.176</v>
      </c>
      <c r="R240" s="196">
        <f>Q240*H240</f>
        <v>2.816</v>
      </c>
      <c r="S240" s="196">
        <v>0</v>
      </c>
      <c r="T240" s="197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216</v>
      </c>
      <c r="AT240" s="198" t="s">
        <v>277</v>
      </c>
      <c r="AU240" s="198" t="s">
        <v>85</v>
      </c>
      <c r="AY240" s="17" t="s">
        <v>183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83</v>
      </c>
      <c r="BK240" s="199">
        <f>ROUND(I240*H240,2)</f>
        <v>0</v>
      </c>
      <c r="BL240" s="17" t="s">
        <v>190</v>
      </c>
      <c r="BM240" s="198" t="s">
        <v>398</v>
      </c>
    </row>
    <row r="241" spans="1:47" s="2" customFormat="1" ht="19.5">
      <c r="A241" s="34"/>
      <c r="B241" s="35"/>
      <c r="C241" s="36"/>
      <c r="D241" s="202" t="s">
        <v>230</v>
      </c>
      <c r="E241" s="36"/>
      <c r="F241" s="212" t="s">
        <v>386</v>
      </c>
      <c r="G241" s="36"/>
      <c r="H241" s="36"/>
      <c r="I241" s="213"/>
      <c r="J241" s="36"/>
      <c r="K241" s="36"/>
      <c r="L241" s="39"/>
      <c r="M241" s="214"/>
      <c r="N241" s="215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230</v>
      </c>
      <c r="AU241" s="17" t="s">
        <v>85</v>
      </c>
    </row>
    <row r="242" spans="2:51" s="13" customFormat="1" ht="11.25">
      <c r="B242" s="200"/>
      <c r="C242" s="201"/>
      <c r="D242" s="202" t="s">
        <v>198</v>
      </c>
      <c r="E242" s="203" t="s">
        <v>1</v>
      </c>
      <c r="F242" s="204" t="s">
        <v>119</v>
      </c>
      <c r="G242" s="201"/>
      <c r="H242" s="205">
        <v>16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198</v>
      </c>
      <c r="AU242" s="211" t="s">
        <v>85</v>
      </c>
      <c r="AV242" s="13" t="s">
        <v>85</v>
      </c>
      <c r="AW242" s="13" t="s">
        <v>31</v>
      </c>
      <c r="AX242" s="13" t="s">
        <v>83</v>
      </c>
      <c r="AY242" s="211" t="s">
        <v>183</v>
      </c>
    </row>
    <row r="243" spans="2:63" s="12" customFormat="1" ht="22.9" customHeight="1">
      <c r="B243" s="171"/>
      <c r="C243" s="172"/>
      <c r="D243" s="173" t="s">
        <v>74</v>
      </c>
      <c r="E243" s="185" t="s">
        <v>216</v>
      </c>
      <c r="F243" s="185" t="s">
        <v>399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SUM(P244:P256)</f>
        <v>0</v>
      </c>
      <c r="Q243" s="179"/>
      <c r="R243" s="180">
        <f>SUM(R244:R256)</f>
        <v>0.45601</v>
      </c>
      <c r="S243" s="179"/>
      <c r="T243" s="181">
        <f>SUM(T244:T256)</f>
        <v>0</v>
      </c>
      <c r="AR243" s="182" t="s">
        <v>83</v>
      </c>
      <c r="AT243" s="183" t="s">
        <v>74</v>
      </c>
      <c r="AU243" s="183" t="s">
        <v>83</v>
      </c>
      <c r="AY243" s="182" t="s">
        <v>183</v>
      </c>
      <c r="BK243" s="184">
        <f>SUM(BK244:BK256)</f>
        <v>0</v>
      </c>
    </row>
    <row r="244" spans="1:65" s="2" customFormat="1" ht="24.2" customHeight="1">
      <c r="A244" s="34"/>
      <c r="B244" s="35"/>
      <c r="C244" s="187" t="s">
        <v>400</v>
      </c>
      <c r="D244" s="187" t="s">
        <v>185</v>
      </c>
      <c r="E244" s="188" t="s">
        <v>401</v>
      </c>
      <c r="F244" s="189" t="s">
        <v>402</v>
      </c>
      <c r="G244" s="190" t="s">
        <v>127</v>
      </c>
      <c r="H244" s="191">
        <v>40</v>
      </c>
      <c r="I244" s="192"/>
      <c r="J244" s="193">
        <f>ROUND(I244*H244,2)</f>
        <v>0</v>
      </c>
      <c r="K244" s="189" t="s">
        <v>189</v>
      </c>
      <c r="L244" s="39"/>
      <c r="M244" s="194" t="s">
        <v>1</v>
      </c>
      <c r="N244" s="195" t="s">
        <v>40</v>
      </c>
      <c r="O244" s="71"/>
      <c r="P244" s="196">
        <f>O244*H244</f>
        <v>0</v>
      </c>
      <c r="Q244" s="196">
        <v>0.00441</v>
      </c>
      <c r="R244" s="196">
        <f>Q244*H244</f>
        <v>0.1764</v>
      </c>
      <c r="S244" s="196">
        <v>0</v>
      </c>
      <c r="T244" s="197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190</v>
      </c>
      <c r="AT244" s="198" t="s">
        <v>185</v>
      </c>
      <c r="AU244" s="198" t="s">
        <v>85</v>
      </c>
      <c r="AY244" s="17" t="s">
        <v>183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83</v>
      </c>
      <c r="BK244" s="199">
        <f>ROUND(I244*H244,2)</f>
        <v>0</v>
      </c>
      <c r="BL244" s="17" t="s">
        <v>190</v>
      </c>
      <c r="BM244" s="198" t="s">
        <v>403</v>
      </c>
    </row>
    <row r="245" spans="2:51" s="15" customFormat="1" ht="11.25">
      <c r="B245" s="237"/>
      <c r="C245" s="238"/>
      <c r="D245" s="202" t="s">
        <v>198</v>
      </c>
      <c r="E245" s="239" t="s">
        <v>1</v>
      </c>
      <c r="F245" s="240" t="s">
        <v>404</v>
      </c>
      <c r="G245" s="238"/>
      <c r="H245" s="239" t="s">
        <v>1</v>
      </c>
      <c r="I245" s="241"/>
      <c r="J245" s="238"/>
      <c r="K245" s="238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198</v>
      </c>
      <c r="AU245" s="246" t="s">
        <v>85</v>
      </c>
      <c r="AV245" s="15" t="s">
        <v>83</v>
      </c>
      <c r="AW245" s="15" t="s">
        <v>31</v>
      </c>
      <c r="AX245" s="15" t="s">
        <v>75</v>
      </c>
      <c r="AY245" s="246" t="s">
        <v>183</v>
      </c>
    </row>
    <row r="246" spans="2:51" s="15" customFormat="1" ht="11.25">
      <c r="B246" s="237"/>
      <c r="C246" s="238"/>
      <c r="D246" s="202" t="s">
        <v>198</v>
      </c>
      <c r="E246" s="239" t="s">
        <v>1</v>
      </c>
      <c r="F246" s="240" t="s">
        <v>405</v>
      </c>
      <c r="G246" s="238"/>
      <c r="H246" s="239" t="s">
        <v>1</v>
      </c>
      <c r="I246" s="241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AT246" s="246" t="s">
        <v>198</v>
      </c>
      <c r="AU246" s="246" t="s">
        <v>85</v>
      </c>
      <c r="AV246" s="15" t="s">
        <v>83</v>
      </c>
      <c r="AW246" s="15" t="s">
        <v>31</v>
      </c>
      <c r="AX246" s="15" t="s">
        <v>75</v>
      </c>
      <c r="AY246" s="246" t="s">
        <v>183</v>
      </c>
    </row>
    <row r="247" spans="2:51" s="13" customFormat="1" ht="11.25">
      <c r="B247" s="200"/>
      <c r="C247" s="201"/>
      <c r="D247" s="202" t="s">
        <v>198</v>
      </c>
      <c r="E247" s="203" t="s">
        <v>1</v>
      </c>
      <c r="F247" s="204" t="s">
        <v>377</v>
      </c>
      <c r="G247" s="201"/>
      <c r="H247" s="205">
        <v>40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198</v>
      </c>
      <c r="AU247" s="211" t="s">
        <v>85</v>
      </c>
      <c r="AV247" s="13" t="s">
        <v>85</v>
      </c>
      <c r="AW247" s="13" t="s">
        <v>31</v>
      </c>
      <c r="AX247" s="13" t="s">
        <v>83</v>
      </c>
      <c r="AY247" s="211" t="s">
        <v>183</v>
      </c>
    </row>
    <row r="248" spans="1:65" s="2" customFormat="1" ht="24.2" customHeight="1">
      <c r="A248" s="34"/>
      <c r="B248" s="35"/>
      <c r="C248" s="187" t="s">
        <v>406</v>
      </c>
      <c r="D248" s="187" t="s">
        <v>185</v>
      </c>
      <c r="E248" s="188" t="s">
        <v>407</v>
      </c>
      <c r="F248" s="189" t="s">
        <v>408</v>
      </c>
      <c r="G248" s="190" t="s">
        <v>127</v>
      </c>
      <c r="H248" s="191">
        <v>20</v>
      </c>
      <c r="I248" s="192"/>
      <c r="J248" s="193">
        <f>ROUND(I248*H248,2)</f>
        <v>0</v>
      </c>
      <c r="K248" s="189" t="s">
        <v>189</v>
      </c>
      <c r="L248" s="39"/>
      <c r="M248" s="194" t="s">
        <v>1</v>
      </c>
      <c r="N248" s="195" t="s">
        <v>40</v>
      </c>
      <c r="O248" s="71"/>
      <c r="P248" s="196">
        <f>O248*H248</f>
        <v>0</v>
      </c>
      <c r="Q248" s="196">
        <v>0.01183</v>
      </c>
      <c r="R248" s="196">
        <f>Q248*H248</f>
        <v>0.2366</v>
      </c>
      <c r="S248" s="196">
        <v>0</v>
      </c>
      <c r="T248" s="197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8" t="s">
        <v>190</v>
      </c>
      <c r="AT248" s="198" t="s">
        <v>185</v>
      </c>
      <c r="AU248" s="198" t="s">
        <v>85</v>
      </c>
      <c r="AY248" s="17" t="s">
        <v>183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7" t="s">
        <v>83</v>
      </c>
      <c r="BK248" s="199">
        <f>ROUND(I248*H248,2)</f>
        <v>0</v>
      </c>
      <c r="BL248" s="17" t="s">
        <v>190</v>
      </c>
      <c r="BM248" s="198" t="s">
        <v>409</v>
      </c>
    </row>
    <row r="249" spans="2:51" s="15" customFormat="1" ht="11.25">
      <c r="B249" s="237"/>
      <c r="C249" s="238"/>
      <c r="D249" s="202" t="s">
        <v>198</v>
      </c>
      <c r="E249" s="239" t="s">
        <v>1</v>
      </c>
      <c r="F249" s="240" t="s">
        <v>404</v>
      </c>
      <c r="G249" s="238"/>
      <c r="H249" s="239" t="s">
        <v>1</v>
      </c>
      <c r="I249" s="241"/>
      <c r="J249" s="238"/>
      <c r="K249" s="238"/>
      <c r="L249" s="242"/>
      <c r="M249" s="243"/>
      <c r="N249" s="244"/>
      <c r="O249" s="244"/>
      <c r="P249" s="244"/>
      <c r="Q249" s="244"/>
      <c r="R249" s="244"/>
      <c r="S249" s="244"/>
      <c r="T249" s="245"/>
      <c r="AT249" s="246" t="s">
        <v>198</v>
      </c>
      <c r="AU249" s="246" t="s">
        <v>85</v>
      </c>
      <c r="AV249" s="15" t="s">
        <v>83</v>
      </c>
      <c r="AW249" s="15" t="s">
        <v>31</v>
      </c>
      <c r="AX249" s="15" t="s">
        <v>75</v>
      </c>
      <c r="AY249" s="246" t="s">
        <v>183</v>
      </c>
    </row>
    <row r="250" spans="2:51" s="15" customFormat="1" ht="11.25">
      <c r="B250" s="237"/>
      <c r="C250" s="238"/>
      <c r="D250" s="202" t="s">
        <v>198</v>
      </c>
      <c r="E250" s="239" t="s">
        <v>1</v>
      </c>
      <c r="F250" s="240" t="s">
        <v>405</v>
      </c>
      <c r="G250" s="238"/>
      <c r="H250" s="239" t="s">
        <v>1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AT250" s="246" t="s">
        <v>198</v>
      </c>
      <c r="AU250" s="246" t="s">
        <v>85</v>
      </c>
      <c r="AV250" s="15" t="s">
        <v>83</v>
      </c>
      <c r="AW250" s="15" t="s">
        <v>31</v>
      </c>
      <c r="AX250" s="15" t="s">
        <v>75</v>
      </c>
      <c r="AY250" s="246" t="s">
        <v>183</v>
      </c>
    </row>
    <row r="251" spans="2:51" s="13" customFormat="1" ht="11.25">
      <c r="B251" s="200"/>
      <c r="C251" s="201"/>
      <c r="D251" s="202" t="s">
        <v>198</v>
      </c>
      <c r="E251" s="203" t="s">
        <v>1</v>
      </c>
      <c r="F251" s="204" t="s">
        <v>270</v>
      </c>
      <c r="G251" s="201"/>
      <c r="H251" s="205">
        <v>20</v>
      </c>
      <c r="I251" s="206"/>
      <c r="J251" s="201"/>
      <c r="K251" s="201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198</v>
      </c>
      <c r="AU251" s="211" t="s">
        <v>85</v>
      </c>
      <c r="AV251" s="13" t="s">
        <v>85</v>
      </c>
      <c r="AW251" s="13" t="s">
        <v>31</v>
      </c>
      <c r="AX251" s="13" t="s">
        <v>83</v>
      </c>
      <c r="AY251" s="211" t="s">
        <v>183</v>
      </c>
    </row>
    <row r="252" spans="1:65" s="2" customFormat="1" ht="37.9" customHeight="1">
      <c r="A252" s="34"/>
      <c r="B252" s="35"/>
      <c r="C252" s="187" t="s">
        <v>410</v>
      </c>
      <c r="D252" s="187" t="s">
        <v>185</v>
      </c>
      <c r="E252" s="188" t="s">
        <v>794</v>
      </c>
      <c r="F252" s="189" t="s">
        <v>411</v>
      </c>
      <c r="G252" s="190" t="s">
        <v>795</v>
      </c>
      <c r="H252" s="191">
        <v>1</v>
      </c>
      <c r="I252" s="192"/>
      <c r="J252" s="193">
        <f>ROUND(I252*H252,2)</f>
        <v>0</v>
      </c>
      <c r="K252" s="189" t="s">
        <v>189</v>
      </c>
      <c r="L252" s="39"/>
      <c r="M252" s="194" t="s">
        <v>1</v>
      </c>
      <c r="N252" s="195" t="s">
        <v>40</v>
      </c>
      <c r="O252" s="71"/>
      <c r="P252" s="196">
        <f>O252*H252</f>
        <v>0</v>
      </c>
      <c r="Q252" s="196">
        <v>0.04301</v>
      </c>
      <c r="R252" s="196">
        <f>Q252*H252</f>
        <v>0.04301</v>
      </c>
      <c r="S252" s="196">
        <v>0</v>
      </c>
      <c r="T252" s="197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8" t="s">
        <v>190</v>
      </c>
      <c r="AT252" s="198" t="s">
        <v>185</v>
      </c>
      <c r="AU252" s="198" t="s">
        <v>85</v>
      </c>
      <c r="AY252" s="17" t="s">
        <v>183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7" t="s">
        <v>83</v>
      </c>
      <c r="BK252" s="199">
        <f>ROUND(I252*H252,2)</f>
        <v>0</v>
      </c>
      <c r="BL252" s="17" t="s">
        <v>190</v>
      </c>
      <c r="BM252" s="198" t="s">
        <v>412</v>
      </c>
    </row>
    <row r="253" spans="2:51" s="15" customFormat="1" ht="11.25">
      <c r="B253" s="237"/>
      <c r="C253" s="238"/>
      <c r="D253" s="202" t="s">
        <v>198</v>
      </c>
      <c r="E253" s="239" t="s">
        <v>1</v>
      </c>
      <c r="F253" s="240" t="s">
        <v>404</v>
      </c>
      <c r="G253" s="238"/>
      <c r="H253" s="239" t="s">
        <v>1</v>
      </c>
      <c r="I253" s="241"/>
      <c r="J253" s="238"/>
      <c r="K253" s="238"/>
      <c r="L253" s="242"/>
      <c r="M253" s="243"/>
      <c r="N253" s="244"/>
      <c r="O253" s="244"/>
      <c r="P253" s="244"/>
      <c r="Q253" s="244"/>
      <c r="R253" s="244"/>
      <c r="S253" s="244"/>
      <c r="T253" s="245"/>
      <c r="AT253" s="246" t="s">
        <v>198</v>
      </c>
      <c r="AU253" s="246" t="s">
        <v>85</v>
      </c>
      <c r="AV253" s="15" t="s">
        <v>83</v>
      </c>
      <c r="AW253" s="15" t="s">
        <v>31</v>
      </c>
      <c r="AX253" s="15" t="s">
        <v>75</v>
      </c>
      <c r="AY253" s="246" t="s">
        <v>183</v>
      </c>
    </row>
    <row r="254" spans="2:51" s="15" customFormat="1" ht="22.5">
      <c r="B254" s="237"/>
      <c r="C254" s="238"/>
      <c r="D254" s="202" t="s">
        <v>198</v>
      </c>
      <c r="E254" s="239" t="s">
        <v>1</v>
      </c>
      <c r="F254" s="240" t="s">
        <v>413</v>
      </c>
      <c r="G254" s="238"/>
      <c r="H254" s="239" t="s">
        <v>1</v>
      </c>
      <c r="I254" s="241"/>
      <c r="J254" s="238"/>
      <c r="K254" s="238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198</v>
      </c>
      <c r="AU254" s="246" t="s">
        <v>85</v>
      </c>
      <c r="AV254" s="15" t="s">
        <v>83</v>
      </c>
      <c r="AW254" s="15" t="s">
        <v>31</v>
      </c>
      <c r="AX254" s="15" t="s">
        <v>75</v>
      </c>
      <c r="AY254" s="246" t="s">
        <v>183</v>
      </c>
    </row>
    <row r="255" spans="2:51" s="15" customFormat="1" ht="11.25">
      <c r="B255" s="237"/>
      <c r="C255" s="238"/>
      <c r="D255" s="202" t="s">
        <v>198</v>
      </c>
      <c r="E255" s="239" t="s">
        <v>1</v>
      </c>
      <c r="F255" s="240" t="s">
        <v>414</v>
      </c>
      <c r="G255" s="238"/>
      <c r="H255" s="239" t="s">
        <v>1</v>
      </c>
      <c r="I255" s="241"/>
      <c r="J255" s="238"/>
      <c r="K255" s="238"/>
      <c r="L255" s="242"/>
      <c r="M255" s="243"/>
      <c r="N255" s="244"/>
      <c r="O255" s="244"/>
      <c r="P255" s="244"/>
      <c r="Q255" s="244"/>
      <c r="R255" s="244"/>
      <c r="S255" s="244"/>
      <c r="T255" s="245"/>
      <c r="AT255" s="246" t="s">
        <v>198</v>
      </c>
      <c r="AU255" s="246" t="s">
        <v>85</v>
      </c>
      <c r="AV255" s="15" t="s">
        <v>83</v>
      </c>
      <c r="AW255" s="15" t="s">
        <v>31</v>
      </c>
      <c r="AX255" s="15" t="s">
        <v>75</v>
      </c>
      <c r="AY255" s="246" t="s">
        <v>183</v>
      </c>
    </row>
    <row r="256" spans="2:51" s="13" customFormat="1" ht="11.25">
      <c r="B256" s="200"/>
      <c r="C256" s="201"/>
      <c r="D256" s="202" t="s">
        <v>198</v>
      </c>
      <c r="E256" s="203" t="s">
        <v>1</v>
      </c>
      <c r="F256" s="322" t="s">
        <v>796</v>
      </c>
      <c r="G256" s="201"/>
      <c r="H256" s="205"/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198</v>
      </c>
      <c r="AU256" s="211" t="s">
        <v>85</v>
      </c>
      <c r="AV256" s="13" t="s">
        <v>85</v>
      </c>
      <c r="AW256" s="13" t="s">
        <v>31</v>
      </c>
      <c r="AX256" s="13" t="s">
        <v>83</v>
      </c>
      <c r="AY256" s="211" t="s">
        <v>183</v>
      </c>
    </row>
    <row r="257" spans="2:63" s="12" customFormat="1" ht="22.9" customHeight="1">
      <c r="B257" s="171"/>
      <c r="C257" s="172"/>
      <c r="D257" s="173" t="s">
        <v>74</v>
      </c>
      <c r="E257" s="185" t="s">
        <v>128</v>
      </c>
      <c r="F257" s="185" t="s">
        <v>415</v>
      </c>
      <c r="G257" s="172"/>
      <c r="H257" s="172"/>
      <c r="I257" s="175"/>
      <c r="J257" s="186">
        <f>BK257</f>
        <v>0</v>
      </c>
      <c r="K257" s="172"/>
      <c r="L257" s="177"/>
      <c r="M257" s="178"/>
      <c r="N257" s="179"/>
      <c r="O257" s="179"/>
      <c r="P257" s="180">
        <f>SUM(P258:P289)</f>
        <v>0</v>
      </c>
      <c r="Q257" s="179"/>
      <c r="R257" s="180">
        <f>SUM(R258:R289)</f>
        <v>99.05319600000001</v>
      </c>
      <c r="S257" s="179"/>
      <c r="T257" s="181">
        <f>SUM(T258:T289)</f>
        <v>0</v>
      </c>
      <c r="AR257" s="182" t="s">
        <v>83</v>
      </c>
      <c r="AT257" s="183" t="s">
        <v>74</v>
      </c>
      <c r="AU257" s="183" t="s">
        <v>83</v>
      </c>
      <c r="AY257" s="182" t="s">
        <v>183</v>
      </c>
      <c r="BK257" s="184">
        <f>SUM(BK258:BK289)</f>
        <v>0</v>
      </c>
    </row>
    <row r="258" spans="1:65" s="2" customFormat="1" ht="24.2" customHeight="1">
      <c r="A258" s="34"/>
      <c r="B258" s="35"/>
      <c r="C258" s="187" t="s">
        <v>416</v>
      </c>
      <c r="D258" s="187" t="s">
        <v>185</v>
      </c>
      <c r="E258" s="188" t="s">
        <v>417</v>
      </c>
      <c r="F258" s="189" t="s">
        <v>418</v>
      </c>
      <c r="G258" s="190" t="s">
        <v>188</v>
      </c>
      <c r="H258" s="191">
        <v>2</v>
      </c>
      <c r="I258" s="192"/>
      <c r="J258" s="193">
        <f aca="true" t="shared" si="0" ref="J258:J265">ROUND(I258*H258,2)</f>
        <v>0</v>
      </c>
      <c r="K258" s="189" t="s">
        <v>189</v>
      </c>
      <c r="L258" s="39"/>
      <c r="M258" s="194" t="s">
        <v>1</v>
      </c>
      <c r="N258" s="195" t="s">
        <v>40</v>
      </c>
      <c r="O258" s="71"/>
      <c r="P258" s="196">
        <f aca="true" t="shared" si="1" ref="P258:P265">O258*H258</f>
        <v>0</v>
      </c>
      <c r="Q258" s="196">
        <v>0.0007</v>
      </c>
      <c r="R258" s="196">
        <f aca="true" t="shared" si="2" ref="R258:R265">Q258*H258</f>
        <v>0.0014</v>
      </c>
      <c r="S258" s="196">
        <v>0</v>
      </c>
      <c r="T258" s="197">
        <f aca="true" t="shared" si="3" ref="T258:T265"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8" t="s">
        <v>190</v>
      </c>
      <c r="AT258" s="198" t="s">
        <v>185</v>
      </c>
      <c r="AU258" s="198" t="s">
        <v>85</v>
      </c>
      <c r="AY258" s="17" t="s">
        <v>183</v>
      </c>
      <c r="BE258" s="199">
        <f aca="true" t="shared" si="4" ref="BE258:BE265">IF(N258="základní",J258,0)</f>
        <v>0</v>
      </c>
      <c r="BF258" s="199">
        <f aca="true" t="shared" si="5" ref="BF258:BF265">IF(N258="snížená",J258,0)</f>
        <v>0</v>
      </c>
      <c r="BG258" s="199">
        <f aca="true" t="shared" si="6" ref="BG258:BG265">IF(N258="zákl. přenesená",J258,0)</f>
        <v>0</v>
      </c>
      <c r="BH258" s="199">
        <f aca="true" t="shared" si="7" ref="BH258:BH265">IF(N258="sníž. přenesená",J258,0)</f>
        <v>0</v>
      </c>
      <c r="BI258" s="199">
        <f aca="true" t="shared" si="8" ref="BI258:BI265">IF(N258="nulová",J258,0)</f>
        <v>0</v>
      </c>
      <c r="BJ258" s="17" t="s">
        <v>83</v>
      </c>
      <c r="BK258" s="199">
        <f aca="true" t="shared" si="9" ref="BK258:BK265">ROUND(I258*H258,2)</f>
        <v>0</v>
      </c>
      <c r="BL258" s="17" t="s">
        <v>190</v>
      </c>
      <c r="BM258" s="198" t="s">
        <v>419</v>
      </c>
    </row>
    <row r="259" spans="1:65" s="2" customFormat="1" ht="21.75" customHeight="1">
      <c r="A259" s="34"/>
      <c r="B259" s="35"/>
      <c r="C259" s="227" t="s">
        <v>420</v>
      </c>
      <c r="D259" s="227" t="s">
        <v>277</v>
      </c>
      <c r="E259" s="228" t="s">
        <v>421</v>
      </c>
      <c r="F259" s="229" t="s">
        <v>422</v>
      </c>
      <c r="G259" s="230" t="s">
        <v>188</v>
      </c>
      <c r="H259" s="231">
        <v>1</v>
      </c>
      <c r="I259" s="232"/>
      <c r="J259" s="233">
        <f t="shared" si="0"/>
        <v>0</v>
      </c>
      <c r="K259" s="229" t="s">
        <v>189</v>
      </c>
      <c r="L259" s="234"/>
      <c r="M259" s="235" t="s">
        <v>1</v>
      </c>
      <c r="N259" s="236" t="s">
        <v>40</v>
      </c>
      <c r="O259" s="71"/>
      <c r="P259" s="196">
        <f t="shared" si="1"/>
        <v>0</v>
      </c>
      <c r="Q259" s="196">
        <v>0.0061</v>
      </c>
      <c r="R259" s="196">
        <f t="shared" si="2"/>
        <v>0.0061</v>
      </c>
      <c r="S259" s="196">
        <v>0</v>
      </c>
      <c r="T259" s="197">
        <f t="shared" si="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216</v>
      </c>
      <c r="AT259" s="198" t="s">
        <v>277</v>
      </c>
      <c r="AU259" s="198" t="s">
        <v>85</v>
      </c>
      <c r="AY259" s="17" t="s">
        <v>183</v>
      </c>
      <c r="BE259" s="199">
        <f t="shared" si="4"/>
        <v>0</v>
      </c>
      <c r="BF259" s="199">
        <f t="shared" si="5"/>
        <v>0</v>
      </c>
      <c r="BG259" s="199">
        <f t="shared" si="6"/>
        <v>0</v>
      </c>
      <c r="BH259" s="199">
        <f t="shared" si="7"/>
        <v>0</v>
      </c>
      <c r="BI259" s="199">
        <f t="shared" si="8"/>
        <v>0</v>
      </c>
      <c r="BJ259" s="17" t="s">
        <v>83</v>
      </c>
      <c r="BK259" s="199">
        <f t="shared" si="9"/>
        <v>0</v>
      </c>
      <c r="BL259" s="17" t="s">
        <v>190</v>
      </c>
      <c r="BM259" s="198" t="s">
        <v>423</v>
      </c>
    </row>
    <row r="260" spans="1:65" s="2" customFormat="1" ht="21.75" customHeight="1">
      <c r="A260" s="34"/>
      <c r="B260" s="35"/>
      <c r="C260" s="227" t="s">
        <v>424</v>
      </c>
      <c r="D260" s="227" t="s">
        <v>277</v>
      </c>
      <c r="E260" s="228" t="s">
        <v>425</v>
      </c>
      <c r="F260" s="229" t="s">
        <v>426</v>
      </c>
      <c r="G260" s="230" t="s">
        <v>188</v>
      </c>
      <c r="H260" s="231">
        <v>3</v>
      </c>
      <c r="I260" s="232"/>
      <c r="J260" s="233">
        <f t="shared" si="0"/>
        <v>0</v>
      </c>
      <c r="K260" s="229" t="s">
        <v>189</v>
      </c>
      <c r="L260" s="234"/>
      <c r="M260" s="235" t="s">
        <v>1</v>
      </c>
      <c r="N260" s="236" t="s">
        <v>40</v>
      </c>
      <c r="O260" s="71"/>
      <c r="P260" s="196">
        <f t="shared" si="1"/>
        <v>0</v>
      </c>
      <c r="Q260" s="196">
        <v>0.00035</v>
      </c>
      <c r="R260" s="196">
        <f t="shared" si="2"/>
        <v>0.00105</v>
      </c>
      <c r="S260" s="196">
        <v>0</v>
      </c>
      <c r="T260" s="197">
        <f t="shared" si="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8" t="s">
        <v>216</v>
      </c>
      <c r="AT260" s="198" t="s">
        <v>277</v>
      </c>
      <c r="AU260" s="198" t="s">
        <v>85</v>
      </c>
      <c r="AY260" s="17" t="s">
        <v>183</v>
      </c>
      <c r="BE260" s="199">
        <f t="shared" si="4"/>
        <v>0</v>
      </c>
      <c r="BF260" s="199">
        <f t="shared" si="5"/>
        <v>0</v>
      </c>
      <c r="BG260" s="199">
        <f t="shared" si="6"/>
        <v>0</v>
      </c>
      <c r="BH260" s="199">
        <f t="shared" si="7"/>
        <v>0</v>
      </c>
      <c r="BI260" s="199">
        <f t="shared" si="8"/>
        <v>0</v>
      </c>
      <c r="BJ260" s="17" t="s">
        <v>83</v>
      </c>
      <c r="BK260" s="199">
        <f t="shared" si="9"/>
        <v>0</v>
      </c>
      <c r="BL260" s="17" t="s">
        <v>190</v>
      </c>
      <c r="BM260" s="198" t="s">
        <v>427</v>
      </c>
    </row>
    <row r="261" spans="1:65" s="2" customFormat="1" ht="16.5" customHeight="1">
      <c r="A261" s="34"/>
      <c r="B261" s="35"/>
      <c r="C261" s="227" t="s">
        <v>428</v>
      </c>
      <c r="D261" s="227" t="s">
        <v>277</v>
      </c>
      <c r="E261" s="228" t="s">
        <v>429</v>
      </c>
      <c r="F261" s="229" t="s">
        <v>430</v>
      </c>
      <c r="G261" s="230" t="s">
        <v>188</v>
      </c>
      <c r="H261" s="231">
        <v>1</v>
      </c>
      <c r="I261" s="232"/>
      <c r="J261" s="233">
        <f t="shared" si="0"/>
        <v>0</v>
      </c>
      <c r="K261" s="229" t="s">
        <v>189</v>
      </c>
      <c r="L261" s="234"/>
      <c r="M261" s="235" t="s">
        <v>1</v>
      </c>
      <c r="N261" s="236" t="s">
        <v>40</v>
      </c>
      <c r="O261" s="71"/>
      <c r="P261" s="196">
        <f t="shared" si="1"/>
        <v>0</v>
      </c>
      <c r="Q261" s="196">
        <v>0.0001</v>
      </c>
      <c r="R261" s="196">
        <f t="shared" si="2"/>
        <v>0.0001</v>
      </c>
      <c r="S261" s="196">
        <v>0</v>
      </c>
      <c r="T261" s="197">
        <f t="shared" si="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8" t="s">
        <v>216</v>
      </c>
      <c r="AT261" s="198" t="s">
        <v>277</v>
      </c>
      <c r="AU261" s="198" t="s">
        <v>85</v>
      </c>
      <c r="AY261" s="17" t="s">
        <v>183</v>
      </c>
      <c r="BE261" s="199">
        <f t="shared" si="4"/>
        <v>0</v>
      </c>
      <c r="BF261" s="199">
        <f t="shared" si="5"/>
        <v>0</v>
      </c>
      <c r="BG261" s="199">
        <f t="shared" si="6"/>
        <v>0</v>
      </c>
      <c r="BH261" s="199">
        <f t="shared" si="7"/>
        <v>0</v>
      </c>
      <c r="BI261" s="199">
        <f t="shared" si="8"/>
        <v>0</v>
      </c>
      <c r="BJ261" s="17" t="s">
        <v>83</v>
      </c>
      <c r="BK261" s="199">
        <f t="shared" si="9"/>
        <v>0</v>
      </c>
      <c r="BL261" s="17" t="s">
        <v>190</v>
      </c>
      <c r="BM261" s="198" t="s">
        <v>431</v>
      </c>
    </row>
    <row r="262" spans="1:65" s="2" customFormat="1" ht="24.2" customHeight="1">
      <c r="A262" s="34"/>
      <c r="B262" s="35"/>
      <c r="C262" s="227" t="s">
        <v>432</v>
      </c>
      <c r="D262" s="227" t="s">
        <v>277</v>
      </c>
      <c r="E262" s="228" t="s">
        <v>433</v>
      </c>
      <c r="F262" s="229" t="s">
        <v>434</v>
      </c>
      <c r="G262" s="230" t="s">
        <v>188</v>
      </c>
      <c r="H262" s="231">
        <v>1</v>
      </c>
      <c r="I262" s="232"/>
      <c r="J262" s="233">
        <f t="shared" si="0"/>
        <v>0</v>
      </c>
      <c r="K262" s="229" t="s">
        <v>189</v>
      </c>
      <c r="L262" s="234"/>
      <c r="M262" s="235" t="s">
        <v>1</v>
      </c>
      <c r="N262" s="236" t="s">
        <v>40</v>
      </c>
      <c r="O262" s="71"/>
      <c r="P262" s="196">
        <f t="shared" si="1"/>
        <v>0</v>
      </c>
      <c r="Q262" s="196">
        <v>0.0035</v>
      </c>
      <c r="R262" s="196">
        <f t="shared" si="2"/>
        <v>0.0035</v>
      </c>
      <c r="S262" s="196">
        <v>0</v>
      </c>
      <c r="T262" s="197">
        <f t="shared" si="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216</v>
      </c>
      <c r="AT262" s="198" t="s">
        <v>277</v>
      </c>
      <c r="AU262" s="198" t="s">
        <v>85</v>
      </c>
      <c r="AY262" s="17" t="s">
        <v>183</v>
      </c>
      <c r="BE262" s="199">
        <f t="shared" si="4"/>
        <v>0</v>
      </c>
      <c r="BF262" s="199">
        <f t="shared" si="5"/>
        <v>0</v>
      </c>
      <c r="BG262" s="199">
        <f t="shared" si="6"/>
        <v>0</v>
      </c>
      <c r="BH262" s="199">
        <f t="shared" si="7"/>
        <v>0</v>
      </c>
      <c r="BI262" s="199">
        <f t="shared" si="8"/>
        <v>0</v>
      </c>
      <c r="BJ262" s="17" t="s">
        <v>83</v>
      </c>
      <c r="BK262" s="199">
        <f t="shared" si="9"/>
        <v>0</v>
      </c>
      <c r="BL262" s="17" t="s">
        <v>190</v>
      </c>
      <c r="BM262" s="198" t="s">
        <v>435</v>
      </c>
    </row>
    <row r="263" spans="1:65" s="2" customFormat="1" ht="21.75" customHeight="1">
      <c r="A263" s="34"/>
      <c r="B263" s="35"/>
      <c r="C263" s="227" t="s">
        <v>436</v>
      </c>
      <c r="D263" s="227" t="s">
        <v>277</v>
      </c>
      <c r="E263" s="228" t="s">
        <v>437</v>
      </c>
      <c r="F263" s="229" t="s">
        <v>438</v>
      </c>
      <c r="G263" s="230" t="s">
        <v>188</v>
      </c>
      <c r="H263" s="231">
        <v>1</v>
      </c>
      <c r="I263" s="232"/>
      <c r="J263" s="233">
        <f t="shared" si="0"/>
        <v>0</v>
      </c>
      <c r="K263" s="229" t="s">
        <v>189</v>
      </c>
      <c r="L263" s="234"/>
      <c r="M263" s="235" t="s">
        <v>1</v>
      </c>
      <c r="N263" s="236" t="s">
        <v>40</v>
      </c>
      <c r="O263" s="71"/>
      <c r="P263" s="196">
        <f t="shared" si="1"/>
        <v>0</v>
      </c>
      <c r="Q263" s="196">
        <v>0.0009</v>
      </c>
      <c r="R263" s="196">
        <f t="shared" si="2"/>
        <v>0.0009</v>
      </c>
      <c r="S263" s="196">
        <v>0</v>
      </c>
      <c r="T263" s="197">
        <f t="shared" si="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8" t="s">
        <v>216</v>
      </c>
      <c r="AT263" s="198" t="s">
        <v>277</v>
      </c>
      <c r="AU263" s="198" t="s">
        <v>85</v>
      </c>
      <c r="AY263" s="17" t="s">
        <v>183</v>
      </c>
      <c r="BE263" s="199">
        <f t="shared" si="4"/>
        <v>0</v>
      </c>
      <c r="BF263" s="199">
        <f t="shared" si="5"/>
        <v>0</v>
      </c>
      <c r="BG263" s="199">
        <f t="shared" si="6"/>
        <v>0</v>
      </c>
      <c r="BH263" s="199">
        <f t="shared" si="7"/>
        <v>0</v>
      </c>
      <c r="BI263" s="199">
        <f t="shared" si="8"/>
        <v>0</v>
      </c>
      <c r="BJ263" s="17" t="s">
        <v>83</v>
      </c>
      <c r="BK263" s="199">
        <f t="shared" si="9"/>
        <v>0</v>
      </c>
      <c r="BL263" s="17" t="s">
        <v>190</v>
      </c>
      <c r="BM263" s="198" t="s">
        <v>439</v>
      </c>
    </row>
    <row r="264" spans="1:65" s="2" customFormat="1" ht="24.2" customHeight="1">
      <c r="A264" s="34"/>
      <c r="B264" s="35"/>
      <c r="C264" s="187" t="s">
        <v>440</v>
      </c>
      <c r="D264" s="187" t="s">
        <v>185</v>
      </c>
      <c r="E264" s="188" t="s">
        <v>441</v>
      </c>
      <c r="F264" s="189" t="s">
        <v>442</v>
      </c>
      <c r="G264" s="190" t="s">
        <v>95</v>
      </c>
      <c r="H264" s="191">
        <v>8</v>
      </c>
      <c r="I264" s="192"/>
      <c r="J264" s="193">
        <f t="shared" si="0"/>
        <v>0</v>
      </c>
      <c r="K264" s="189" t="s">
        <v>189</v>
      </c>
      <c r="L264" s="39"/>
      <c r="M264" s="194" t="s">
        <v>1</v>
      </c>
      <c r="N264" s="195" t="s">
        <v>40</v>
      </c>
      <c r="O264" s="71"/>
      <c r="P264" s="196">
        <f t="shared" si="1"/>
        <v>0</v>
      </c>
      <c r="Q264" s="196">
        <v>0.0016</v>
      </c>
      <c r="R264" s="196">
        <f t="shared" si="2"/>
        <v>0.0128</v>
      </c>
      <c r="S264" s="196">
        <v>0</v>
      </c>
      <c r="T264" s="197">
        <f t="shared" si="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190</v>
      </c>
      <c r="AT264" s="198" t="s">
        <v>185</v>
      </c>
      <c r="AU264" s="198" t="s">
        <v>85</v>
      </c>
      <c r="AY264" s="17" t="s">
        <v>183</v>
      </c>
      <c r="BE264" s="199">
        <f t="shared" si="4"/>
        <v>0</v>
      </c>
      <c r="BF264" s="199">
        <f t="shared" si="5"/>
        <v>0</v>
      </c>
      <c r="BG264" s="199">
        <f t="shared" si="6"/>
        <v>0</v>
      </c>
      <c r="BH264" s="199">
        <f t="shared" si="7"/>
        <v>0</v>
      </c>
      <c r="BI264" s="199">
        <f t="shared" si="8"/>
        <v>0</v>
      </c>
      <c r="BJ264" s="17" t="s">
        <v>83</v>
      </c>
      <c r="BK264" s="199">
        <f t="shared" si="9"/>
        <v>0</v>
      </c>
      <c r="BL264" s="17" t="s">
        <v>190</v>
      </c>
      <c r="BM264" s="198" t="s">
        <v>443</v>
      </c>
    </row>
    <row r="265" spans="1:65" s="2" customFormat="1" ht="24.2" customHeight="1">
      <c r="A265" s="34"/>
      <c r="B265" s="35"/>
      <c r="C265" s="187" t="s">
        <v>444</v>
      </c>
      <c r="D265" s="187" t="s">
        <v>185</v>
      </c>
      <c r="E265" s="188" t="s">
        <v>445</v>
      </c>
      <c r="F265" s="189" t="s">
        <v>446</v>
      </c>
      <c r="G265" s="190" t="s">
        <v>127</v>
      </c>
      <c r="H265" s="191">
        <v>139</v>
      </c>
      <c r="I265" s="192"/>
      <c r="J265" s="193">
        <f t="shared" si="0"/>
        <v>0</v>
      </c>
      <c r="K265" s="189" t="s">
        <v>189</v>
      </c>
      <c r="L265" s="39"/>
      <c r="M265" s="194" t="s">
        <v>1</v>
      </c>
      <c r="N265" s="195" t="s">
        <v>40</v>
      </c>
      <c r="O265" s="71"/>
      <c r="P265" s="196">
        <f t="shared" si="1"/>
        <v>0</v>
      </c>
      <c r="Q265" s="196">
        <v>0.0002</v>
      </c>
      <c r="R265" s="196">
        <f t="shared" si="2"/>
        <v>0.027800000000000002</v>
      </c>
      <c r="S265" s="196">
        <v>0</v>
      </c>
      <c r="T265" s="197">
        <f t="shared" si="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8" t="s">
        <v>190</v>
      </c>
      <c r="AT265" s="198" t="s">
        <v>185</v>
      </c>
      <c r="AU265" s="198" t="s">
        <v>85</v>
      </c>
      <c r="AY265" s="17" t="s">
        <v>183</v>
      </c>
      <c r="BE265" s="199">
        <f t="shared" si="4"/>
        <v>0</v>
      </c>
      <c r="BF265" s="199">
        <f t="shared" si="5"/>
        <v>0</v>
      </c>
      <c r="BG265" s="199">
        <f t="shared" si="6"/>
        <v>0</v>
      </c>
      <c r="BH265" s="199">
        <f t="shared" si="7"/>
        <v>0</v>
      </c>
      <c r="BI265" s="199">
        <f t="shared" si="8"/>
        <v>0</v>
      </c>
      <c r="BJ265" s="17" t="s">
        <v>83</v>
      </c>
      <c r="BK265" s="199">
        <f t="shared" si="9"/>
        <v>0</v>
      </c>
      <c r="BL265" s="17" t="s">
        <v>190</v>
      </c>
      <c r="BM265" s="198" t="s">
        <v>447</v>
      </c>
    </row>
    <row r="266" spans="2:51" s="13" customFormat="1" ht="11.25">
      <c r="B266" s="200"/>
      <c r="C266" s="201"/>
      <c r="D266" s="202" t="s">
        <v>198</v>
      </c>
      <c r="E266" s="203" t="s">
        <v>1</v>
      </c>
      <c r="F266" s="204" t="s">
        <v>448</v>
      </c>
      <c r="G266" s="201"/>
      <c r="H266" s="205">
        <v>139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198</v>
      </c>
      <c r="AU266" s="211" t="s">
        <v>85</v>
      </c>
      <c r="AV266" s="13" t="s">
        <v>85</v>
      </c>
      <c r="AW266" s="13" t="s">
        <v>31</v>
      </c>
      <c r="AX266" s="13" t="s">
        <v>83</v>
      </c>
      <c r="AY266" s="211" t="s">
        <v>183</v>
      </c>
    </row>
    <row r="267" spans="1:65" s="2" customFormat="1" ht="24.2" customHeight="1">
      <c r="A267" s="34"/>
      <c r="B267" s="35"/>
      <c r="C267" s="187" t="s">
        <v>449</v>
      </c>
      <c r="D267" s="187" t="s">
        <v>185</v>
      </c>
      <c r="E267" s="188" t="s">
        <v>441</v>
      </c>
      <c r="F267" s="189" t="s">
        <v>442</v>
      </c>
      <c r="G267" s="190" t="s">
        <v>95</v>
      </c>
      <c r="H267" s="191">
        <v>4</v>
      </c>
      <c r="I267" s="192"/>
      <c r="J267" s="193">
        <f>ROUND(I267*H267,2)</f>
        <v>0</v>
      </c>
      <c r="K267" s="189" t="s">
        <v>189</v>
      </c>
      <c r="L267" s="39"/>
      <c r="M267" s="194" t="s">
        <v>1</v>
      </c>
      <c r="N267" s="195" t="s">
        <v>40</v>
      </c>
      <c r="O267" s="71"/>
      <c r="P267" s="196">
        <f>O267*H267</f>
        <v>0</v>
      </c>
      <c r="Q267" s="196">
        <v>0.0016</v>
      </c>
      <c r="R267" s="196">
        <f>Q267*H267</f>
        <v>0.0064</v>
      </c>
      <c r="S267" s="196">
        <v>0</v>
      </c>
      <c r="T267" s="19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8" t="s">
        <v>190</v>
      </c>
      <c r="AT267" s="198" t="s">
        <v>185</v>
      </c>
      <c r="AU267" s="198" t="s">
        <v>85</v>
      </c>
      <c r="AY267" s="17" t="s">
        <v>183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7" t="s">
        <v>83</v>
      </c>
      <c r="BK267" s="199">
        <f>ROUND(I267*H267,2)</f>
        <v>0</v>
      </c>
      <c r="BL267" s="17" t="s">
        <v>190</v>
      </c>
      <c r="BM267" s="198" t="s">
        <v>450</v>
      </c>
    </row>
    <row r="268" spans="1:65" s="2" customFormat="1" ht="16.5" customHeight="1">
      <c r="A268" s="34"/>
      <c r="B268" s="35"/>
      <c r="C268" s="187" t="s">
        <v>451</v>
      </c>
      <c r="D268" s="187" t="s">
        <v>185</v>
      </c>
      <c r="E268" s="188" t="s">
        <v>452</v>
      </c>
      <c r="F268" s="189" t="s">
        <v>453</v>
      </c>
      <c r="G268" s="190" t="s">
        <v>127</v>
      </c>
      <c r="H268" s="191">
        <v>305</v>
      </c>
      <c r="I268" s="192"/>
      <c r="J268" s="193">
        <f>ROUND(I268*H268,2)</f>
        <v>0</v>
      </c>
      <c r="K268" s="189" t="s">
        <v>189</v>
      </c>
      <c r="L268" s="39"/>
      <c r="M268" s="194" t="s">
        <v>1</v>
      </c>
      <c r="N268" s="195" t="s">
        <v>40</v>
      </c>
      <c r="O268" s="71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190</v>
      </c>
      <c r="AT268" s="198" t="s">
        <v>185</v>
      </c>
      <c r="AU268" s="198" t="s">
        <v>85</v>
      </c>
      <c r="AY268" s="17" t="s">
        <v>183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83</v>
      </c>
      <c r="BK268" s="199">
        <f>ROUND(I268*H268,2)</f>
        <v>0</v>
      </c>
      <c r="BL268" s="17" t="s">
        <v>190</v>
      </c>
      <c r="BM268" s="198" t="s">
        <v>454</v>
      </c>
    </row>
    <row r="269" spans="1:65" s="2" customFormat="1" ht="16.5" customHeight="1">
      <c r="A269" s="34"/>
      <c r="B269" s="35"/>
      <c r="C269" s="187" t="s">
        <v>455</v>
      </c>
      <c r="D269" s="187" t="s">
        <v>185</v>
      </c>
      <c r="E269" s="188" t="s">
        <v>456</v>
      </c>
      <c r="F269" s="189" t="s">
        <v>457</v>
      </c>
      <c r="G269" s="190" t="s">
        <v>95</v>
      </c>
      <c r="H269" s="191">
        <v>4</v>
      </c>
      <c r="I269" s="192"/>
      <c r="J269" s="193">
        <f>ROUND(I269*H269,2)</f>
        <v>0</v>
      </c>
      <c r="K269" s="189" t="s">
        <v>189</v>
      </c>
      <c r="L269" s="39"/>
      <c r="M269" s="194" t="s">
        <v>1</v>
      </c>
      <c r="N269" s="195" t="s">
        <v>40</v>
      </c>
      <c r="O269" s="71"/>
      <c r="P269" s="196">
        <f>O269*H269</f>
        <v>0</v>
      </c>
      <c r="Q269" s="196">
        <v>1E-05</v>
      </c>
      <c r="R269" s="196">
        <f>Q269*H269</f>
        <v>4E-05</v>
      </c>
      <c r="S269" s="196">
        <v>0</v>
      </c>
      <c r="T269" s="197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8" t="s">
        <v>190</v>
      </c>
      <c r="AT269" s="198" t="s">
        <v>185</v>
      </c>
      <c r="AU269" s="198" t="s">
        <v>85</v>
      </c>
      <c r="AY269" s="17" t="s">
        <v>183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7" t="s">
        <v>83</v>
      </c>
      <c r="BK269" s="199">
        <f>ROUND(I269*H269,2)</f>
        <v>0</v>
      </c>
      <c r="BL269" s="17" t="s">
        <v>190</v>
      </c>
      <c r="BM269" s="198" t="s">
        <v>458</v>
      </c>
    </row>
    <row r="270" spans="1:65" s="2" customFormat="1" ht="33" customHeight="1">
      <c r="A270" s="34"/>
      <c r="B270" s="35"/>
      <c r="C270" s="187" t="s">
        <v>459</v>
      </c>
      <c r="D270" s="187" t="s">
        <v>185</v>
      </c>
      <c r="E270" s="188" t="s">
        <v>460</v>
      </c>
      <c r="F270" s="189" t="s">
        <v>461</v>
      </c>
      <c r="G270" s="190" t="s">
        <v>127</v>
      </c>
      <c r="H270" s="191">
        <v>15</v>
      </c>
      <c r="I270" s="192"/>
      <c r="J270" s="193">
        <f>ROUND(I270*H270,2)</f>
        <v>0</v>
      </c>
      <c r="K270" s="189" t="s">
        <v>189</v>
      </c>
      <c r="L270" s="39"/>
      <c r="M270" s="194" t="s">
        <v>1</v>
      </c>
      <c r="N270" s="195" t="s">
        <v>40</v>
      </c>
      <c r="O270" s="71"/>
      <c r="P270" s="196">
        <f>O270*H270</f>
        <v>0</v>
      </c>
      <c r="Q270" s="196">
        <v>0.1554</v>
      </c>
      <c r="R270" s="196">
        <f>Q270*H270</f>
        <v>2.331</v>
      </c>
      <c r="S270" s="196">
        <v>0</v>
      </c>
      <c r="T270" s="197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190</v>
      </c>
      <c r="AT270" s="198" t="s">
        <v>185</v>
      </c>
      <c r="AU270" s="198" t="s">
        <v>85</v>
      </c>
      <c r="AY270" s="17" t="s">
        <v>183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7" t="s">
        <v>83</v>
      </c>
      <c r="BK270" s="199">
        <f>ROUND(I270*H270,2)</f>
        <v>0</v>
      </c>
      <c r="BL270" s="17" t="s">
        <v>190</v>
      </c>
      <c r="BM270" s="198" t="s">
        <v>462</v>
      </c>
    </row>
    <row r="271" spans="2:51" s="13" customFormat="1" ht="11.25">
      <c r="B271" s="200"/>
      <c r="C271" s="201"/>
      <c r="D271" s="202" t="s">
        <v>198</v>
      </c>
      <c r="E271" s="203" t="s">
        <v>1</v>
      </c>
      <c r="F271" s="204" t="s">
        <v>463</v>
      </c>
      <c r="G271" s="201"/>
      <c r="H271" s="205">
        <v>15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198</v>
      </c>
      <c r="AU271" s="211" t="s">
        <v>85</v>
      </c>
      <c r="AV271" s="13" t="s">
        <v>85</v>
      </c>
      <c r="AW271" s="13" t="s">
        <v>31</v>
      </c>
      <c r="AX271" s="13" t="s">
        <v>83</v>
      </c>
      <c r="AY271" s="211" t="s">
        <v>183</v>
      </c>
    </row>
    <row r="272" spans="1:65" s="2" customFormat="1" ht="21.75" customHeight="1">
      <c r="A272" s="34"/>
      <c r="B272" s="35"/>
      <c r="C272" s="227" t="s">
        <v>464</v>
      </c>
      <c r="D272" s="227" t="s">
        <v>277</v>
      </c>
      <c r="E272" s="228" t="s">
        <v>465</v>
      </c>
      <c r="F272" s="229" t="s">
        <v>466</v>
      </c>
      <c r="G272" s="230" t="s">
        <v>127</v>
      </c>
      <c r="H272" s="231">
        <v>9</v>
      </c>
      <c r="I272" s="232"/>
      <c r="J272" s="233">
        <f>ROUND(I272*H272,2)</f>
        <v>0</v>
      </c>
      <c r="K272" s="229" t="s">
        <v>189</v>
      </c>
      <c r="L272" s="234"/>
      <c r="M272" s="235" t="s">
        <v>1</v>
      </c>
      <c r="N272" s="236" t="s">
        <v>40</v>
      </c>
      <c r="O272" s="71"/>
      <c r="P272" s="196">
        <f>O272*H272</f>
        <v>0</v>
      </c>
      <c r="Q272" s="196">
        <v>0.0483</v>
      </c>
      <c r="R272" s="196">
        <f>Q272*H272</f>
        <v>0.43470000000000003</v>
      </c>
      <c r="S272" s="196">
        <v>0</v>
      </c>
      <c r="T272" s="197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8" t="s">
        <v>216</v>
      </c>
      <c r="AT272" s="198" t="s">
        <v>277</v>
      </c>
      <c r="AU272" s="198" t="s">
        <v>85</v>
      </c>
      <c r="AY272" s="17" t="s">
        <v>183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7" t="s">
        <v>83</v>
      </c>
      <c r="BK272" s="199">
        <f>ROUND(I272*H272,2)</f>
        <v>0</v>
      </c>
      <c r="BL272" s="17" t="s">
        <v>190</v>
      </c>
      <c r="BM272" s="198" t="s">
        <v>467</v>
      </c>
    </row>
    <row r="273" spans="2:51" s="13" customFormat="1" ht="11.25">
      <c r="B273" s="200"/>
      <c r="C273" s="201"/>
      <c r="D273" s="202" t="s">
        <v>198</v>
      </c>
      <c r="E273" s="203" t="s">
        <v>125</v>
      </c>
      <c r="F273" s="204" t="s">
        <v>128</v>
      </c>
      <c r="G273" s="201"/>
      <c r="H273" s="205">
        <v>9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198</v>
      </c>
      <c r="AU273" s="211" t="s">
        <v>85</v>
      </c>
      <c r="AV273" s="13" t="s">
        <v>85</v>
      </c>
      <c r="AW273" s="13" t="s">
        <v>31</v>
      </c>
      <c r="AX273" s="13" t="s">
        <v>83</v>
      </c>
      <c r="AY273" s="211" t="s">
        <v>183</v>
      </c>
    </row>
    <row r="274" spans="1:65" s="2" customFormat="1" ht="24.2" customHeight="1">
      <c r="A274" s="34"/>
      <c r="B274" s="35"/>
      <c r="C274" s="227" t="s">
        <v>468</v>
      </c>
      <c r="D274" s="227" t="s">
        <v>277</v>
      </c>
      <c r="E274" s="228" t="s">
        <v>469</v>
      </c>
      <c r="F274" s="229" t="s">
        <v>470</v>
      </c>
      <c r="G274" s="230" t="s">
        <v>127</v>
      </c>
      <c r="H274" s="231">
        <v>6</v>
      </c>
      <c r="I274" s="232"/>
      <c r="J274" s="233">
        <f>ROUND(I274*H274,2)</f>
        <v>0</v>
      </c>
      <c r="K274" s="229" t="s">
        <v>189</v>
      </c>
      <c r="L274" s="234"/>
      <c r="M274" s="235" t="s">
        <v>1</v>
      </c>
      <c r="N274" s="236" t="s">
        <v>40</v>
      </c>
      <c r="O274" s="71"/>
      <c r="P274" s="196">
        <f>O274*H274</f>
        <v>0</v>
      </c>
      <c r="Q274" s="196">
        <v>0.06567</v>
      </c>
      <c r="R274" s="196">
        <f>Q274*H274</f>
        <v>0.39402000000000004</v>
      </c>
      <c r="S274" s="196">
        <v>0</v>
      </c>
      <c r="T274" s="197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8" t="s">
        <v>216</v>
      </c>
      <c r="AT274" s="198" t="s">
        <v>277</v>
      </c>
      <c r="AU274" s="198" t="s">
        <v>85</v>
      </c>
      <c r="AY274" s="17" t="s">
        <v>183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7" t="s">
        <v>83</v>
      </c>
      <c r="BK274" s="199">
        <f>ROUND(I274*H274,2)</f>
        <v>0</v>
      </c>
      <c r="BL274" s="17" t="s">
        <v>190</v>
      </c>
      <c r="BM274" s="198" t="s">
        <v>471</v>
      </c>
    </row>
    <row r="275" spans="2:51" s="13" customFormat="1" ht="11.25">
      <c r="B275" s="200"/>
      <c r="C275" s="201"/>
      <c r="D275" s="202" t="s">
        <v>198</v>
      </c>
      <c r="E275" s="203" t="s">
        <v>129</v>
      </c>
      <c r="F275" s="204" t="s">
        <v>131</v>
      </c>
      <c r="G275" s="201"/>
      <c r="H275" s="205">
        <v>6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198</v>
      </c>
      <c r="AU275" s="211" t="s">
        <v>85</v>
      </c>
      <c r="AV275" s="13" t="s">
        <v>85</v>
      </c>
      <c r="AW275" s="13" t="s">
        <v>31</v>
      </c>
      <c r="AX275" s="13" t="s">
        <v>83</v>
      </c>
      <c r="AY275" s="211" t="s">
        <v>183</v>
      </c>
    </row>
    <row r="276" spans="1:65" s="2" customFormat="1" ht="33" customHeight="1">
      <c r="A276" s="34"/>
      <c r="B276" s="35"/>
      <c r="C276" s="187" t="s">
        <v>472</v>
      </c>
      <c r="D276" s="187" t="s">
        <v>185</v>
      </c>
      <c r="E276" s="188" t="s">
        <v>473</v>
      </c>
      <c r="F276" s="189" t="s">
        <v>474</v>
      </c>
      <c r="G276" s="190" t="s">
        <v>127</v>
      </c>
      <c r="H276" s="191">
        <v>417</v>
      </c>
      <c r="I276" s="192"/>
      <c r="J276" s="193">
        <f>ROUND(I276*H276,2)</f>
        <v>0</v>
      </c>
      <c r="K276" s="189" t="s">
        <v>189</v>
      </c>
      <c r="L276" s="39"/>
      <c r="M276" s="194" t="s">
        <v>1</v>
      </c>
      <c r="N276" s="195" t="s">
        <v>40</v>
      </c>
      <c r="O276" s="71"/>
      <c r="P276" s="196">
        <f>O276*H276</f>
        <v>0</v>
      </c>
      <c r="Q276" s="196">
        <v>0.1295</v>
      </c>
      <c r="R276" s="196">
        <f>Q276*H276</f>
        <v>54.0015</v>
      </c>
      <c r="S276" s="196">
        <v>0</v>
      </c>
      <c r="T276" s="197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190</v>
      </c>
      <c r="AT276" s="198" t="s">
        <v>185</v>
      </c>
      <c r="AU276" s="198" t="s">
        <v>85</v>
      </c>
      <c r="AY276" s="17" t="s">
        <v>183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83</v>
      </c>
      <c r="BK276" s="199">
        <f>ROUND(I276*H276,2)</f>
        <v>0</v>
      </c>
      <c r="BL276" s="17" t="s">
        <v>190</v>
      </c>
      <c r="BM276" s="198" t="s">
        <v>475</v>
      </c>
    </row>
    <row r="277" spans="2:51" s="13" customFormat="1" ht="11.25">
      <c r="B277" s="200"/>
      <c r="C277" s="201"/>
      <c r="D277" s="202" t="s">
        <v>198</v>
      </c>
      <c r="E277" s="203" t="s">
        <v>1</v>
      </c>
      <c r="F277" s="204" t="s">
        <v>476</v>
      </c>
      <c r="G277" s="201"/>
      <c r="H277" s="205">
        <v>417</v>
      </c>
      <c r="I277" s="206"/>
      <c r="J277" s="201"/>
      <c r="K277" s="201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198</v>
      </c>
      <c r="AU277" s="211" t="s">
        <v>85</v>
      </c>
      <c r="AV277" s="13" t="s">
        <v>85</v>
      </c>
      <c r="AW277" s="13" t="s">
        <v>31</v>
      </c>
      <c r="AX277" s="13" t="s">
        <v>83</v>
      </c>
      <c r="AY277" s="211" t="s">
        <v>183</v>
      </c>
    </row>
    <row r="278" spans="1:65" s="2" customFormat="1" ht="16.5" customHeight="1">
      <c r="A278" s="34"/>
      <c r="B278" s="35"/>
      <c r="C278" s="227" t="s">
        <v>477</v>
      </c>
      <c r="D278" s="227" t="s">
        <v>277</v>
      </c>
      <c r="E278" s="228" t="s">
        <v>478</v>
      </c>
      <c r="F278" s="229" t="s">
        <v>479</v>
      </c>
      <c r="G278" s="230" t="s">
        <v>127</v>
      </c>
      <c r="H278" s="231">
        <v>162</v>
      </c>
      <c r="I278" s="232"/>
      <c r="J278" s="233">
        <f>ROUND(I278*H278,2)</f>
        <v>0</v>
      </c>
      <c r="K278" s="229" t="s">
        <v>189</v>
      </c>
      <c r="L278" s="234"/>
      <c r="M278" s="235" t="s">
        <v>1</v>
      </c>
      <c r="N278" s="236" t="s">
        <v>40</v>
      </c>
      <c r="O278" s="71"/>
      <c r="P278" s="196">
        <f>O278*H278</f>
        <v>0</v>
      </c>
      <c r="Q278" s="196">
        <v>0.045</v>
      </c>
      <c r="R278" s="196">
        <f>Q278*H278</f>
        <v>7.29</v>
      </c>
      <c r="S278" s="196">
        <v>0</v>
      </c>
      <c r="T278" s="197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8" t="s">
        <v>216</v>
      </c>
      <c r="AT278" s="198" t="s">
        <v>277</v>
      </c>
      <c r="AU278" s="198" t="s">
        <v>85</v>
      </c>
      <c r="AY278" s="17" t="s">
        <v>183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7" t="s">
        <v>83</v>
      </c>
      <c r="BK278" s="199">
        <f>ROUND(I278*H278,2)</f>
        <v>0</v>
      </c>
      <c r="BL278" s="17" t="s">
        <v>190</v>
      </c>
      <c r="BM278" s="198" t="s">
        <v>480</v>
      </c>
    </row>
    <row r="279" spans="1:47" s="2" customFormat="1" ht="19.5">
      <c r="A279" s="34"/>
      <c r="B279" s="35"/>
      <c r="C279" s="36"/>
      <c r="D279" s="202" t="s">
        <v>230</v>
      </c>
      <c r="E279" s="36"/>
      <c r="F279" s="212" t="s">
        <v>386</v>
      </c>
      <c r="G279" s="36"/>
      <c r="H279" s="36"/>
      <c r="I279" s="213"/>
      <c r="J279" s="36"/>
      <c r="K279" s="36"/>
      <c r="L279" s="39"/>
      <c r="M279" s="214"/>
      <c r="N279" s="215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230</v>
      </c>
      <c r="AU279" s="17" t="s">
        <v>85</v>
      </c>
    </row>
    <row r="280" spans="2:51" s="13" customFormat="1" ht="11.25">
      <c r="B280" s="200"/>
      <c r="C280" s="201"/>
      <c r="D280" s="202" t="s">
        <v>198</v>
      </c>
      <c r="E280" s="203" t="s">
        <v>135</v>
      </c>
      <c r="F280" s="204" t="s">
        <v>137</v>
      </c>
      <c r="G280" s="201"/>
      <c r="H280" s="205">
        <v>162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198</v>
      </c>
      <c r="AU280" s="211" t="s">
        <v>85</v>
      </c>
      <c r="AV280" s="13" t="s">
        <v>85</v>
      </c>
      <c r="AW280" s="13" t="s">
        <v>31</v>
      </c>
      <c r="AX280" s="13" t="s">
        <v>83</v>
      </c>
      <c r="AY280" s="211" t="s">
        <v>183</v>
      </c>
    </row>
    <row r="281" spans="1:65" s="2" customFormat="1" ht="16.5" customHeight="1">
      <c r="A281" s="34"/>
      <c r="B281" s="35"/>
      <c r="C281" s="227" t="s">
        <v>481</v>
      </c>
      <c r="D281" s="227" t="s">
        <v>277</v>
      </c>
      <c r="E281" s="228" t="s">
        <v>482</v>
      </c>
      <c r="F281" s="229" t="s">
        <v>483</v>
      </c>
      <c r="G281" s="230" t="s">
        <v>127</v>
      </c>
      <c r="H281" s="231">
        <v>255</v>
      </c>
      <c r="I281" s="232"/>
      <c r="J281" s="233">
        <f>ROUND(I281*H281,2)</f>
        <v>0</v>
      </c>
      <c r="K281" s="229" t="s">
        <v>189</v>
      </c>
      <c r="L281" s="234"/>
      <c r="M281" s="235" t="s">
        <v>1</v>
      </c>
      <c r="N281" s="236" t="s">
        <v>40</v>
      </c>
      <c r="O281" s="71"/>
      <c r="P281" s="196">
        <f>O281*H281</f>
        <v>0</v>
      </c>
      <c r="Q281" s="196">
        <v>0.085</v>
      </c>
      <c r="R281" s="196">
        <f>Q281*H281</f>
        <v>21.675</v>
      </c>
      <c r="S281" s="196">
        <v>0</v>
      </c>
      <c r="T281" s="197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216</v>
      </c>
      <c r="AT281" s="198" t="s">
        <v>277</v>
      </c>
      <c r="AU281" s="198" t="s">
        <v>85</v>
      </c>
      <c r="AY281" s="17" t="s">
        <v>183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7" t="s">
        <v>83</v>
      </c>
      <c r="BK281" s="199">
        <f>ROUND(I281*H281,2)</f>
        <v>0</v>
      </c>
      <c r="BL281" s="17" t="s">
        <v>190</v>
      </c>
      <c r="BM281" s="198" t="s">
        <v>484</v>
      </c>
    </row>
    <row r="282" spans="2:51" s="13" customFormat="1" ht="11.25">
      <c r="B282" s="200"/>
      <c r="C282" s="201"/>
      <c r="D282" s="202" t="s">
        <v>198</v>
      </c>
      <c r="E282" s="203" t="s">
        <v>132</v>
      </c>
      <c r="F282" s="204" t="s">
        <v>134</v>
      </c>
      <c r="G282" s="201"/>
      <c r="H282" s="205">
        <v>255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198</v>
      </c>
      <c r="AU282" s="211" t="s">
        <v>85</v>
      </c>
      <c r="AV282" s="13" t="s">
        <v>85</v>
      </c>
      <c r="AW282" s="13" t="s">
        <v>31</v>
      </c>
      <c r="AX282" s="13" t="s">
        <v>83</v>
      </c>
      <c r="AY282" s="211" t="s">
        <v>183</v>
      </c>
    </row>
    <row r="283" spans="1:65" s="2" customFormat="1" ht="24.2" customHeight="1">
      <c r="A283" s="34"/>
      <c r="B283" s="35"/>
      <c r="C283" s="187" t="s">
        <v>485</v>
      </c>
      <c r="D283" s="187" t="s">
        <v>185</v>
      </c>
      <c r="E283" s="188" t="s">
        <v>486</v>
      </c>
      <c r="F283" s="189" t="s">
        <v>487</v>
      </c>
      <c r="G283" s="190" t="s">
        <v>140</v>
      </c>
      <c r="H283" s="191">
        <v>5.4</v>
      </c>
      <c r="I283" s="192"/>
      <c r="J283" s="193">
        <f>ROUND(I283*H283,2)</f>
        <v>0</v>
      </c>
      <c r="K283" s="189" t="s">
        <v>189</v>
      </c>
      <c r="L283" s="39"/>
      <c r="M283" s="194" t="s">
        <v>1</v>
      </c>
      <c r="N283" s="195" t="s">
        <v>40</v>
      </c>
      <c r="O283" s="71"/>
      <c r="P283" s="196">
        <f>O283*H283</f>
        <v>0</v>
      </c>
      <c r="Q283" s="196">
        <v>2.25634</v>
      </c>
      <c r="R283" s="196">
        <f>Q283*H283</f>
        <v>12.184236</v>
      </c>
      <c r="S283" s="196">
        <v>0</v>
      </c>
      <c r="T283" s="19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8" t="s">
        <v>190</v>
      </c>
      <c r="AT283" s="198" t="s">
        <v>185</v>
      </c>
      <c r="AU283" s="198" t="s">
        <v>85</v>
      </c>
      <c r="AY283" s="17" t="s">
        <v>183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7" t="s">
        <v>83</v>
      </c>
      <c r="BK283" s="199">
        <f>ROUND(I283*H283,2)</f>
        <v>0</v>
      </c>
      <c r="BL283" s="17" t="s">
        <v>190</v>
      </c>
      <c r="BM283" s="198" t="s">
        <v>488</v>
      </c>
    </row>
    <row r="284" spans="2:51" s="13" customFormat="1" ht="11.25">
      <c r="B284" s="200"/>
      <c r="C284" s="201"/>
      <c r="D284" s="202" t="s">
        <v>198</v>
      </c>
      <c r="E284" s="203" t="s">
        <v>1</v>
      </c>
      <c r="F284" s="204" t="s">
        <v>489</v>
      </c>
      <c r="G284" s="201"/>
      <c r="H284" s="205">
        <v>5.4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198</v>
      </c>
      <c r="AU284" s="211" t="s">
        <v>85</v>
      </c>
      <c r="AV284" s="13" t="s">
        <v>85</v>
      </c>
      <c r="AW284" s="13" t="s">
        <v>31</v>
      </c>
      <c r="AX284" s="13" t="s">
        <v>83</v>
      </c>
      <c r="AY284" s="211" t="s">
        <v>183</v>
      </c>
    </row>
    <row r="285" spans="1:65" s="2" customFormat="1" ht="24.2" customHeight="1">
      <c r="A285" s="34"/>
      <c r="B285" s="35"/>
      <c r="C285" s="187" t="s">
        <v>490</v>
      </c>
      <c r="D285" s="187" t="s">
        <v>185</v>
      </c>
      <c r="E285" s="188" t="s">
        <v>491</v>
      </c>
      <c r="F285" s="189" t="s">
        <v>492</v>
      </c>
      <c r="G285" s="190" t="s">
        <v>127</v>
      </c>
      <c r="H285" s="191">
        <v>500</v>
      </c>
      <c r="I285" s="192"/>
      <c r="J285" s="193">
        <f>ROUND(I285*H285,2)</f>
        <v>0</v>
      </c>
      <c r="K285" s="189" t="s">
        <v>189</v>
      </c>
      <c r="L285" s="39"/>
      <c r="M285" s="194" t="s">
        <v>1</v>
      </c>
      <c r="N285" s="195" t="s">
        <v>40</v>
      </c>
      <c r="O285" s="71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8" t="s">
        <v>190</v>
      </c>
      <c r="AT285" s="198" t="s">
        <v>185</v>
      </c>
      <c r="AU285" s="198" t="s">
        <v>85</v>
      </c>
      <c r="AY285" s="17" t="s">
        <v>183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7" t="s">
        <v>83</v>
      </c>
      <c r="BK285" s="199">
        <f>ROUND(I285*H285,2)</f>
        <v>0</v>
      </c>
      <c r="BL285" s="17" t="s">
        <v>190</v>
      </c>
      <c r="BM285" s="198" t="s">
        <v>493</v>
      </c>
    </row>
    <row r="286" spans="1:65" s="2" customFormat="1" ht="24.2" customHeight="1">
      <c r="A286" s="34"/>
      <c r="B286" s="35"/>
      <c r="C286" s="187" t="s">
        <v>494</v>
      </c>
      <c r="D286" s="187" t="s">
        <v>185</v>
      </c>
      <c r="E286" s="188" t="s">
        <v>495</v>
      </c>
      <c r="F286" s="189" t="s">
        <v>496</v>
      </c>
      <c r="G286" s="190" t="s">
        <v>127</v>
      </c>
      <c r="H286" s="191">
        <v>500</v>
      </c>
      <c r="I286" s="192"/>
      <c r="J286" s="193">
        <f>ROUND(I286*H286,2)</f>
        <v>0</v>
      </c>
      <c r="K286" s="189" t="s">
        <v>189</v>
      </c>
      <c r="L286" s="39"/>
      <c r="M286" s="194" t="s">
        <v>1</v>
      </c>
      <c r="N286" s="195" t="s">
        <v>40</v>
      </c>
      <c r="O286" s="71"/>
      <c r="P286" s="196">
        <f>O286*H286</f>
        <v>0</v>
      </c>
      <c r="Q286" s="196">
        <v>0.00011</v>
      </c>
      <c r="R286" s="196">
        <f>Q286*H286</f>
        <v>0.055</v>
      </c>
      <c r="S286" s="196">
        <v>0</v>
      </c>
      <c r="T286" s="19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190</v>
      </c>
      <c r="AT286" s="198" t="s">
        <v>185</v>
      </c>
      <c r="AU286" s="198" t="s">
        <v>85</v>
      </c>
      <c r="AY286" s="17" t="s">
        <v>183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7" t="s">
        <v>83</v>
      </c>
      <c r="BK286" s="199">
        <f>ROUND(I286*H286,2)</f>
        <v>0</v>
      </c>
      <c r="BL286" s="17" t="s">
        <v>190</v>
      </c>
      <c r="BM286" s="198" t="s">
        <v>497</v>
      </c>
    </row>
    <row r="287" spans="1:65" s="2" customFormat="1" ht="24.2" customHeight="1">
      <c r="A287" s="34"/>
      <c r="B287" s="35"/>
      <c r="C287" s="187" t="s">
        <v>498</v>
      </c>
      <c r="D287" s="187" t="s">
        <v>185</v>
      </c>
      <c r="E287" s="188" t="s">
        <v>499</v>
      </c>
      <c r="F287" s="189" t="s">
        <v>500</v>
      </c>
      <c r="G287" s="190" t="s">
        <v>127</v>
      </c>
      <c r="H287" s="191">
        <v>10</v>
      </c>
      <c r="I287" s="192"/>
      <c r="J287" s="193">
        <f>ROUND(I287*H287,2)</f>
        <v>0</v>
      </c>
      <c r="K287" s="189" t="s">
        <v>189</v>
      </c>
      <c r="L287" s="39"/>
      <c r="M287" s="194" t="s">
        <v>1</v>
      </c>
      <c r="N287" s="195" t="s">
        <v>40</v>
      </c>
      <c r="O287" s="71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8" t="s">
        <v>190</v>
      </c>
      <c r="AT287" s="198" t="s">
        <v>185</v>
      </c>
      <c r="AU287" s="198" t="s">
        <v>85</v>
      </c>
      <c r="AY287" s="17" t="s">
        <v>183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7" t="s">
        <v>83</v>
      </c>
      <c r="BK287" s="199">
        <f>ROUND(I287*H287,2)</f>
        <v>0</v>
      </c>
      <c r="BL287" s="17" t="s">
        <v>190</v>
      </c>
      <c r="BM287" s="198" t="s">
        <v>501</v>
      </c>
    </row>
    <row r="288" spans="1:65" s="2" customFormat="1" ht="21.75" customHeight="1">
      <c r="A288" s="34"/>
      <c r="B288" s="35"/>
      <c r="C288" s="187" t="s">
        <v>502</v>
      </c>
      <c r="D288" s="187" t="s">
        <v>185</v>
      </c>
      <c r="E288" s="188" t="s">
        <v>503</v>
      </c>
      <c r="F288" s="189" t="s">
        <v>504</v>
      </c>
      <c r="G288" s="190" t="s">
        <v>127</v>
      </c>
      <c r="H288" s="191">
        <v>10</v>
      </c>
      <c r="I288" s="192"/>
      <c r="J288" s="193">
        <f>ROUND(I288*H288,2)</f>
        <v>0</v>
      </c>
      <c r="K288" s="189" t="s">
        <v>189</v>
      </c>
      <c r="L288" s="39"/>
      <c r="M288" s="194" t="s">
        <v>1</v>
      </c>
      <c r="N288" s="195" t="s">
        <v>40</v>
      </c>
      <c r="O288" s="71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8" t="s">
        <v>190</v>
      </c>
      <c r="AT288" s="198" t="s">
        <v>185</v>
      </c>
      <c r="AU288" s="198" t="s">
        <v>85</v>
      </c>
      <c r="AY288" s="17" t="s">
        <v>183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7" t="s">
        <v>83</v>
      </c>
      <c r="BK288" s="199">
        <f>ROUND(I288*H288,2)</f>
        <v>0</v>
      </c>
      <c r="BL288" s="17" t="s">
        <v>190</v>
      </c>
      <c r="BM288" s="198" t="s">
        <v>505</v>
      </c>
    </row>
    <row r="289" spans="1:65" s="2" customFormat="1" ht="33" customHeight="1">
      <c r="A289" s="34"/>
      <c r="B289" s="35"/>
      <c r="C289" s="187" t="s">
        <v>506</v>
      </c>
      <c r="D289" s="187" t="s">
        <v>185</v>
      </c>
      <c r="E289" s="188" t="s">
        <v>797</v>
      </c>
      <c r="F289" s="189" t="s">
        <v>798</v>
      </c>
      <c r="G289" s="190" t="s">
        <v>795</v>
      </c>
      <c r="H289" s="191">
        <v>1</v>
      </c>
      <c r="I289" s="192"/>
      <c r="J289" s="193">
        <f>ROUND(I289*H289,2)</f>
        <v>0</v>
      </c>
      <c r="K289" s="189" t="s">
        <v>189</v>
      </c>
      <c r="L289" s="39"/>
      <c r="M289" s="194" t="s">
        <v>1</v>
      </c>
      <c r="N289" s="195" t="s">
        <v>40</v>
      </c>
      <c r="O289" s="71"/>
      <c r="P289" s="196">
        <f>O289*H289</f>
        <v>0</v>
      </c>
      <c r="Q289" s="196">
        <v>0.62765</v>
      </c>
      <c r="R289" s="196">
        <f>Q289*H289</f>
        <v>0.62765</v>
      </c>
      <c r="S289" s="196">
        <v>0</v>
      </c>
      <c r="T289" s="197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8" t="s">
        <v>190</v>
      </c>
      <c r="AT289" s="198" t="s">
        <v>185</v>
      </c>
      <c r="AU289" s="198" t="s">
        <v>85</v>
      </c>
      <c r="AY289" s="17" t="s">
        <v>183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7" t="s">
        <v>83</v>
      </c>
      <c r="BK289" s="199">
        <f>ROUND(I289*H289,2)</f>
        <v>0</v>
      </c>
      <c r="BL289" s="17" t="s">
        <v>190</v>
      </c>
      <c r="BM289" s="198" t="s">
        <v>507</v>
      </c>
    </row>
    <row r="290" spans="2:63" s="12" customFormat="1" ht="22.9" customHeight="1">
      <c r="B290" s="171"/>
      <c r="C290" s="172"/>
      <c r="D290" s="173" t="s">
        <v>74</v>
      </c>
      <c r="E290" s="185" t="s">
        <v>508</v>
      </c>
      <c r="F290" s="185" t="s">
        <v>509</v>
      </c>
      <c r="G290" s="172"/>
      <c r="H290" s="172"/>
      <c r="I290" s="175"/>
      <c r="J290" s="186">
        <f>BK290</f>
        <v>0</v>
      </c>
      <c r="K290" s="172"/>
      <c r="L290" s="177"/>
      <c r="M290" s="178"/>
      <c r="N290" s="179"/>
      <c r="O290" s="179"/>
      <c r="P290" s="180">
        <f>SUM(P291:P305)</f>
        <v>0</v>
      </c>
      <c r="Q290" s="179"/>
      <c r="R290" s="180">
        <f>SUM(R291:R305)</f>
        <v>0</v>
      </c>
      <c r="S290" s="179"/>
      <c r="T290" s="181">
        <f>SUM(T291:T305)</f>
        <v>0</v>
      </c>
      <c r="AR290" s="182" t="s">
        <v>83</v>
      </c>
      <c r="AT290" s="183" t="s">
        <v>74</v>
      </c>
      <c r="AU290" s="183" t="s">
        <v>83</v>
      </c>
      <c r="AY290" s="182" t="s">
        <v>183</v>
      </c>
      <c r="BK290" s="184">
        <f>SUM(BK291:BK305)</f>
        <v>0</v>
      </c>
    </row>
    <row r="291" spans="1:65" s="2" customFormat="1" ht="21.75" customHeight="1">
      <c r="A291" s="34"/>
      <c r="B291" s="35"/>
      <c r="C291" s="187" t="s">
        <v>510</v>
      </c>
      <c r="D291" s="187" t="s">
        <v>185</v>
      </c>
      <c r="E291" s="188" t="s">
        <v>511</v>
      </c>
      <c r="F291" s="189" t="s">
        <v>512</v>
      </c>
      <c r="G291" s="190" t="s">
        <v>255</v>
      </c>
      <c r="H291" s="191">
        <v>219.3</v>
      </c>
      <c r="I291" s="192"/>
      <c r="J291" s="193">
        <f>ROUND(I291*H291,2)</f>
        <v>0</v>
      </c>
      <c r="K291" s="189" t="s">
        <v>189</v>
      </c>
      <c r="L291" s="39"/>
      <c r="M291" s="194" t="s">
        <v>1</v>
      </c>
      <c r="N291" s="195" t="s">
        <v>40</v>
      </c>
      <c r="O291" s="71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8" t="s">
        <v>190</v>
      </c>
      <c r="AT291" s="198" t="s">
        <v>185</v>
      </c>
      <c r="AU291" s="198" t="s">
        <v>85</v>
      </c>
      <c r="AY291" s="17" t="s">
        <v>183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7" t="s">
        <v>83</v>
      </c>
      <c r="BK291" s="199">
        <f>ROUND(I291*H291,2)</f>
        <v>0</v>
      </c>
      <c r="BL291" s="17" t="s">
        <v>190</v>
      </c>
      <c r="BM291" s="198" t="s">
        <v>513</v>
      </c>
    </row>
    <row r="292" spans="1:65" s="2" customFormat="1" ht="24.2" customHeight="1">
      <c r="A292" s="34"/>
      <c r="B292" s="35"/>
      <c r="C292" s="187" t="s">
        <v>514</v>
      </c>
      <c r="D292" s="187" t="s">
        <v>185</v>
      </c>
      <c r="E292" s="188" t="s">
        <v>515</v>
      </c>
      <c r="F292" s="189" t="s">
        <v>516</v>
      </c>
      <c r="G292" s="190" t="s">
        <v>255</v>
      </c>
      <c r="H292" s="191">
        <v>1754.4</v>
      </c>
      <c r="I292" s="192"/>
      <c r="J292" s="193">
        <f>ROUND(I292*H292,2)</f>
        <v>0</v>
      </c>
      <c r="K292" s="189" t="s">
        <v>189</v>
      </c>
      <c r="L292" s="39"/>
      <c r="M292" s="194" t="s">
        <v>1</v>
      </c>
      <c r="N292" s="195" t="s">
        <v>40</v>
      </c>
      <c r="O292" s="71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8" t="s">
        <v>190</v>
      </c>
      <c r="AT292" s="198" t="s">
        <v>185</v>
      </c>
      <c r="AU292" s="198" t="s">
        <v>85</v>
      </c>
      <c r="AY292" s="17" t="s">
        <v>183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7" t="s">
        <v>83</v>
      </c>
      <c r="BK292" s="199">
        <f>ROUND(I292*H292,2)</f>
        <v>0</v>
      </c>
      <c r="BL292" s="17" t="s">
        <v>190</v>
      </c>
      <c r="BM292" s="198" t="s">
        <v>517</v>
      </c>
    </row>
    <row r="293" spans="1:47" s="2" customFormat="1" ht="19.5">
      <c r="A293" s="34"/>
      <c r="B293" s="35"/>
      <c r="C293" s="36"/>
      <c r="D293" s="202" t="s">
        <v>230</v>
      </c>
      <c r="E293" s="36"/>
      <c r="F293" s="212" t="s">
        <v>518</v>
      </c>
      <c r="G293" s="36"/>
      <c r="H293" s="36"/>
      <c r="I293" s="213"/>
      <c r="J293" s="36"/>
      <c r="K293" s="36"/>
      <c r="L293" s="39"/>
      <c r="M293" s="214"/>
      <c r="N293" s="215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230</v>
      </c>
      <c r="AU293" s="17" t="s">
        <v>85</v>
      </c>
    </row>
    <row r="294" spans="2:51" s="13" customFormat="1" ht="11.25">
      <c r="B294" s="200"/>
      <c r="C294" s="201"/>
      <c r="D294" s="202" t="s">
        <v>198</v>
      </c>
      <c r="E294" s="201"/>
      <c r="F294" s="204" t="s">
        <v>519</v>
      </c>
      <c r="G294" s="201"/>
      <c r="H294" s="205">
        <v>1754.4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198</v>
      </c>
      <c r="AU294" s="211" t="s">
        <v>85</v>
      </c>
      <c r="AV294" s="13" t="s">
        <v>85</v>
      </c>
      <c r="AW294" s="13" t="s">
        <v>4</v>
      </c>
      <c r="AX294" s="13" t="s">
        <v>83</v>
      </c>
      <c r="AY294" s="211" t="s">
        <v>183</v>
      </c>
    </row>
    <row r="295" spans="1:65" s="2" customFormat="1" ht="21.75" customHeight="1">
      <c r="A295" s="34"/>
      <c r="B295" s="35"/>
      <c r="C295" s="187" t="s">
        <v>520</v>
      </c>
      <c r="D295" s="187" t="s">
        <v>185</v>
      </c>
      <c r="E295" s="188" t="s">
        <v>521</v>
      </c>
      <c r="F295" s="189" t="s">
        <v>522</v>
      </c>
      <c r="G295" s="190" t="s">
        <v>255</v>
      </c>
      <c r="H295" s="191">
        <v>262.375</v>
      </c>
      <c r="I295" s="192"/>
      <c r="J295" s="193">
        <f>ROUND(I295*H295,2)</f>
        <v>0</v>
      </c>
      <c r="K295" s="189" t="s">
        <v>189</v>
      </c>
      <c r="L295" s="39"/>
      <c r="M295" s="194" t="s">
        <v>1</v>
      </c>
      <c r="N295" s="195" t="s">
        <v>40</v>
      </c>
      <c r="O295" s="71"/>
      <c r="P295" s="196">
        <f>O295*H295</f>
        <v>0</v>
      </c>
      <c r="Q295" s="196">
        <v>0</v>
      </c>
      <c r="R295" s="196">
        <f>Q295*H295</f>
        <v>0</v>
      </c>
      <c r="S295" s="196">
        <v>0</v>
      </c>
      <c r="T295" s="197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8" t="s">
        <v>190</v>
      </c>
      <c r="AT295" s="198" t="s">
        <v>185</v>
      </c>
      <c r="AU295" s="198" t="s">
        <v>85</v>
      </c>
      <c r="AY295" s="17" t="s">
        <v>183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7" t="s">
        <v>83</v>
      </c>
      <c r="BK295" s="199">
        <f>ROUND(I295*H295,2)</f>
        <v>0</v>
      </c>
      <c r="BL295" s="17" t="s">
        <v>190</v>
      </c>
      <c r="BM295" s="198" t="s">
        <v>523</v>
      </c>
    </row>
    <row r="296" spans="1:65" s="2" customFormat="1" ht="24.2" customHeight="1">
      <c r="A296" s="34"/>
      <c r="B296" s="35"/>
      <c r="C296" s="187" t="s">
        <v>524</v>
      </c>
      <c r="D296" s="187" t="s">
        <v>185</v>
      </c>
      <c r="E296" s="188" t="s">
        <v>525</v>
      </c>
      <c r="F296" s="189" t="s">
        <v>526</v>
      </c>
      <c r="G296" s="190" t="s">
        <v>255</v>
      </c>
      <c r="H296" s="191">
        <v>2099</v>
      </c>
      <c r="I296" s="192"/>
      <c r="J296" s="193">
        <f>ROUND(I296*H296,2)</f>
        <v>0</v>
      </c>
      <c r="K296" s="189" t="s">
        <v>189</v>
      </c>
      <c r="L296" s="39"/>
      <c r="M296" s="194" t="s">
        <v>1</v>
      </c>
      <c r="N296" s="195" t="s">
        <v>40</v>
      </c>
      <c r="O296" s="71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8" t="s">
        <v>190</v>
      </c>
      <c r="AT296" s="198" t="s">
        <v>185</v>
      </c>
      <c r="AU296" s="198" t="s">
        <v>85</v>
      </c>
      <c r="AY296" s="17" t="s">
        <v>183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7" t="s">
        <v>83</v>
      </c>
      <c r="BK296" s="199">
        <f>ROUND(I296*H296,2)</f>
        <v>0</v>
      </c>
      <c r="BL296" s="17" t="s">
        <v>190</v>
      </c>
      <c r="BM296" s="198" t="s">
        <v>527</v>
      </c>
    </row>
    <row r="297" spans="1:47" s="2" customFormat="1" ht="19.5">
      <c r="A297" s="34"/>
      <c r="B297" s="35"/>
      <c r="C297" s="36"/>
      <c r="D297" s="202" t="s">
        <v>230</v>
      </c>
      <c r="E297" s="36"/>
      <c r="F297" s="212" t="s">
        <v>518</v>
      </c>
      <c r="G297" s="36"/>
      <c r="H297" s="36"/>
      <c r="I297" s="213"/>
      <c r="J297" s="36"/>
      <c r="K297" s="36"/>
      <c r="L297" s="39"/>
      <c r="M297" s="214"/>
      <c r="N297" s="215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230</v>
      </c>
      <c r="AU297" s="17" t="s">
        <v>85</v>
      </c>
    </row>
    <row r="298" spans="2:51" s="13" customFormat="1" ht="11.25">
      <c r="B298" s="200"/>
      <c r="C298" s="201"/>
      <c r="D298" s="202" t="s">
        <v>198</v>
      </c>
      <c r="E298" s="201"/>
      <c r="F298" s="204" t="s">
        <v>528</v>
      </c>
      <c r="G298" s="201"/>
      <c r="H298" s="205">
        <v>2099</v>
      </c>
      <c r="I298" s="206"/>
      <c r="J298" s="201"/>
      <c r="K298" s="201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198</v>
      </c>
      <c r="AU298" s="211" t="s">
        <v>85</v>
      </c>
      <c r="AV298" s="13" t="s">
        <v>85</v>
      </c>
      <c r="AW298" s="13" t="s">
        <v>4</v>
      </c>
      <c r="AX298" s="13" t="s">
        <v>83</v>
      </c>
      <c r="AY298" s="211" t="s">
        <v>183</v>
      </c>
    </row>
    <row r="299" spans="1:65" s="2" customFormat="1" ht="16.5" customHeight="1">
      <c r="A299" s="34"/>
      <c r="B299" s="35"/>
      <c r="C299" s="187" t="s">
        <v>529</v>
      </c>
      <c r="D299" s="187" t="s">
        <v>185</v>
      </c>
      <c r="E299" s="188" t="s">
        <v>530</v>
      </c>
      <c r="F299" s="189" t="s">
        <v>531</v>
      </c>
      <c r="G299" s="190" t="s">
        <v>255</v>
      </c>
      <c r="H299" s="191">
        <v>55.825</v>
      </c>
      <c r="I299" s="192"/>
      <c r="J299" s="193">
        <f>ROUND(I299*H299,2)</f>
        <v>0</v>
      </c>
      <c r="K299" s="189" t="s">
        <v>189</v>
      </c>
      <c r="L299" s="39"/>
      <c r="M299" s="194" t="s">
        <v>1</v>
      </c>
      <c r="N299" s="195" t="s">
        <v>40</v>
      </c>
      <c r="O299" s="71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8" t="s">
        <v>190</v>
      </c>
      <c r="AT299" s="198" t="s">
        <v>185</v>
      </c>
      <c r="AU299" s="198" t="s">
        <v>85</v>
      </c>
      <c r="AY299" s="17" t="s">
        <v>183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7" t="s">
        <v>83</v>
      </c>
      <c r="BK299" s="199">
        <f>ROUND(I299*H299,2)</f>
        <v>0</v>
      </c>
      <c r="BL299" s="17" t="s">
        <v>190</v>
      </c>
      <c r="BM299" s="198" t="s">
        <v>532</v>
      </c>
    </row>
    <row r="300" spans="1:65" s="2" customFormat="1" ht="37.9" customHeight="1">
      <c r="A300" s="34"/>
      <c r="B300" s="35"/>
      <c r="C300" s="187" t="s">
        <v>533</v>
      </c>
      <c r="D300" s="187" t="s">
        <v>185</v>
      </c>
      <c r="E300" s="188" t="s">
        <v>534</v>
      </c>
      <c r="F300" s="189" t="s">
        <v>535</v>
      </c>
      <c r="G300" s="190" t="s">
        <v>255</v>
      </c>
      <c r="H300" s="191">
        <v>191.8</v>
      </c>
      <c r="I300" s="192"/>
      <c r="J300" s="193">
        <f>ROUND(I300*H300,2)</f>
        <v>0</v>
      </c>
      <c r="K300" s="189" t="s">
        <v>189</v>
      </c>
      <c r="L300" s="39"/>
      <c r="M300" s="194" t="s">
        <v>1</v>
      </c>
      <c r="N300" s="195" t="s">
        <v>40</v>
      </c>
      <c r="O300" s="71"/>
      <c r="P300" s="196">
        <f>O300*H300</f>
        <v>0</v>
      </c>
      <c r="Q300" s="196">
        <v>0</v>
      </c>
      <c r="R300" s="196">
        <f>Q300*H300</f>
        <v>0</v>
      </c>
      <c r="S300" s="196">
        <v>0</v>
      </c>
      <c r="T300" s="197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8" t="s">
        <v>190</v>
      </c>
      <c r="AT300" s="198" t="s">
        <v>185</v>
      </c>
      <c r="AU300" s="198" t="s">
        <v>85</v>
      </c>
      <c r="AY300" s="17" t="s">
        <v>183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7" t="s">
        <v>83</v>
      </c>
      <c r="BK300" s="199">
        <f>ROUND(I300*H300,2)</f>
        <v>0</v>
      </c>
      <c r="BL300" s="17" t="s">
        <v>190</v>
      </c>
      <c r="BM300" s="198" t="s">
        <v>536</v>
      </c>
    </row>
    <row r="301" spans="1:47" s="2" customFormat="1" ht="19.5">
      <c r="A301" s="34"/>
      <c r="B301" s="35"/>
      <c r="C301" s="36"/>
      <c r="D301" s="202" t="s">
        <v>230</v>
      </c>
      <c r="E301" s="36"/>
      <c r="F301" s="212" t="s">
        <v>537</v>
      </c>
      <c r="G301" s="36"/>
      <c r="H301" s="36"/>
      <c r="I301" s="213"/>
      <c r="J301" s="36"/>
      <c r="K301" s="36"/>
      <c r="L301" s="39"/>
      <c r="M301" s="214"/>
      <c r="N301" s="215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230</v>
      </c>
      <c r="AU301" s="17" t="s">
        <v>85</v>
      </c>
    </row>
    <row r="302" spans="1:65" s="2" customFormat="1" ht="44.25" customHeight="1">
      <c r="A302" s="34"/>
      <c r="B302" s="35"/>
      <c r="C302" s="187" t="s">
        <v>538</v>
      </c>
      <c r="D302" s="187" t="s">
        <v>185</v>
      </c>
      <c r="E302" s="188" t="s">
        <v>539</v>
      </c>
      <c r="F302" s="189" t="s">
        <v>540</v>
      </c>
      <c r="G302" s="190" t="s">
        <v>255</v>
      </c>
      <c r="H302" s="191">
        <v>219.3</v>
      </c>
      <c r="I302" s="192"/>
      <c r="J302" s="193">
        <f>ROUND(I302*H302,2)</f>
        <v>0</v>
      </c>
      <c r="K302" s="189" t="s">
        <v>189</v>
      </c>
      <c r="L302" s="39"/>
      <c r="M302" s="194" t="s">
        <v>1</v>
      </c>
      <c r="N302" s="195" t="s">
        <v>40</v>
      </c>
      <c r="O302" s="71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8" t="s">
        <v>190</v>
      </c>
      <c r="AT302" s="198" t="s">
        <v>185</v>
      </c>
      <c r="AU302" s="198" t="s">
        <v>85</v>
      </c>
      <c r="AY302" s="17" t="s">
        <v>183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7" t="s">
        <v>83</v>
      </c>
      <c r="BK302" s="199">
        <f>ROUND(I302*H302,2)</f>
        <v>0</v>
      </c>
      <c r="BL302" s="17" t="s">
        <v>190</v>
      </c>
      <c r="BM302" s="198" t="s">
        <v>541</v>
      </c>
    </row>
    <row r="303" spans="1:47" s="2" customFormat="1" ht="19.5">
      <c r="A303" s="34"/>
      <c r="B303" s="35"/>
      <c r="C303" s="36"/>
      <c r="D303" s="202" t="s">
        <v>230</v>
      </c>
      <c r="E303" s="36"/>
      <c r="F303" s="212" t="s">
        <v>542</v>
      </c>
      <c r="G303" s="36"/>
      <c r="H303" s="36"/>
      <c r="I303" s="213"/>
      <c r="J303" s="36"/>
      <c r="K303" s="36"/>
      <c r="L303" s="39"/>
      <c r="M303" s="214"/>
      <c r="N303" s="215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230</v>
      </c>
      <c r="AU303" s="17" t="s">
        <v>85</v>
      </c>
    </row>
    <row r="304" spans="1:65" s="2" customFormat="1" ht="44.25" customHeight="1">
      <c r="A304" s="34"/>
      <c r="B304" s="35"/>
      <c r="C304" s="187" t="s">
        <v>543</v>
      </c>
      <c r="D304" s="187" t="s">
        <v>185</v>
      </c>
      <c r="E304" s="188" t="s">
        <v>544</v>
      </c>
      <c r="F304" s="189" t="s">
        <v>545</v>
      </c>
      <c r="G304" s="190" t="s">
        <v>255</v>
      </c>
      <c r="H304" s="191">
        <v>126.4</v>
      </c>
      <c r="I304" s="192"/>
      <c r="J304" s="193">
        <f>ROUND(I304*H304,2)</f>
        <v>0</v>
      </c>
      <c r="K304" s="189" t="s">
        <v>189</v>
      </c>
      <c r="L304" s="39"/>
      <c r="M304" s="194" t="s">
        <v>1</v>
      </c>
      <c r="N304" s="195" t="s">
        <v>40</v>
      </c>
      <c r="O304" s="71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8" t="s">
        <v>190</v>
      </c>
      <c r="AT304" s="198" t="s">
        <v>185</v>
      </c>
      <c r="AU304" s="198" t="s">
        <v>85</v>
      </c>
      <c r="AY304" s="17" t="s">
        <v>183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7" t="s">
        <v>83</v>
      </c>
      <c r="BK304" s="199">
        <f>ROUND(I304*H304,2)</f>
        <v>0</v>
      </c>
      <c r="BL304" s="17" t="s">
        <v>190</v>
      </c>
      <c r="BM304" s="198" t="s">
        <v>546</v>
      </c>
    </row>
    <row r="305" spans="1:47" s="2" customFormat="1" ht="19.5">
      <c r="A305" s="34"/>
      <c r="B305" s="35"/>
      <c r="C305" s="36"/>
      <c r="D305" s="202" t="s">
        <v>230</v>
      </c>
      <c r="E305" s="36"/>
      <c r="F305" s="212" t="s">
        <v>547</v>
      </c>
      <c r="G305" s="36"/>
      <c r="H305" s="36"/>
      <c r="I305" s="213"/>
      <c r="J305" s="36"/>
      <c r="K305" s="36"/>
      <c r="L305" s="39"/>
      <c r="M305" s="214"/>
      <c r="N305" s="215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230</v>
      </c>
      <c r="AU305" s="17" t="s">
        <v>85</v>
      </c>
    </row>
    <row r="306" spans="2:63" s="12" customFormat="1" ht="22.9" customHeight="1">
      <c r="B306" s="171"/>
      <c r="C306" s="172"/>
      <c r="D306" s="173" t="s">
        <v>74</v>
      </c>
      <c r="E306" s="185" t="s">
        <v>548</v>
      </c>
      <c r="F306" s="185" t="s">
        <v>549</v>
      </c>
      <c r="G306" s="172"/>
      <c r="H306" s="172"/>
      <c r="I306" s="175"/>
      <c r="J306" s="186">
        <f>BK306</f>
        <v>0</v>
      </c>
      <c r="K306" s="172"/>
      <c r="L306" s="177"/>
      <c r="M306" s="178"/>
      <c r="N306" s="179"/>
      <c r="O306" s="179"/>
      <c r="P306" s="180">
        <f>P307</f>
        <v>0</v>
      </c>
      <c r="Q306" s="179"/>
      <c r="R306" s="180">
        <f>R307</f>
        <v>0</v>
      </c>
      <c r="S306" s="179"/>
      <c r="T306" s="181">
        <f>T307</f>
        <v>0</v>
      </c>
      <c r="AR306" s="182" t="s">
        <v>83</v>
      </c>
      <c r="AT306" s="183" t="s">
        <v>74</v>
      </c>
      <c r="AU306" s="183" t="s">
        <v>83</v>
      </c>
      <c r="AY306" s="182" t="s">
        <v>183</v>
      </c>
      <c r="BK306" s="184">
        <f>BK307</f>
        <v>0</v>
      </c>
    </row>
    <row r="307" spans="1:65" s="2" customFormat="1" ht="33" customHeight="1">
      <c r="A307" s="34"/>
      <c r="B307" s="35"/>
      <c r="C307" s="187" t="s">
        <v>550</v>
      </c>
      <c r="D307" s="187" t="s">
        <v>185</v>
      </c>
      <c r="E307" s="188" t="s">
        <v>551</v>
      </c>
      <c r="F307" s="189" t="s">
        <v>552</v>
      </c>
      <c r="G307" s="190" t="s">
        <v>255</v>
      </c>
      <c r="H307" s="191">
        <v>628.429</v>
      </c>
      <c r="I307" s="192"/>
      <c r="J307" s="193">
        <f>ROUND(I307*H307,2)</f>
        <v>0</v>
      </c>
      <c r="K307" s="189" t="s">
        <v>189</v>
      </c>
      <c r="L307" s="39"/>
      <c r="M307" s="247" t="s">
        <v>1</v>
      </c>
      <c r="N307" s="248" t="s">
        <v>40</v>
      </c>
      <c r="O307" s="249"/>
      <c r="P307" s="250">
        <f>O307*H307</f>
        <v>0</v>
      </c>
      <c r="Q307" s="250">
        <v>0</v>
      </c>
      <c r="R307" s="250">
        <f>Q307*H307</f>
        <v>0</v>
      </c>
      <c r="S307" s="250">
        <v>0</v>
      </c>
      <c r="T307" s="251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8" t="s">
        <v>190</v>
      </c>
      <c r="AT307" s="198" t="s">
        <v>185</v>
      </c>
      <c r="AU307" s="198" t="s">
        <v>85</v>
      </c>
      <c r="AY307" s="17" t="s">
        <v>183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7" t="s">
        <v>83</v>
      </c>
      <c r="BK307" s="199">
        <f>ROUND(I307*H307,2)</f>
        <v>0</v>
      </c>
      <c r="BL307" s="17" t="s">
        <v>190</v>
      </c>
      <c r="BM307" s="198" t="s">
        <v>553</v>
      </c>
    </row>
    <row r="308" spans="1:31" s="2" customFormat="1" ht="6.95" customHeight="1">
      <c r="A308" s="34"/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39"/>
      <c r="M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</row>
  </sheetData>
  <sheetProtection algorithmName="SHA-512" hashValue="zEV4Ddyhfy16HF6/v+4uy1sPZ6ID6XY9t2bc3OYeaFSjimDZ2oEtVKW5tZETfjWS1La3rCVdQRs8Poajmp7/xA==" saltValue="JjPkCNW9jb/EmfI31d0ncg==" spinCount="100000" sheet="1" objects="1" scenarios="1"/>
  <autoFilter ref="C124:K307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88</v>
      </c>
      <c r="AZ2" s="108" t="s">
        <v>554</v>
      </c>
      <c r="BA2" s="108" t="s">
        <v>555</v>
      </c>
      <c r="BB2" s="108" t="s">
        <v>127</v>
      </c>
      <c r="BC2" s="108" t="s">
        <v>151</v>
      </c>
      <c r="BD2" s="108" t="s">
        <v>97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  <c r="AZ3" s="108" t="s">
        <v>556</v>
      </c>
      <c r="BA3" s="108" t="s">
        <v>557</v>
      </c>
      <c r="BB3" s="108" t="s">
        <v>188</v>
      </c>
      <c r="BC3" s="108" t="s">
        <v>211</v>
      </c>
      <c r="BD3" s="108" t="s">
        <v>97</v>
      </c>
    </row>
    <row r="4" spans="2:56" s="1" customFormat="1" ht="24.95" customHeight="1">
      <c r="B4" s="20"/>
      <c r="D4" s="111" t="s">
        <v>101</v>
      </c>
      <c r="L4" s="20"/>
      <c r="M4" s="112" t="s">
        <v>10</v>
      </c>
      <c r="AT4" s="17" t="s">
        <v>4</v>
      </c>
      <c r="AZ4" s="108" t="s">
        <v>558</v>
      </c>
      <c r="BA4" s="108" t="s">
        <v>559</v>
      </c>
      <c r="BB4" s="108" t="s">
        <v>188</v>
      </c>
      <c r="BC4" s="108" t="s">
        <v>241</v>
      </c>
      <c r="BD4" s="108" t="s">
        <v>97</v>
      </c>
    </row>
    <row r="5" spans="2:56" s="1" customFormat="1" ht="6.95" customHeight="1">
      <c r="B5" s="20"/>
      <c r="L5" s="20"/>
      <c r="AZ5" s="108" t="s">
        <v>560</v>
      </c>
      <c r="BA5" s="108" t="s">
        <v>561</v>
      </c>
      <c r="BB5" s="108" t="s">
        <v>188</v>
      </c>
      <c r="BC5" s="108" t="s">
        <v>211</v>
      </c>
      <c r="BD5" s="108" t="s">
        <v>97</v>
      </c>
    </row>
    <row r="6" spans="2:56" s="1" customFormat="1" ht="12" customHeight="1">
      <c r="B6" s="20"/>
      <c r="D6" s="113" t="s">
        <v>16</v>
      </c>
      <c r="L6" s="20"/>
      <c r="AZ6" s="108" t="s">
        <v>562</v>
      </c>
      <c r="BA6" s="108" t="s">
        <v>563</v>
      </c>
      <c r="BB6" s="108" t="s">
        <v>127</v>
      </c>
      <c r="BC6" s="108" t="s">
        <v>506</v>
      </c>
      <c r="BD6" s="108" t="s">
        <v>97</v>
      </c>
    </row>
    <row r="7" spans="2:56" s="1" customFormat="1" ht="16.5" customHeight="1">
      <c r="B7" s="20"/>
      <c r="E7" s="311" t="str">
        <f>'Rekapitulace stavby'!K6</f>
        <v>PARKOVIŠTĚ - NÁDRAŽÍ ZÁMECKÁ ZAHRADA, TEPLICE_R1</v>
      </c>
      <c r="F7" s="312"/>
      <c r="G7" s="312"/>
      <c r="H7" s="312"/>
      <c r="L7" s="20"/>
      <c r="AZ7" s="108" t="s">
        <v>564</v>
      </c>
      <c r="BA7" s="108" t="s">
        <v>565</v>
      </c>
      <c r="BB7" s="108" t="s">
        <v>127</v>
      </c>
      <c r="BC7" s="108" t="s">
        <v>566</v>
      </c>
      <c r="BD7" s="108" t="s">
        <v>97</v>
      </c>
    </row>
    <row r="8" spans="1:56" s="2" customFormat="1" ht="12" customHeight="1">
      <c r="A8" s="34"/>
      <c r="B8" s="39"/>
      <c r="C8" s="34"/>
      <c r="D8" s="113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8" t="s">
        <v>567</v>
      </c>
      <c r="BA8" s="108" t="s">
        <v>568</v>
      </c>
      <c r="BB8" s="108" t="s">
        <v>127</v>
      </c>
      <c r="BC8" s="108" t="s">
        <v>117</v>
      </c>
      <c r="BD8" s="108" t="s">
        <v>97</v>
      </c>
    </row>
    <row r="9" spans="1:56" s="2" customFormat="1" ht="16.5" customHeight="1">
      <c r="A9" s="34"/>
      <c r="B9" s="39"/>
      <c r="C9" s="34"/>
      <c r="D9" s="34"/>
      <c r="E9" s="313" t="s">
        <v>569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8" t="s">
        <v>570</v>
      </c>
      <c r="BA9" s="108" t="s">
        <v>571</v>
      </c>
      <c r="BB9" s="108" t="s">
        <v>140</v>
      </c>
      <c r="BC9" s="108" t="s">
        <v>572</v>
      </c>
      <c r="BD9" s="108" t="s">
        <v>97</v>
      </c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>
        <f>'Rekapitulace stavby'!AN8</f>
        <v>45427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23</v>
      </c>
      <c r="E14" s="34"/>
      <c r="F14" s="34"/>
      <c r="G14" s="34"/>
      <c r="H14" s="34"/>
      <c r="I14" s="113" t="s">
        <v>24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13" t="s">
        <v>26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24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30</v>
      </c>
      <c r="F21" s="34"/>
      <c r="G21" s="34"/>
      <c r="H21" s="34"/>
      <c r="I21" s="113" t="s">
        <v>26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24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33</v>
      </c>
      <c r="F24" s="34"/>
      <c r="G24" s="34"/>
      <c r="H24" s="34"/>
      <c r="I24" s="113" t="s">
        <v>26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ROUND((SUM(BE122:BE208)),2)</f>
        <v>0</v>
      </c>
      <c r="G33" s="34"/>
      <c r="H33" s="34"/>
      <c r="I33" s="125">
        <v>0.21</v>
      </c>
      <c r="J33" s="124">
        <f>ROUND(((SUM(BE122:BE208))*I33),2)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ROUND((SUM(BF122:BF208)),2)</f>
        <v>0</v>
      </c>
      <c r="G34" s="34"/>
      <c r="H34" s="34"/>
      <c r="I34" s="125">
        <v>0.15</v>
      </c>
      <c r="J34" s="124">
        <f>ROUND(((SUM(BF122:BF208))*I34),2)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42</v>
      </c>
      <c r="F35" s="124">
        <f>ROUND((SUM(BG122:BG208)),2)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43</v>
      </c>
      <c r="F36" s="124">
        <f>ROUND((SUM(BH122:BH208)),2)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44</v>
      </c>
      <c r="F37" s="124">
        <f>ROUND((SUM(BI122:BI208)),2)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155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PARKOVIŠTĚ - NÁDRAŽÍ ZÁMECKÁ ZAHRADA, TEPLICE_R1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9" t="str">
        <f>E9</f>
        <v>ZRN2 - VEŘEJNÉ OSVĚTLENÍ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TEPLICE</v>
      </c>
      <c r="G89" s="36"/>
      <c r="H89" s="36"/>
      <c r="I89" s="29" t="s">
        <v>22</v>
      </c>
      <c r="J89" s="66">
        <f>IF(J12="","",J12)</f>
        <v>45427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STATUTÁRNÍ MĚSTO TEPLICE</v>
      </c>
      <c r="G91" s="36"/>
      <c r="H91" s="36"/>
      <c r="I91" s="29" t="s">
        <v>29</v>
      </c>
      <c r="J91" s="32" t="str">
        <f>E21</f>
        <v>RAPID MOST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VLADIMÍR PLHÁK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156</v>
      </c>
      <c r="D94" s="145"/>
      <c r="E94" s="145"/>
      <c r="F94" s="145"/>
      <c r="G94" s="145"/>
      <c r="H94" s="145"/>
      <c r="I94" s="145"/>
      <c r="J94" s="146" t="s">
        <v>157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158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159</v>
      </c>
    </row>
    <row r="97" spans="2:12" s="9" customFormat="1" ht="24.95" customHeight="1">
      <c r="B97" s="148"/>
      <c r="C97" s="149"/>
      <c r="D97" s="150" t="s">
        <v>573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10" customFormat="1" ht="19.9" customHeight="1">
      <c r="B98" s="154"/>
      <c r="C98" s="155"/>
      <c r="D98" s="156" t="s">
        <v>574</v>
      </c>
      <c r="E98" s="157"/>
      <c r="F98" s="157"/>
      <c r="G98" s="157"/>
      <c r="H98" s="157"/>
      <c r="I98" s="157"/>
      <c r="J98" s="158">
        <f>J124</f>
        <v>0</v>
      </c>
      <c r="K98" s="155"/>
      <c r="L98" s="159"/>
    </row>
    <row r="99" spans="2:12" s="9" customFormat="1" ht="24.95" customHeight="1">
      <c r="B99" s="148"/>
      <c r="C99" s="149"/>
      <c r="D99" s="150" t="s">
        <v>575</v>
      </c>
      <c r="E99" s="151"/>
      <c r="F99" s="151"/>
      <c r="G99" s="151"/>
      <c r="H99" s="151"/>
      <c r="I99" s="151"/>
      <c r="J99" s="152">
        <f>J127</f>
        <v>0</v>
      </c>
      <c r="K99" s="149"/>
      <c r="L99" s="153"/>
    </row>
    <row r="100" spans="2:12" s="10" customFormat="1" ht="19.9" customHeight="1">
      <c r="B100" s="154"/>
      <c r="C100" s="155"/>
      <c r="D100" s="156" t="s">
        <v>576</v>
      </c>
      <c r="E100" s="157"/>
      <c r="F100" s="157"/>
      <c r="G100" s="157"/>
      <c r="H100" s="157"/>
      <c r="I100" s="157"/>
      <c r="J100" s="158">
        <f>J128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577</v>
      </c>
      <c r="E101" s="157"/>
      <c r="F101" s="157"/>
      <c r="G101" s="157"/>
      <c r="H101" s="157"/>
      <c r="I101" s="157"/>
      <c r="J101" s="158">
        <f>J176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578</v>
      </c>
      <c r="E102" s="157"/>
      <c r="F102" s="157"/>
      <c r="G102" s="157"/>
      <c r="H102" s="157"/>
      <c r="I102" s="157"/>
      <c r="J102" s="158">
        <f>J200</f>
        <v>0</v>
      </c>
      <c r="K102" s="155"/>
      <c r="L102" s="159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169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18" t="str">
        <f>E7</f>
        <v>PARKOVIŠTĚ - NÁDRAŽÍ ZÁMECKÁ ZAHRADA, TEPLICE_R1</v>
      </c>
      <c r="F112" s="319"/>
      <c r="G112" s="319"/>
      <c r="H112" s="319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114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89" t="str">
        <f>E9</f>
        <v>ZRN2 - VEŘEJNÉ OSVĚTLENÍ</v>
      </c>
      <c r="F114" s="320"/>
      <c r="G114" s="320"/>
      <c r="H114" s="320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TEPLICE</v>
      </c>
      <c r="G116" s="36"/>
      <c r="H116" s="36"/>
      <c r="I116" s="29" t="s">
        <v>22</v>
      </c>
      <c r="J116" s="66">
        <f>IF(J12="","",J12)</f>
        <v>45427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23</v>
      </c>
      <c r="D118" s="36"/>
      <c r="E118" s="36"/>
      <c r="F118" s="27" t="str">
        <f>E15</f>
        <v>STATUTÁRNÍ MĚSTO TEPLICE</v>
      </c>
      <c r="G118" s="36"/>
      <c r="H118" s="36"/>
      <c r="I118" s="29" t="s">
        <v>29</v>
      </c>
      <c r="J118" s="32" t="str">
        <f>E21</f>
        <v>RAPID MOST SPOL. S 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7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32</v>
      </c>
      <c r="J119" s="32" t="str">
        <f>E24</f>
        <v>ING. VLADIMÍR PLHÁK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0"/>
      <c r="B121" s="161"/>
      <c r="C121" s="162" t="s">
        <v>170</v>
      </c>
      <c r="D121" s="163" t="s">
        <v>60</v>
      </c>
      <c r="E121" s="163" t="s">
        <v>56</v>
      </c>
      <c r="F121" s="163" t="s">
        <v>57</v>
      </c>
      <c r="G121" s="163" t="s">
        <v>171</v>
      </c>
      <c r="H121" s="163" t="s">
        <v>172</v>
      </c>
      <c r="I121" s="163" t="s">
        <v>173</v>
      </c>
      <c r="J121" s="163" t="s">
        <v>157</v>
      </c>
      <c r="K121" s="164" t="s">
        <v>174</v>
      </c>
      <c r="L121" s="165"/>
      <c r="M121" s="75" t="s">
        <v>1</v>
      </c>
      <c r="N121" s="76" t="s">
        <v>39</v>
      </c>
      <c r="O121" s="76" t="s">
        <v>175</v>
      </c>
      <c r="P121" s="76" t="s">
        <v>176</v>
      </c>
      <c r="Q121" s="76" t="s">
        <v>177</v>
      </c>
      <c r="R121" s="76" t="s">
        <v>178</v>
      </c>
      <c r="S121" s="76" t="s">
        <v>179</v>
      </c>
      <c r="T121" s="77" t="s">
        <v>180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3" s="2" customFormat="1" ht="22.9" customHeight="1">
      <c r="A122" s="34"/>
      <c r="B122" s="35"/>
      <c r="C122" s="82" t="s">
        <v>181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P123+P127</f>
        <v>0</v>
      </c>
      <c r="Q122" s="79"/>
      <c r="R122" s="168">
        <f>R123+R127</f>
        <v>1.1662500000000002</v>
      </c>
      <c r="S122" s="79"/>
      <c r="T122" s="169">
        <f>T123+T127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159</v>
      </c>
      <c r="BK122" s="170">
        <f>BK123+BK127</f>
        <v>0</v>
      </c>
    </row>
    <row r="123" spans="2:63" s="12" customFormat="1" ht="25.9" customHeight="1">
      <c r="B123" s="171"/>
      <c r="C123" s="172"/>
      <c r="D123" s="173" t="s">
        <v>74</v>
      </c>
      <c r="E123" s="174" t="s">
        <v>182</v>
      </c>
      <c r="F123" s="174" t="s">
        <v>579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83</v>
      </c>
      <c r="AT123" s="183" t="s">
        <v>74</v>
      </c>
      <c r="AU123" s="183" t="s">
        <v>75</v>
      </c>
      <c r="AY123" s="182" t="s">
        <v>183</v>
      </c>
      <c r="BK123" s="184">
        <f>BK124</f>
        <v>0</v>
      </c>
    </row>
    <row r="124" spans="2:63" s="12" customFormat="1" ht="22.9" customHeight="1">
      <c r="B124" s="171"/>
      <c r="C124" s="172"/>
      <c r="D124" s="173" t="s">
        <v>74</v>
      </c>
      <c r="E124" s="185" t="s">
        <v>128</v>
      </c>
      <c r="F124" s="185" t="s">
        <v>580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SUM(P125:P126)</f>
        <v>0</v>
      </c>
      <c r="Q124" s="179"/>
      <c r="R124" s="180">
        <f>SUM(R125:R126)</f>
        <v>0</v>
      </c>
      <c r="S124" s="179"/>
      <c r="T124" s="181">
        <f>SUM(T125:T126)</f>
        <v>0</v>
      </c>
      <c r="AR124" s="182" t="s">
        <v>83</v>
      </c>
      <c r="AT124" s="183" t="s">
        <v>74</v>
      </c>
      <c r="AU124" s="183" t="s">
        <v>83</v>
      </c>
      <c r="AY124" s="182" t="s">
        <v>183</v>
      </c>
      <c r="BK124" s="184">
        <f>SUM(BK125:BK126)</f>
        <v>0</v>
      </c>
    </row>
    <row r="125" spans="1:65" s="2" customFormat="1" ht="24.2" customHeight="1">
      <c r="A125" s="34"/>
      <c r="B125" s="35"/>
      <c r="C125" s="187" t="s">
        <v>83</v>
      </c>
      <c r="D125" s="187" t="s">
        <v>185</v>
      </c>
      <c r="E125" s="188" t="s">
        <v>581</v>
      </c>
      <c r="F125" s="189" t="s">
        <v>582</v>
      </c>
      <c r="G125" s="190" t="s">
        <v>583</v>
      </c>
      <c r="H125" s="191">
        <v>14</v>
      </c>
      <c r="I125" s="192"/>
      <c r="J125" s="193">
        <f>ROUND(I125*H125,2)</f>
        <v>0</v>
      </c>
      <c r="K125" s="189" t="s">
        <v>189</v>
      </c>
      <c r="L125" s="39"/>
      <c r="M125" s="194" t="s">
        <v>1</v>
      </c>
      <c r="N125" s="195" t="s">
        <v>40</v>
      </c>
      <c r="O125" s="71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190</v>
      </c>
      <c r="AT125" s="198" t="s">
        <v>185</v>
      </c>
      <c r="AU125" s="198" t="s">
        <v>85</v>
      </c>
      <c r="AY125" s="17" t="s">
        <v>183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83</v>
      </c>
      <c r="BK125" s="199">
        <f>ROUND(I125*H125,2)</f>
        <v>0</v>
      </c>
      <c r="BL125" s="17" t="s">
        <v>190</v>
      </c>
      <c r="BM125" s="198" t="s">
        <v>584</v>
      </c>
    </row>
    <row r="126" spans="2:51" s="13" customFormat="1" ht="11.25">
      <c r="B126" s="200"/>
      <c r="C126" s="201"/>
      <c r="D126" s="202" t="s">
        <v>198</v>
      </c>
      <c r="E126" s="203" t="s">
        <v>1</v>
      </c>
      <c r="F126" s="204" t="s">
        <v>585</v>
      </c>
      <c r="G126" s="201"/>
      <c r="H126" s="205">
        <v>14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198</v>
      </c>
      <c r="AU126" s="211" t="s">
        <v>85</v>
      </c>
      <c r="AV126" s="13" t="s">
        <v>85</v>
      </c>
      <c r="AW126" s="13" t="s">
        <v>31</v>
      </c>
      <c r="AX126" s="13" t="s">
        <v>83</v>
      </c>
      <c r="AY126" s="211" t="s">
        <v>183</v>
      </c>
    </row>
    <row r="127" spans="2:63" s="12" customFormat="1" ht="25.9" customHeight="1">
      <c r="B127" s="171"/>
      <c r="C127" s="172"/>
      <c r="D127" s="173" t="s">
        <v>74</v>
      </c>
      <c r="E127" s="174" t="s">
        <v>277</v>
      </c>
      <c r="F127" s="174" t="s">
        <v>586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P128+P176+P200</f>
        <v>0</v>
      </c>
      <c r="Q127" s="179"/>
      <c r="R127" s="180">
        <f>R128+R176+R200</f>
        <v>1.1662500000000002</v>
      </c>
      <c r="S127" s="179"/>
      <c r="T127" s="181">
        <f>T128+T176+T200</f>
        <v>0</v>
      </c>
      <c r="AR127" s="182" t="s">
        <v>97</v>
      </c>
      <c r="AT127" s="183" t="s">
        <v>74</v>
      </c>
      <c r="AU127" s="183" t="s">
        <v>75</v>
      </c>
      <c r="AY127" s="182" t="s">
        <v>183</v>
      </c>
      <c r="BK127" s="184">
        <f>BK128+BK176+BK200</f>
        <v>0</v>
      </c>
    </row>
    <row r="128" spans="2:63" s="12" customFormat="1" ht="22.9" customHeight="1">
      <c r="B128" s="171"/>
      <c r="C128" s="172"/>
      <c r="D128" s="173" t="s">
        <v>74</v>
      </c>
      <c r="E128" s="185" t="s">
        <v>587</v>
      </c>
      <c r="F128" s="185" t="s">
        <v>588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SUM(P129:P175)</f>
        <v>0</v>
      </c>
      <c r="Q128" s="179"/>
      <c r="R128" s="180">
        <f>SUM(R129:R175)</f>
        <v>1.0128000000000001</v>
      </c>
      <c r="S128" s="179"/>
      <c r="T128" s="181">
        <f>SUM(T129:T175)</f>
        <v>0</v>
      </c>
      <c r="AR128" s="182" t="s">
        <v>97</v>
      </c>
      <c r="AT128" s="183" t="s">
        <v>74</v>
      </c>
      <c r="AU128" s="183" t="s">
        <v>83</v>
      </c>
      <c r="AY128" s="182" t="s">
        <v>183</v>
      </c>
      <c r="BK128" s="184">
        <f>SUM(BK129:BK175)</f>
        <v>0</v>
      </c>
    </row>
    <row r="129" spans="1:65" s="2" customFormat="1" ht="24.2" customHeight="1">
      <c r="A129" s="34"/>
      <c r="B129" s="35"/>
      <c r="C129" s="187" t="s">
        <v>85</v>
      </c>
      <c r="D129" s="187" t="s">
        <v>185</v>
      </c>
      <c r="E129" s="188" t="s">
        <v>589</v>
      </c>
      <c r="F129" s="189" t="s">
        <v>590</v>
      </c>
      <c r="G129" s="190" t="s">
        <v>188</v>
      </c>
      <c r="H129" s="191">
        <v>35</v>
      </c>
      <c r="I129" s="192"/>
      <c r="J129" s="193">
        <f>ROUND(I129*H129,2)</f>
        <v>0</v>
      </c>
      <c r="K129" s="189" t="s">
        <v>189</v>
      </c>
      <c r="L129" s="39"/>
      <c r="M129" s="194" t="s">
        <v>1</v>
      </c>
      <c r="N129" s="195" t="s">
        <v>40</v>
      </c>
      <c r="O129" s="71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481</v>
      </c>
      <c r="AT129" s="198" t="s">
        <v>185</v>
      </c>
      <c r="AU129" s="198" t="s">
        <v>85</v>
      </c>
      <c r="AY129" s="17" t="s">
        <v>183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83</v>
      </c>
      <c r="BK129" s="199">
        <f>ROUND(I129*H129,2)</f>
        <v>0</v>
      </c>
      <c r="BL129" s="17" t="s">
        <v>481</v>
      </c>
      <c r="BM129" s="198" t="s">
        <v>591</v>
      </c>
    </row>
    <row r="130" spans="1:47" s="2" customFormat="1" ht="19.5">
      <c r="A130" s="34"/>
      <c r="B130" s="35"/>
      <c r="C130" s="36"/>
      <c r="D130" s="202" t="s">
        <v>230</v>
      </c>
      <c r="E130" s="36"/>
      <c r="F130" s="212" t="s">
        <v>592</v>
      </c>
      <c r="G130" s="36"/>
      <c r="H130" s="36"/>
      <c r="I130" s="213"/>
      <c r="J130" s="36"/>
      <c r="K130" s="36"/>
      <c r="L130" s="39"/>
      <c r="M130" s="214"/>
      <c r="N130" s="215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230</v>
      </c>
      <c r="AU130" s="17" t="s">
        <v>85</v>
      </c>
    </row>
    <row r="131" spans="2:51" s="13" customFormat="1" ht="11.25">
      <c r="B131" s="200"/>
      <c r="C131" s="201"/>
      <c r="D131" s="202" t="s">
        <v>198</v>
      </c>
      <c r="E131" s="203" t="s">
        <v>1</v>
      </c>
      <c r="F131" s="204" t="s">
        <v>560</v>
      </c>
      <c r="G131" s="201"/>
      <c r="H131" s="205">
        <v>7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198</v>
      </c>
      <c r="AU131" s="211" t="s">
        <v>85</v>
      </c>
      <c r="AV131" s="13" t="s">
        <v>85</v>
      </c>
      <c r="AW131" s="13" t="s">
        <v>31</v>
      </c>
      <c r="AX131" s="13" t="s">
        <v>83</v>
      </c>
      <c r="AY131" s="211" t="s">
        <v>183</v>
      </c>
    </row>
    <row r="132" spans="2:51" s="13" customFormat="1" ht="11.25">
      <c r="B132" s="200"/>
      <c r="C132" s="201"/>
      <c r="D132" s="202" t="s">
        <v>198</v>
      </c>
      <c r="E132" s="201"/>
      <c r="F132" s="204" t="s">
        <v>593</v>
      </c>
      <c r="G132" s="201"/>
      <c r="H132" s="205">
        <v>35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198</v>
      </c>
      <c r="AU132" s="211" t="s">
        <v>85</v>
      </c>
      <c r="AV132" s="13" t="s">
        <v>85</v>
      </c>
      <c r="AW132" s="13" t="s">
        <v>4</v>
      </c>
      <c r="AX132" s="13" t="s">
        <v>83</v>
      </c>
      <c r="AY132" s="211" t="s">
        <v>183</v>
      </c>
    </row>
    <row r="133" spans="1:65" s="2" customFormat="1" ht="24.2" customHeight="1">
      <c r="A133" s="34"/>
      <c r="B133" s="35"/>
      <c r="C133" s="187" t="s">
        <v>97</v>
      </c>
      <c r="D133" s="187" t="s">
        <v>185</v>
      </c>
      <c r="E133" s="188" t="s">
        <v>594</v>
      </c>
      <c r="F133" s="189" t="s">
        <v>595</v>
      </c>
      <c r="G133" s="190" t="s">
        <v>188</v>
      </c>
      <c r="H133" s="191">
        <v>56</v>
      </c>
      <c r="I133" s="192"/>
      <c r="J133" s="193">
        <f>ROUND(I133*H133,2)</f>
        <v>0</v>
      </c>
      <c r="K133" s="189" t="s">
        <v>189</v>
      </c>
      <c r="L133" s="39"/>
      <c r="M133" s="194" t="s">
        <v>1</v>
      </c>
      <c r="N133" s="195" t="s">
        <v>40</v>
      </c>
      <c r="O133" s="71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481</v>
      </c>
      <c r="AT133" s="198" t="s">
        <v>185</v>
      </c>
      <c r="AU133" s="198" t="s">
        <v>85</v>
      </c>
      <c r="AY133" s="17" t="s">
        <v>183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83</v>
      </c>
      <c r="BK133" s="199">
        <f>ROUND(I133*H133,2)</f>
        <v>0</v>
      </c>
      <c r="BL133" s="17" t="s">
        <v>481</v>
      </c>
      <c r="BM133" s="198" t="s">
        <v>596</v>
      </c>
    </row>
    <row r="134" spans="1:47" s="2" customFormat="1" ht="19.5">
      <c r="A134" s="34"/>
      <c r="B134" s="35"/>
      <c r="C134" s="36"/>
      <c r="D134" s="202" t="s">
        <v>230</v>
      </c>
      <c r="E134" s="36"/>
      <c r="F134" s="212" t="s">
        <v>597</v>
      </c>
      <c r="G134" s="36"/>
      <c r="H134" s="36"/>
      <c r="I134" s="213"/>
      <c r="J134" s="36"/>
      <c r="K134" s="36"/>
      <c r="L134" s="39"/>
      <c r="M134" s="214"/>
      <c r="N134" s="215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230</v>
      </c>
      <c r="AU134" s="17" t="s">
        <v>85</v>
      </c>
    </row>
    <row r="135" spans="2:51" s="13" customFormat="1" ht="11.25">
      <c r="B135" s="200"/>
      <c r="C135" s="201"/>
      <c r="D135" s="202" t="s">
        <v>198</v>
      </c>
      <c r="E135" s="203" t="s">
        <v>1</v>
      </c>
      <c r="F135" s="204" t="s">
        <v>558</v>
      </c>
      <c r="G135" s="201"/>
      <c r="H135" s="205">
        <v>14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198</v>
      </c>
      <c r="AU135" s="211" t="s">
        <v>85</v>
      </c>
      <c r="AV135" s="13" t="s">
        <v>85</v>
      </c>
      <c r="AW135" s="13" t="s">
        <v>31</v>
      </c>
      <c r="AX135" s="13" t="s">
        <v>83</v>
      </c>
      <c r="AY135" s="211" t="s">
        <v>183</v>
      </c>
    </row>
    <row r="136" spans="2:51" s="13" customFormat="1" ht="11.25">
      <c r="B136" s="200"/>
      <c r="C136" s="201"/>
      <c r="D136" s="202" t="s">
        <v>198</v>
      </c>
      <c r="E136" s="201"/>
      <c r="F136" s="204" t="s">
        <v>598</v>
      </c>
      <c r="G136" s="201"/>
      <c r="H136" s="205">
        <v>56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198</v>
      </c>
      <c r="AU136" s="211" t="s">
        <v>85</v>
      </c>
      <c r="AV136" s="13" t="s">
        <v>85</v>
      </c>
      <c r="AW136" s="13" t="s">
        <v>4</v>
      </c>
      <c r="AX136" s="13" t="s">
        <v>83</v>
      </c>
      <c r="AY136" s="211" t="s">
        <v>183</v>
      </c>
    </row>
    <row r="137" spans="1:65" s="2" customFormat="1" ht="33" customHeight="1">
      <c r="A137" s="34"/>
      <c r="B137" s="35"/>
      <c r="C137" s="187" t="s">
        <v>190</v>
      </c>
      <c r="D137" s="187" t="s">
        <v>185</v>
      </c>
      <c r="E137" s="188" t="s">
        <v>599</v>
      </c>
      <c r="F137" s="189" t="s">
        <v>600</v>
      </c>
      <c r="G137" s="190" t="s">
        <v>188</v>
      </c>
      <c r="H137" s="191">
        <v>14</v>
      </c>
      <c r="I137" s="192"/>
      <c r="J137" s="193">
        <f>ROUND(I137*H137,2)</f>
        <v>0</v>
      </c>
      <c r="K137" s="189" t="s">
        <v>189</v>
      </c>
      <c r="L137" s="39"/>
      <c r="M137" s="194" t="s">
        <v>1</v>
      </c>
      <c r="N137" s="195" t="s">
        <v>40</v>
      </c>
      <c r="O137" s="71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481</v>
      </c>
      <c r="AT137" s="198" t="s">
        <v>185</v>
      </c>
      <c r="AU137" s="198" t="s">
        <v>85</v>
      </c>
      <c r="AY137" s="17" t="s">
        <v>183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83</v>
      </c>
      <c r="BK137" s="199">
        <f>ROUND(I137*H137,2)</f>
        <v>0</v>
      </c>
      <c r="BL137" s="17" t="s">
        <v>481</v>
      </c>
      <c r="BM137" s="198" t="s">
        <v>601</v>
      </c>
    </row>
    <row r="138" spans="2:51" s="13" customFormat="1" ht="11.25">
      <c r="B138" s="200"/>
      <c r="C138" s="201"/>
      <c r="D138" s="202" t="s">
        <v>198</v>
      </c>
      <c r="E138" s="203" t="s">
        <v>1</v>
      </c>
      <c r="F138" s="204" t="s">
        <v>558</v>
      </c>
      <c r="G138" s="201"/>
      <c r="H138" s="205">
        <v>14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198</v>
      </c>
      <c r="AU138" s="211" t="s">
        <v>85</v>
      </c>
      <c r="AV138" s="13" t="s">
        <v>85</v>
      </c>
      <c r="AW138" s="13" t="s">
        <v>31</v>
      </c>
      <c r="AX138" s="13" t="s">
        <v>83</v>
      </c>
      <c r="AY138" s="211" t="s">
        <v>183</v>
      </c>
    </row>
    <row r="139" spans="1:65" s="2" customFormat="1" ht="24.2" customHeight="1">
      <c r="A139" s="34"/>
      <c r="B139" s="35"/>
      <c r="C139" s="227" t="s">
        <v>203</v>
      </c>
      <c r="D139" s="227" t="s">
        <v>277</v>
      </c>
      <c r="E139" s="228" t="s">
        <v>602</v>
      </c>
      <c r="F139" s="229" t="s">
        <v>603</v>
      </c>
      <c r="G139" s="230" t="s">
        <v>188</v>
      </c>
      <c r="H139" s="231">
        <v>14</v>
      </c>
      <c r="I139" s="232"/>
      <c r="J139" s="233">
        <f>ROUND(I139*H139,2)</f>
        <v>0</v>
      </c>
      <c r="K139" s="229" t="s">
        <v>189</v>
      </c>
      <c r="L139" s="234"/>
      <c r="M139" s="235" t="s">
        <v>1</v>
      </c>
      <c r="N139" s="236" t="s">
        <v>40</v>
      </c>
      <c r="O139" s="71"/>
      <c r="P139" s="196">
        <f>O139*H139</f>
        <v>0</v>
      </c>
      <c r="Q139" s="196">
        <v>0.0037</v>
      </c>
      <c r="R139" s="196">
        <f>Q139*H139</f>
        <v>0.0518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604</v>
      </c>
      <c r="AT139" s="198" t="s">
        <v>277</v>
      </c>
      <c r="AU139" s="198" t="s">
        <v>85</v>
      </c>
      <c r="AY139" s="17" t="s">
        <v>183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83</v>
      </c>
      <c r="BK139" s="199">
        <f>ROUND(I139*H139,2)</f>
        <v>0</v>
      </c>
      <c r="BL139" s="17" t="s">
        <v>604</v>
      </c>
      <c r="BM139" s="198" t="s">
        <v>605</v>
      </c>
    </row>
    <row r="140" spans="2:51" s="13" customFormat="1" ht="11.25">
      <c r="B140" s="200"/>
      <c r="C140" s="201"/>
      <c r="D140" s="202" t="s">
        <v>198</v>
      </c>
      <c r="E140" s="203" t="s">
        <v>1</v>
      </c>
      <c r="F140" s="204" t="s">
        <v>558</v>
      </c>
      <c r="G140" s="201"/>
      <c r="H140" s="205">
        <v>14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198</v>
      </c>
      <c r="AU140" s="211" t="s">
        <v>85</v>
      </c>
      <c r="AV140" s="13" t="s">
        <v>85</v>
      </c>
      <c r="AW140" s="13" t="s">
        <v>31</v>
      </c>
      <c r="AX140" s="13" t="s">
        <v>83</v>
      </c>
      <c r="AY140" s="211" t="s">
        <v>183</v>
      </c>
    </row>
    <row r="141" spans="1:65" s="2" customFormat="1" ht="24.2" customHeight="1">
      <c r="A141" s="34"/>
      <c r="B141" s="35"/>
      <c r="C141" s="187" t="s">
        <v>131</v>
      </c>
      <c r="D141" s="187" t="s">
        <v>185</v>
      </c>
      <c r="E141" s="188" t="s">
        <v>606</v>
      </c>
      <c r="F141" s="189" t="s">
        <v>607</v>
      </c>
      <c r="G141" s="190" t="s">
        <v>188</v>
      </c>
      <c r="H141" s="191">
        <v>7</v>
      </c>
      <c r="I141" s="192"/>
      <c r="J141" s="193">
        <f>ROUND(I141*H141,2)</f>
        <v>0</v>
      </c>
      <c r="K141" s="189" t="s">
        <v>189</v>
      </c>
      <c r="L141" s="39"/>
      <c r="M141" s="194" t="s">
        <v>1</v>
      </c>
      <c r="N141" s="195" t="s">
        <v>40</v>
      </c>
      <c r="O141" s="71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481</v>
      </c>
      <c r="AT141" s="198" t="s">
        <v>185</v>
      </c>
      <c r="AU141" s="198" t="s">
        <v>85</v>
      </c>
      <c r="AY141" s="17" t="s">
        <v>183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83</v>
      </c>
      <c r="BK141" s="199">
        <f>ROUND(I141*H141,2)</f>
        <v>0</v>
      </c>
      <c r="BL141" s="17" t="s">
        <v>481</v>
      </c>
      <c r="BM141" s="198" t="s">
        <v>608</v>
      </c>
    </row>
    <row r="142" spans="2:51" s="13" customFormat="1" ht="11.25">
      <c r="B142" s="200"/>
      <c r="C142" s="201"/>
      <c r="D142" s="202" t="s">
        <v>198</v>
      </c>
      <c r="E142" s="203" t="s">
        <v>1</v>
      </c>
      <c r="F142" s="204" t="s">
        <v>560</v>
      </c>
      <c r="G142" s="201"/>
      <c r="H142" s="205">
        <v>7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198</v>
      </c>
      <c r="AU142" s="211" t="s">
        <v>85</v>
      </c>
      <c r="AV142" s="13" t="s">
        <v>85</v>
      </c>
      <c r="AW142" s="13" t="s">
        <v>31</v>
      </c>
      <c r="AX142" s="13" t="s">
        <v>83</v>
      </c>
      <c r="AY142" s="211" t="s">
        <v>183</v>
      </c>
    </row>
    <row r="143" spans="1:65" s="2" customFormat="1" ht="16.5" customHeight="1">
      <c r="A143" s="34"/>
      <c r="B143" s="35"/>
      <c r="C143" s="227" t="s">
        <v>211</v>
      </c>
      <c r="D143" s="227" t="s">
        <v>277</v>
      </c>
      <c r="E143" s="228" t="s">
        <v>609</v>
      </c>
      <c r="F143" s="229" t="s">
        <v>610</v>
      </c>
      <c r="G143" s="230" t="s">
        <v>188</v>
      </c>
      <c r="H143" s="231">
        <v>7</v>
      </c>
      <c r="I143" s="232"/>
      <c r="J143" s="233">
        <f>ROUND(I143*H143,2)</f>
        <v>0</v>
      </c>
      <c r="K143" s="229" t="s">
        <v>1</v>
      </c>
      <c r="L143" s="234"/>
      <c r="M143" s="235" t="s">
        <v>1</v>
      </c>
      <c r="N143" s="236" t="s">
        <v>40</v>
      </c>
      <c r="O143" s="71"/>
      <c r="P143" s="196">
        <f>O143*H143</f>
        <v>0</v>
      </c>
      <c r="Q143" s="196">
        <v>0.02</v>
      </c>
      <c r="R143" s="196">
        <f>Q143*H143</f>
        <v>0.14</v>
      </c>
      <c r="S143" s="196">
        <v>0</v>
      </c>
      <c r="T143" s="19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8" t="s">
        <v>604</v>
      </c>
      <c r="AT143" s="198" t="s">
        <v>277</v>
      </c>
      <c r="AU143" s="198" t="s">
        <v>85</v>
      </c>
      <c r="AY143" s="17" t="s">
        <v>183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7" t="s">
        <v>83</v>
      </c>
      <c r="BK143" s="199">
        <f>ROUND(I143*H143,2)</f>
        <v>0</v>
      </c>
      <c r="BL143" s="17" t="s">
        <v>604</v>
      </c>
      <c r="BM143" s="198" t="s">
        <v>611</v>
      </c>
    </row>
    <row r="144" spans="2:51" s="15" customFormat="1" ht="11.25">
      <c r="B144" s="237"/>
      <c r="C144" s="238"/>
      <c r="D144" s="202" t="s">
        <v>198</v>
      </c>
      <c r="E144" s="239" t="s">
        <v>1</v>
      </c>
      <c r="F144" s="240" t="s">
        <v>612</v>
      </c>
      <c r="G144" s="238"/>
      <c r="H144" s="239" t="s">
        <v>1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198</v>
      </c>
      <c r="AU144" s="246" t="s">
        <v>85</v>
      </c>
      <c r="AV144" s="15" t="s">
        <v>83</v>
      </c>
      <c r="AW144" s="15" t="s">
        <v>31</v>
      </c>
      <c r="AX144" s="15" t="s">
        <v>75</v>
      </c>
      <c r="AY144" s="246" t="s">
        <v>183</v>
      </c>
    </row>
    <row r="145" spans="2:51" s="15" customFormat="1" ht="11.25">
      <c r="B145" s="237"/>
      <c r="C145" s="238"/>
      <c r="D145" s="202" t="s">
        <v>198</v>
      </c>
      <c r="E145" s="239" t="s">
        <v>1</v>
      </c>
      <c r="F145" s="240" t="s">
        <v>613</v>
      </c>
      <c r="G145" s="238"/>
      <c r="H145" s="239" t="s">
        <v>1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198</v>
      </c>
      <c r="AU145" s="246" t="s">
        <v>85</v>
      </c>
      <c r="AV145" s="15" t="s">
        <v>83</v>
      </c>
      <c r="AW145" s="15" t="s">
        <v>31</v>
      </c>
      <c r="AX145" s="15" t="s">
        <v>75</v>
      </c>
      <c r="AY145" s="246" t="s">
        <v>183</v>
      </c>
    </row>
    <row r="146" spans="2:51" s="15" customFormat="1" ht="11.25">
      <c r="B146" s="237"/>
      <c r="C146" s="238"/>
      <c r="D146" s="202" t="s">
        <v>198</v>
      </c>
      <c r="E146" s="239" t="s">
        <v>1</v>
      </c>
      <c r="F146" s="240" t="s">
        <v>614</v>
      </c>
      <c r="G146" s="238"/>
      <c r="H146" s="239" t="s">
        <v>1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198</v>
      </c>
      <c r="AU146" s="246" t="s">
        <v>85</v>
      </c>
      <c r="AV146" s="15" t="s">
        <v>83</v>
      </c>
      <c r="AW146" s="15" t="s">
        <v>31</v>
      </c>
      <c r="AX146" s="15" t="s">
        <v>75</v>
      </c>
      <c r="AY146" s="246" t="s">
        <v>183</v>
      </c>
    </row>
    <row r="147" spans="2:51" s="13" customFormat="1" ht="11.25">
      <c r="B147" s="200"/>
      <c r="C147" s="201"/>
      <c r="D147" s="202" t="s">
        <v>198</v>
      </c>
      <c r="E147" s="203" t="s">
        <v>1</v>
      </c>
      <c r="F147" s="204" t="s">
        <v>211</v>
      </c>
      <c r="G147" s="201"/>
      <c r="H147" s="205">
        <v>7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198</v>
      </c>
      <c r="AU147" s="211" t="s">
        <v>85</v>
      </c>
      <c r="AV147" s="13" t="s">
        <v>85</v>
      </c>
      <c r="AW147" s="13" t="s">
        <v>31</v>
      </c>
      <c r="AX147" s="13" t="s">
        <v>83</v>
      </c>
      <c r="AY147" s="211" t="s">
        <v>183</v>
      </c>
    </row>
    <row r="148" spans="1:65" s="2" customFormat="1" ht="24.2" customHeight="1">
      <c r="A148" s="34"/>
      <c r="B148" s="35"/>
      <c r="C148" s="187" t="s">
        <v>216</v>
      </c>
      <c r="D148" s="187" t="s">
        <v>185</v>
      </c>
      <c r="E148" s="188" t="s">
        <v>615</v>
      </c>
      <c r="F148" s="189" t="s">
        <v>616</v>
      </c>
      <c r="G148" s="190" t="s">
        <v>188</v>
      </c>
      <c r="H148" s="191">
        <v>7</v>
      </c>
      <c r="I148" s="192"/>
      <c r="J148" s="193">
        <f>ROUND(I148*H148,2)</f>
        <v>0</v>
      </c>
      <c r="K148" s="189" t="s">
        <v>189</v>
      </c>
      <c r="L148" s="39"/>
      <c r="M148" s="194" t="s">
        <v>1</v>
      </c>
      <c r="N148" s="195" t="s">
        <v>40</v>
      </c>
      <c r="O148" s="7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481</v>
      </c>
      <c r="AT148" s="198" t="s">
        <v>185</v>
      </c>
      <c r="AU148" s="198" t="s">
        <v>85</v>
      </c>
      <c r="AY148" s="17" t="s">
        <v>183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83</v>
      </c>
      <c r="BK148" s="199">
        <f>ROUND(I148*H148,2)</f>
        <v>0</v>
      </c>
      <c r="BL148" s="17" t="s">
        <v>481</v>
      </c>
      <c r="BM148" s="198" t="s">
        <v>617</v>
      </c>
    </row>
    <row r="149" spans="2:51" s="13" customFormat="1" ht="11.25">
      <c r="B149" s="200"/>
      <c r="C149" s="201"/>
      <c r="D149" s="202" t="s">
        <v>198</v>
      </c>
      <c r="E149" s="203" t="s">
        <v>1</v>
      </c>
      <c r="F149" s="204" t="s">
        <v>556</v>
      </c>
      <c r="G149" s="201"/>
      <c r="H149" s="205">
        <v>7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198</v>
      </c>
      <c r="AU149" s="211" t="s">
        <v>85</v>
      </c>
      <c r="AV149" s="13" t="s">
        <v>85</v>
      </c>
      <c r="AW149" s="13" t="s">
        <v>31</v>
      </c>
      <c r="AX149" s="13" t="s">
        <v>83</v>
      </c>
      <c r="AY149" s="211" t="s">
        <v>183</v>
      </c>
    </row>
    <row r="150" spans="1:65" s="2" customFormat="1" ht="16.5" customHeight="1">
      <c r="A150" s="34"/>
      <c r="B150" s="35"/>
      <c r="C150" s="227" t="s">
        <v>128</v>
      </c>
      <c r="D150" s="227" t="s">
        <v>277</v>
      </c>
      <c r="E150" s="228" t="s">
        <v>618</v>
      </c>
      <c r="F150" s="229" t="s">
        <v>619</v>
      </c>
      <c r="G150" s="230" t="s">
        <v>188</v>
      </c>
      <c r="H150" s="231">
        <v>7</v>
      </c>
      <c r="I150" s="232"/>
      <c r="J150" s="233">
        <f>ROUND(I150*H150,2)</f>
        <v>0</v>
      </c>
      <c r="K150" s="229" t="s">
        <v>1</v>
      </c>
      <c r="L150" s="234"/>
      <c r="M150" s="235" t="s">
        <v>1</v>
      </c>
      <c r="N150" s="236" t="s">
        <v>40</v>
      </c>
      <c r="O150" s="71"/>
      <c r="P150" s="196">
        <f>O150*H150</f>
        <v>0</v>
      </c>
      <c r="Q150" s="196">
        <v>0.06</v>
      </c>
      <c r="R150" s="196">
        <f>Q150*H150</f>
        <v>0.42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604</v>
      </c>
      <c r="AT150" s="198" t="s">
        <v>277</v>
      </c>
      <c r="AU150" s="198" t="s">
        <v>85</v>
      </c>
      <c r="AY150" s="17" t="s">
        <v>183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83</v>
      </c>
      <c r="BK150" s="199">
        <f>ROUND(I150*H150,2)</f>
        <v>0</v>
      </c>
      <c r="BL150" s="17" t="s">
        <v>604</v>
      </c>
      <c r="BM150" s="198" t="s">
        <v>620</v>
      </c>
    </row>
    <row r="151" spans="2:51" s="15" customFormat="1" ht="11.25">
      <c r="B151" s="237"/>
      <c r="C151" s="238"/>
      <c r="D151" s="202" t="s">
        <v>198</v>
      </c>
      <c r="E151" s="239" t="s">
        <v>1</v>
      </c>
      <c r="F151" s="240" t="s">
        <v>621</v>
      </c>
      <c r="G151" s="238"/>
      <c r="H151" s="239" t="s">
        <v>1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198</v>
      </c>
      <c r="AU151" s="246" t="s">
        <v>85</v>
      </c>
      <c r="AV151" s="15" t="s">
        <v>83</v>
      </c>
      <c r="AW151" s="15" t="s">
        <v>31</v>
      </c>
      <c r="AX151" s="15" t="s">
        <v>75</v>
      </c>
      <c r="AY151" s="246" t="s">
        <v>183</v>
      </c>
    </row>
    <row r="152" spans="2:51" s="13" customFormat="1" ht="11.25">
      <c r="B152" s="200"/>
      <c r="C152" s="201"/>
      <c r="D152" s="202" t="s">
        <v>198</v>
      </c>
      <c r="E152" s="203" t="s">
        <v>1</v>
      </c>
      <c r="F152" s="204" t="s">
        <v>211</v>
      </c>
      <c r="G152" s="201"/>
      <c r="H152" s="205">
        <v>7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198</v>
      </c>
      <c r="AU152" s="211" t="s">
        <v>85</v>
      </c>
      <c r="AV152" s="13" t="s">
        <v>85</v>
      </c>
      <c r="AW152" s="13" t="s">
        <v>31</v>
      </c>
      <c r="AX152" s="13" t="s">
        <v>83</v>
      </c>
      <c r="AY152" s="211" t="s">
        <v>183</v>
      </c>
    </row>
    <row r="153" spans="1:65" s="2" customFormat="1" ht="16.5" customHeight="1">
      <c r="A153" s="34"/>
      <c r="B153" s="35"/>
      <c r="C153" s="187" t="s">
        <v>117</v>
      </c>
      <c r="D153" s="187" t="s">
        <v>185</v>
      </c>
      <c r="E153" s="188" t="s">
        <v>622</v>
      </c>
      <c r="F153" s="189" t="s">
        <v>623</v>
      </c>
      <c r="G153" s="190" t="s">
        <v>188</v>
      </c>
      <c r="H153" s="191">
        <v>7</v>
      </c>
      <c r="I153" s="192"/>
      <c r="J153" s="193">
        <f>ROUND(I153*H153,2)</f>
        <v>0</v>
      </c>
      <c r="K153" s="189" t="s">
        <v>189</v>
      </c>
      <c r="L153" s="39"/>
      <c r="M153" s="194" t="s">
        <v>1</v>
      </c>
      <c r="N153" s="195" t="s">
        <v>40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481</v>
      </c>
      <c r="AT153" s="198" t="s">
        <v>185</v>
      </c>
      <c r="AU153" s="198" t="s">
        <v>85</v>
      </c>
      <c r="AY153" s="17" t="s">
        <v>183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83</v>
      </c>
      <c r="BK153" s="199">
        <f>ROUND(I153*H153,2)</f>
        <v>0</v>
      </c>
      <c r="BL153" s="17" t="s">
        <v>481</v>
      </c>
      <c r="BM153" s="198" t="s">
        <v>624</v>
      </c>
    </row>
    <row r="154" spans="2:51" s="13" customFormat="1" ht="11.25">
      <c r="B154" s="200"/>
      <c r="C154" s="201"/>
      <c r="D154" s="202" t="s">
        <v>198</v>
      </c>
      <c r="E154" s="203" t="s">
        <v>1</v>
      </c>
      <c r="F154" s="204" t="s">
        <v>556</v>
      </c>
      <c r="G154" s="201"/>
      <c r="H154" s="205">
        <v>7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198</v>
      </c>
      <c r="AU154" s="211" t="s">
        <v>85</v>
      </c>
      <c r="AV154" s="13" t="s">
        <v>85</v>
      </c>
      <c r="AW154" s="13" t="s">
        <v>31</v>
      </c>
      <c r="AX154" s="13" t="s">
        <v>83</v>
      </c>
      <c r="AY154" s="211" t="s">
        <v>183</v>
      </c>
    </row>
    <row r="155" spans="1:65" s="2" customFormat="1" ht="16.5" customHeight="1">
      <c r="A155" s="34"/>
      <c r="B155" s="35"/>
      <c r="C155" s="227" t="s">
        <v>226</v>
      </c>
      <c r="D155" s="227" t="s">
        <v>277</v>
      </c>
      <c r="E155" s="228" t="s">
        <v>625</v>
      </c>
      <c r="F155" s="229" t="s">
        <v>626</v>
      </c>
      <c r="G155" s="230" t="s">
        <v>188</v>
      </c>
      <c r="H155" s="231">
        <v>7</v>
      </c>
      <c r="I155" s="232"/>
      <c r="J155" s="233">
        <f>ROUND(I155*H155,2)</f>
        <v>0</v>
      </c>
      <c r="K155" s="229" t="s">
        <v>1</v>
      </c>
      <c r="L155" s="234"/>
      <c r="M155" s="235" t="s">
        <v>1</v>
      </c>
      <c r="N155" s="236" t="s">
        <v>40</v>
      </c>
      <c r="O155" s="71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604</v>
      </c>
      <c r="AT155" s="198" t="s">
        <v>277</v>
      </c>
      <c r="AU155" s="198" t="s">
        <v>85</v>
      </c>
      <c r="AY155" s="17" t="s">
        <v>183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83</v>
      </c>
      <c r="BK155" s="199">
        <f>ROUND(I155*H155,2)</f>
        <v>0</v>
      </c>
      <c r="BL155" s="17" t="s">
        <v>604</v>
      </c>
      <c r="BM155" s="198" t="s">
        <v>627</v>
      </c>
    </row>
    <row r="156" spans="1:47" s="2" customFormat="1" ht="19.5">
      <c r="A156" s="34"/>
      <c r="B156" s="35"/>
      <c r="C156" s="36"/>
      <c r="D156" s="202" t="s">
        <v>230</v>
      </c>
      <c r="E156" s="36"/>
      <c r="F156" s="212" t="s">
        <v>628</v>
      </c>
      <c r="G156" s="36"/>
      <c r="H156" s="36"/>
      <c r="I156" s="213"/>
      <c r="J156" s="36"/>
      <c r="K156" s="36"/>
      <c r="L156" s="39"/>
      <c r="M156" s="214"/>
      <c r="N156" s="215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230</v>
      </c>
      <c r="AU156" s="17" t="s">
        <v>85</v>
      </c>
    </row>
    <row r="157" spans="2:51" s="15" customFormat="1" ht="11.25">
      <c r="B157" s="237"/>
      <c r="C157" s="238"/>
      <c r="D157" s="202" t="s">
        <v>198</v>
      </c>
      <c r="E157" s="239" t="s">
        <v>1</v>
      </c>
      <c r="F157" s="240" t="s">
        <v>629</v>
      </c>
      <c r="G157" s="238"/>
      <c r="H157" s="239" t="s">
        <v>1</v>
      </c>
      <c r="I157" s="241"/>
      <c r="J157" s="238"/>
      <c r="K157" s="238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198</v>
      </c>
      <c r="AU157" s="246" t="s">
        <v>85</v>
      </c>
      <c r="AV157" s="15" t="s">
        <v>83</v>
      </c>
      <c r="AW157" s="15" t="s">
        <v>31</v>
      </c>
      <c r="AX157" s="15" t="s">
        <v>75</v>
      </c>
      <c r="AY157" s="246" t="s">
        <v>183</v>
      </c>
    </row>
    <row r="158" spans="2:51" s="13" customFormat="1" ht="11.25">
      <c r="B158" s="200"/>
      <c r="C158" s="201"/>
      <c r="D158" s="202" t="s">
        <v>198</v>
      </c>
      <c r="E158" s="203" t="s">
        <v>1</v>
      </c>
      <c r="F158" s="204" t="s">
        <v>556</v>
      </c>
      <c r="G158" s="201"/>
      <c r="H158" s="205">
        <v>7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198</v>
      </c>
      <c r="AU158" s="211" t="s">
        <v>85</v>
      </c>
      <c r="AV158" s="13" t="s">
        <v>85</v>
      </c>
      <c r="AW158" s="13" t="s">
        <v>31</v>
      </c>
      <c r="AX158" s="13" t="s">
        <v>83</v>
      </c>
      <c r="AY158" s="211" t="s">
        <v>183</v>
      </c>
    </row>
    <row r="159" spans="1:65" s="2" customFormat="1" ht="16.5" customHeight="1">
      <c r="A159" s="34"/>
      <c r="B159" s="35"/>
      <c r="C159" s="187" t="s">
        <v>233</v>
      </c>
      <c r="D159" s="187" t="s">
        <v>185</v>
      </c>
      <c r="E159" s="188" t="s">
        <v>630</v>
      </c>
      <c r="F159" s="189" t="s">
        <v>631</v>
      </c>
      <c r="G159" s="190" t="s">
        <v>188</v>
      </c>
      <c r="H159" s="191">
        <v>7</v>
      </c>
      <c r="I159" s="192"/>
      <c r="J159" s="193">
        <f>ROUND(I159*H159,2)</f>
        <v>0</v>
      </c>
      <c r="K159" s="189" t="s">
        <v>189</v>
      </c>
      <c r="L159" s="39"/>
      <c r="M159" s="194" t="s">
        <v>1</v>
      </c>
      <c r="N159" s="195" t="s">
        <v>40</v>
      </c>
      <c r="O159" s="7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481</v>
      </c>
      <c r="AT159" s="198" t="s">
        <v>185</v>
      </c>
      <c r="AU159" s="198" t="s">
        <v>85</v>
      </c>
      <c r="AY159" s="17" t="s">
        <v>183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83</v>
      </c>
      <c r="BK159" s="199">
        <f>ROUND(I159*H159,2)</f>
        <v>0</v>
      </c>
      <c r="BL159" s="17" t="s">
        <v>481</v>
      </c>
      <c r="BM159" s="198" t="s">
        <v>632</v>
      </c>
    </row>
    <row r="160" spans="2:51" s="13" customFormat="1" ht="11.25">
      <c r="B160" s="200"/>
      <c r="C160" s="201"/>
      <c r="D160" s="202" t="s">
        <v>198</v>
      </c>
      <c r="E160" s="203" t="s">
        <v>1</v>
      </c>
      <c r="F160" s="204" t="s">
        <v>556</v>
      </c>
      <c r="G160" s="201"/>
      <c r="H160" s="205">
        <v>7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198</v>
      </c>
      <c r="AU160" s="211" t="s">
        <v>85</v>
      </c>
      <c r="AV160" s="13" t="s">
        <v>85</v>
      </c>
      <c r="AW160" s="13" t="s">
        <v>31</v>
      </c>
      <c r="AX160" s="13" t="s">
        <v>83</v>
      </c>
      <c r="AY160" s="211" t="s">
        <v>183</v>
      </c>
    </row>
    <row r="161" spans="1:65" s="2" customFormat="1" ht="16.5" customHeight="1">
      <c r="A161" s="34"/>
      <c r="B161" s="35"/>
      <c r="C161" s="227" t="s">
        <v>237</v>
      </c>
      <c r="D161" s="227" t="s">
        <v>277</v>
      </c>
      <c r="E161" s="228" t="s">
        <v>633</v>
      </c>
      <c r="F161" s="229" t="s">
        <v>634</v>
      </c>
      <c r="G161" s="230" t="s">
        <v>188</v>
      </c>
      <c r="H161" s="231">
        <v>7</v>
      </c>
      <c r="I161" s="232"/>
      <c r="J161" s="233">
        <f>ROUND(I161*H161,2)</f>
        <v>0</v>
      </c>
      <c r="K161" s="229" t="s">
        <v>189</v>
      </c>
      <c r="L161" s="234"/>
      <c r="M161" s="235" t="s">
        <v>1</v>
      </c>
      <c r="N161" s="236" t="s">
        <v>40</v>
      </c>
      <c r="O161" s="71"/>
      <c r="P161" s="196">
        <f>O161*H161</f>
        <v>0</v>
      </c>
      <c r="Q161" s="196">
        <v>0.0014</v>
      </c>
      <c r="R161" s="196">
        <f>Q161*H161</f>
        <v>0.0098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604</v>
      </c>
      <c r="AT161" s="198" t="s">
        <v>277</v>
      </c>
      <c r="AU161" s="198" t="s">
        <v>85</v>
      </c>
      <c r="AY161" s="17" t="s">
        <v>183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83</v>
      </c>
      <c r="BK161" s="199">
        <f>ROUND(I161*H161,2)</f>
        <v>0</v>
      </c>
      <c r="BL161" s="17" t="s">
        <v>604</v>
      </c>
      <c r="BM161" s="198" t="s">
        <v>635</v>
      </c>
    </row>
    <row r="162" spans="1:65" s="2" customFormat="1" ht="33" customHeight="1">
      <c r="A162" s="34"/>
      <c r="B162" s="35"/>
      <c r="C162" s="187" t="s">
        <v>241</v>
      </c>
      <c r="D162" s="187" t="s">
        <v>185</v>
      </c>
      <c r="E162" s="188" t="s">
        <v>636</v>
      </c>
      <c r="F162" s="189" t="s">
        <v>637</v>
      </c>
      <c r="G162" s="190" t="s">
        <v>127</v>
      </c>
      <c r="H162" s="191">
        <v>250</v>
      </c>
      <c r="I162" s="192"/>
      <c r="J162" s="193">
        <f>ROUND(I162*H162,2)</f>
        <v>0</v>
      </c>
      <c r="K162" s="189" t="s">
        <v>189</v>
      </c>
      <c r="L162" s="39"/>
      <c r="M162" s="194" t="s">
        <v>1</v>
      </c>
      <c r="N162" s="195" t="s">
        <v>40</v>
      </c>
      <c r="O162" s="7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8" t="s">
        <v>481</v>
      </c>
      <c r="AT162" s="198" t="s">
        <v>185</v>
      </c>
      <c r="AU162" s="198" t="s">
        <v>85</v>
      </c>
      <c r="AY162" s="17" t="s">
        <v>183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83</v>
      </c>
      <c r="BK162" s="199">
        <f>ROUND(I162*H162,2)</f>
        <v>0</v>
      </c>
      <c r="BL162" s="17" t="s">
        <v>481</v>
      </c>
      <c r="BM162" s="198" t="s">
        <v>638</v>
      </c>
    </row>
    <row r="163" spans="2:51" s="13" customFormat="1" ht="11.25">
      <c r="B163" s="200"/>
      <c r="C163" s="201"/>
      <c r="D163" s="202" t="s">
        <v>198</v>
      </c>
      <c r="E163" s="203" t="s">
        <v>1</v>
      </c>
      <c r="F163" s="204" t="s">
        <v>554</v>
      </c>
      <c r="G163" s="201"/>
      <c r="H163" s="205">
        <v>250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198</v>
      </c>
      <c r="AU163" s="211" t="s">
        <v>85</v>
      </c>
      <c r="AV163" s="13" t="s">
        <v>85</v>
      </c>
      <c r="AW163" s="13" t="s">
        <v>31</v>
      </c>
      <c r="AX163" s="13" t="s">
        <v>83</v>
      </c>
      <c r="AY163" s="211" t="s">
        <v>183</v>
      </c>
    </row>
    <row r="164" spans="1:65" s="2" customFormat="1" ht="16.5" customHeight="1">
      <c r="A164" s="34"/>
      <c r="B164" s="35"/>
      <c r="C164" s="227" t="s">
        <v>8</v>
      </c>
      <c r="D164" s="227" t="s">
        <v>277</v>
      </c>
      <c r="E164" s="228" t="s">
        <v>639</v>
      </c>
      <c r="F164" s="229" t="s">
        <v>640</v>
      </c>
      <c r="G164" s="230" t="s">
        <v>298</v>
      </c>
      <c r="H164" s="231">
        <v>155</v>
      </c>
      <c r="I164" s="232"/>
      <c r="J164" s="233">
        <f>ROUND(I164*H164,2)</f>
        <v>0</v>
      </c>
      <c r="K164" s="229" t="s">
        <v>189</v>
      </c>
      <c r="L164" s="234"/>
      <c r="M164" s="235" t="s">
        <v>1</v>
      </c>
      <c r="N164" s="236" t="s">
        <v>40</v>
      </c>
      <c r="O164" s="71"/>
      <c r="P164" s="196">
        <f>O164*H164</f>
        <v>0</v>
      </c>
      <c r="Q164" s="196">
        <v>0.001</v>
      </c>
      <c r="R164" s="196">
        <f>Q164*H164</f>
        <v>0.155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216</v>
      </c>
      <c r="AT164" s="198" t="s">
        <v>277</v>
      </c>
      <c r="AU164" s="198" t="s">
        <v>85</v>
      </c>
      <c r="AY164" s="17" t="s">
        <v>183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83</v>
      </c>
      <c r="BK164" s="199">
        <f>ROUND(I164*H164,2)</f>
        <v>0</v>
      </c>
      <c r="BL164" s="17" t="s">
        <v>190</v>
      </c>
      <c r="BM164" s="198" t="s">
        <v>641</v>
      </c>
    </row>
    <row r="165" spans="1:47" s="2" customFormat="1" ht="19.5">
      <c r="A165" s="34"/>
      <c r="B165" s="35"/>
      <c r="C165" s="36"/>
      <c r="D165" s="202" t="s">
        <v>230</v>
      </c>
      <c r="E165" s="36"/>
      <c r="F165" s="212" t="s">
        <v>642</v>
      </c>
      <c r="G165" s="36"/>
      <c r="H165" s="36"/>
      <c r="I165" s="213"/>
      <c r="J165" s="36"/>
      <c r="K165" s="36"/>
      <c r="L165" s="39"/>
      <c r="M165" s="214"/>
      <c r="N165" s="215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230</v>
      </c>
      <c r="AU165" s="17" t="s">
        <v>85</v>
      </c>
    </row>
    <row r="166" spans="2:51" s="13" customFormat="1" ht="11.25">
      <c r="B166" s="200"/>
      <c r="C166" s="201"/>
      <c r="D166" s="202" t="s">
        <v>198</v>
      </c>
      <c r="E166" s="201"/>
      <c r="F166" s="204" t="s">
        <v>643</v>
      </c>
      <c r="G166" s="201"/>
      <c r="H166" s="205">
        <v>155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198</v>
      </c>
      <c r="AU166" s="211" t="s">
        <v>85</v>
      </c>
      <c r="AV166" s="13" t="s">
        <v>85</v>
      </c>
      <c r="AW166" s="13" t="s">
        <v>4</v>
      </c>
      <c r="AX166" s="13" t="s">
        <v>83</v>
      </c>
      <c r="AY166" s="211" t="s">
        <v>183</v>
      </c>
    </row>
    <row r="167" spans="1:65" s="2" customFormat="1" ht="24.2" customHeight="1">
      <c r="A167" s="34"/>
      <c r="B167" s="35"/>
      <c r="C167" s="187" t="s">
        <v>121</v>
      </c>
      <c r="D167" s="187" t="s">
        <v>185</v>
      </c>
      <c r="E167" s="188" t="s">
        <v>644</v>
      </c>
      <c r="F167" s="189" t="s">
        <v>645</v>
      </c>
      <c r="G167" s="190" t="s">
        <v>127</v>
      </c>
      <c r="H167" s="191">
        <v>250</v>
      </c>
      <c r="I167" s="192"/>
      <c r="J167" s="193">
        <f>ROUND(I167*H167,2)</f>
        <v>0</v>
      </c>
      <c r="K167" s="189" t="s">
        <v>189</v>
      </c>
      <c r="L167" s="39"/>
      <c r="M167" s="194" t="s">
        <v>1</v>
      </c>
      <c r="N167" s="195" t="s">
        <v>40</v>
      </c>
      <c r="O167" s="7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481</v>
      </c>
      <c r="AT167" s="198" t="s">
        <v>185</v>
      </c>
      <c r="AU167" s="198" t="s">
        <v>85</v>
      </c>
      <c r="AY167" s="17" t="s">
        <v>183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83</v>
      </c>
      <c r="BK167" s="199">
        <f>ROUND(I167*H167,2)</f>
        <v>0</v>
      </c>
      <c r="BL167" s="17" t="s">
        <v>481</v>
      </c>
      <c r="BM167" s="198" t="s">
        <v>646</v>
      </c>
    </row>
    <row r="168" spans="2:51" s="13" customFormat="1" ht="11.25">
      <c r="B168" s="200"/>
      <c r="C168" s="201"/>
      <c r="D168" s="202" t="s">
        <v>198</v>
      </c>
      <c r="E168" s="203" t="s">
        <v>1</v>
      </c>
      <c r="F168" s="204" t="s">
        <v>554</v>
      </c>
      <c r="G168" s="201"/>
      <c r="H168" s="205">
        <v>250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198</v>
      </c>
      <c r="AU168" s="211" t="s">
        <v>85</v>
      </c>
      <c r="AV168" s="13" t="s">
        <v>85</v>
      </c>
      <c r="AW168" s="13" t="s">
        <v>31</v>
      </c>
      <c r="AX168" s="13" t="s">
        <v>83</v>
      </c>
      <c r="AY168" s="211" t="s">
        <v>183</v>
      </c>
    </row>
    <row r="169" spans="1:65" s="2" customFormat="1" ht="16.5" customHeight="1">
      <c r="A169" s="34"/>
      <c r="B169" s="35"/>
      <c r="C169" s="227" t="s">
        <v>252</v>
      </c>
      <c r="D169" s="227" t="s">
        <v>277</v>
      </c>
      <c r="E169" s="228" t="s">
        <v>647</v>
      </c>
      <c r="F169" s="229" t="s">
        <v>648</v>
      </c>
      <c r="G169" s="230" t="s">
        <v>127</v>
      </c>
      <c r="H169" s="231">
        <v>250</v>
      </c>
      <c r="I169" s="232"/>
      <c r="J169" s="233">
        <f>ROUND(I169*H169,2)</f>
        <v>0</v>
      </c>
      <c r="K169" s="229" t="s">
        <v>189</v>
      </c>
      <c r="L169" s="234"/>
      <c r="M169" s="235" t="s">
        <v>1</v>
      </c>
      <c r="N169" s="236" t="s">
        <v>40</v>
      </c>
      <c r="O169" s="71"/>
      <c r="P169" s="196">
        <f>O169*H169</f>
        <v>0</v>
      </c>
      <c r="Q169" s="196">
        <v>0.0009</v>
      </c>
      <c r="R169" s="196">
        <f>Q169*H169</f>
        <v>0.225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604</v>
      </c>
      <c r="AT169" s="198" t="s">
        <v>277</v>
      </c>
      <c r="AU169" s="198" t="s">
        <v>85</v>
      </c>
      <c r="AY169" s="17" t="s">
        <v>183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83</v>
      </c>
      <c r="BK169" s="199">
        <f>ROUND(I169*H169,2)</f>
        <v>0</v>
      </c>
      <c r="BL169" s="17" t="s">
        <v>604</v>
      </c>
      <c r="BM169" s="198" t="s">
        <v>649</v>
      </c>
    </row>
    <row r="170" spans="1:65" s="2" customFormat="1" ht="24.2" customHeight="1">
      <c r="A170" s="34"/>
      <c r="B170" s="35"/>
      <c r="C170" s="187" t="s">
        <v>260</v>
      </c>
      <c r="D170" s="187" t="s">
        <v>185</v>
      </c>
      <c r="E170" s="188" t="s">
        <v>650</v>
      </c>
      <c r="F170" s="189" t="s">
        <v>651</v>
      </c>
      <c r="G170" s="190" t="s">
        <v>127</v>
      </c>
      <c r="H170" s="191">
        <v>70</v>
      </c>
      <c r="I170" s="192"/>
      <c r="J170" s="193">
        <f>ROUND(I170*H170,2)</f>
        <v>0</v>
      </c>
      <c r="K170" s="189" t="s">
        <v>189</v>
      </c>
      <c r="L170" s="39"/>
      <c r="M170" s="194" t="s">
        <v>1</v>
      </c>
      <c r="N170" s="195" t="s">
        <v>40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481</v>
      </c>
      <c r="AT170" s="198" t="s">
        <v>185</v>
      </c>
      <c r="AU170" s="198" t="s">
        <v>85</v>
      </c>
      <c r="AY170" s="17" t="s">
        <v>183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83</v>
      </c>
      <c r="BK170" s="199">
        <f>ROUND(I170*H170,2)</f>
        <v>0</v>
      </c>
      <c r="BL170" s="17" t="s">
        <v>481</v>
      </c>
      <c r="BM170" s="198" t="s">
        <v>652</v>
      </c>
    </row>
    <row r="171" spans="2:51" s="13" customFormat="1" ht="11.25">
      <c r="B171" s="200"/>
      <c r="C171" s="201"/>
      <c r="D171" s="202" t="s">
        <v>198</v>
      </c>
      <c r="E171" s="203" t="s">
        <v>1</v>
      </c>
      <c r="F171" s="204" t="s">
        <v>562</v>
      </c>
      <c r="G171" s="201"/>
      <c r="H171" s="205">
        <v>70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198</v>
      </c>
      <c r="AU171" s="211" t="s">
        <v>85</v>
      </c>
      <c r="AV171" s="13" t="s">
        <v>85</v>
      </c>
      <c r="AW171" s="13" t="s">
        <v>31</v>
      </c>
      <c r="AX171" s="13" t="s">
        <v>83</v>
      </c>
      <c r="AY171" s="211" t="s">
        <v>183</v>
      </c>
    </row>
    <row r="172" spans="1:65" s="2" customFormat="1" ht="16.5" customHeight="1">
      <c r="A172" s="34"/>
      <c r="B172" s="35"/>
      <c r="C172" s="227" t="s">
        <v>264</v>
      </c>
      <c r="D172" s="227" t="s">
        <v>277</v>
      </c>
      <c r="E172" s="228" t="s">
        <v>653</v>
      </c>
      <c r="F172" s="229" t="s">
        <v>654</v>
      </c>
      <c r="G172" s="230" t="s">
        <v>127</v>
      </c>
      <c r="H172" s="231">
        <v>70</v>
      </c>
      <c r="I172" s="232"/>
      <c r="J172" s="233">
        <f>ROUND(I172*H172,2)</f>
        <v>0</v>
      </c>
      <c r="K172" s="229" t="s">
        <v>189</v>
      </c>
      <c r="L172" s="234"/>
      <c r="M172" s="235" t="s">
        <v>1</v>
      </c>
      <c r="N172" s="236" t="s">
        <v>40</v>
      </c>
      <c r="O172" s="71"/>
      <c r="P172" s="196">
        <f>O172*H172</f>
        <v>0</v>
      </c>
      <c r="Q172" s="196">
        <v>0.00016</v>
      </c>
      <c r="R172" s="196">
        <f>Q172*H172</f>
        <v>0.011200000000000002</v>
      </c>
      <c r="S172" s="196">
        <v>0</v>
      </c>
      <c r="T172" s="19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604</v>
      </c>
      <c r="AT172" s="198" t="s">
        <v>277</v>
      </c>
      <c r="AU172" s="198" t="s">
        <v>85</v>
      </c>
      <c r="AY172" s="17" t="s">
        <v>183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83</v>
      </c>
      <c r="BK172" s="199">
        <f>ROUND(I172*H172,2)</f>
        <v>0</v>
      </c>
      <c r="BL172" s="17" t="s">
        <v>604</v>
      </c>
      <c r="BM172" s="198" t="s">
        <v>655</v>
      </c>
    </row>
    <row r="173" spans="1:65" s="2" customFormat="1" ht="16.5" customHeight="1">
      <c r="A173" s="34"/>
      <c r="B173" s="35"/>
      <c r="C173" s="187" t="s">
        <v>270</v>
      </c>
      <c r="D173" s="187" t="s">
        <v>185</v>
      </c>
      <c r="E173" s="188" t="s">
        <v>656</v>
      </c>
      <c r="F173" s="189" t="s">
        <v>657</v>
      </c>
      <c r="G173" s="190" t="s">
        <v>658</v>
      </c>
      <c r="H173" s="252"/>
      <c r="I173" s="192"/>
      <c r="J173" s="193">
        <f>ROUND(I173*H173,2)</f>
        <v>0</v>
      </c>
      <c r="K173" s="189" t="s">
        <v>1</v>
      </c>
      <c r="L173" s="39"/>
      <c r="M173" s="194" t="s">
        <v>1</v>
      </c>
      <c r="N173" s="195" t="s">
        <v>40</v>
      </c>
      <c r="O173" s="71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604</v>
      </c>
      <c r="AT173" s="198" t="s">
        <v>185</v>
      </c>
      <c r="AU173" s="198" t="s">
        <v>85</v>
      </c>
      <c r="AY173" s="17" t="s">
        <v>183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83</v>
      </c>
      <c r="BK173" s="199">
        <f>ROUND(I173*H173,2)</f>
        <v>0</v>
      </c>
      <c r="BL173" s="17" t="s">
        <v>604</v>
      </c>
      <c r="BM173" s="198" t="s">
        <v>659</v>
      </c>
    </row>
    <row r="174" spans="1:65" s="2" customFormat="1" ht="16.5" customHeight="1">
      <c r="A174" s="34"/>
      <c r="B174" s="35"/>
      <c r="C174" s="187" t="s">
        <v>7</v>
      </c>
      <c r="D174" s="187" t="s">
        <v>185</v>
      </c>
      <c r="E174" s="188" t="s">
        <v>660</v>
      </c>
      <c r="F174" s="189" t="s">
        <v>661</v>
      </c>
      <c r="G174" s="190" t="s">
        <v>658</v>
      </c>
      <c r="H174" s="252"/>
      <c r="I174" s="192"/>
      <c r="J174" s="193">
        <f>ROUND(I174*H174,2)</f>
        <v>0</v>
      </c>
      <c r="K174" s="189" t="s">
        <v>1</v>
      </c>
      <c r="L174" s="39"/>
      <c r="M174" s="194" t="s">
        <v>1</v>
      </c>
      <c r="N174" s="195" t="s">
        <v>40</v>
      </c>
      <c r="O174" s="71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481</v>
      </c>
      <c r="AT174" s="198" t="s">
        <v>185</v>
      </c>
      <c r="AU174" s="198" t="s">
        <v>85</v>
      </c>
      <c r="AY174" s="17" t="s">
        <v>183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83</v>
      </c>
      <c r="BK174" s="199">
        <f>ROUND(I174*H174,2)</f>
        <v>0</v>
      </c>
      <c r="BL174" s="17" t="s">
        <v>481</v>
      </c>
      <c r="BM174" s="198" t="s">
        <v>662</v>
      </c>
    </row>
    <row r="175" spans="1:65" s="2" customFormat="1" ht="16.5" customHeight="1">
      <c r="A175" s="34"/>
      <c r="B175" s="35"/>
      <c r="C175" s="187" t="s">
        <v>285</v>
      </c>
      <c r="D175" s="187" t="s">
        <v>185</v>
      </c>
      <c r="E175" s="188" t="s">
        <v>663</v>
      </c>
      <c r="F175" s="189" t="s">
        <v>664</v>
      </c>
      <c r="G175" s="190" t="s">
        <v>658</v>
      </c>
      <c r="H175" s="252"/>
      <c r="I175" s="192"/>
      <c r="J175" s="193">
        <f>ROUND(I175*H175,2)</f>
        <v>0</v>
      </c>
      <c r="K175" s="189" t="s">
        <v>1</v>
      </c>
      <c r="L175" s="39"/>
      <c r="M175" s="194" t="s">
        <v>1</v>
      </c>
      <c r="N175" s="195" t="s">
        <v>40</v>
      </c>
      <c r="O175" s="71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481</v>
      </c>
      <c r="AT175" s="198" t="s">
        <v>185</v>
      </c>
      <c r="AU175" s="198" t="s">
        <v>85</v>
      </c>
      <c r="AY175" s="17" t="s">
        <v>183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83</v>
      </c>
      <c r="BK175" s="199">
        <f>ROUND(I175*H175,2)</f>
        <v>0</v>
      </c>
      <c r="BL175" s="17" t="s">
        <v>481</v>
      </c>
      <c r="BM175" s="198" t="s">
        <v>665</v>
      </c>
    </row>
    <row r="176" spans="2:63" s="12" customFormat="1" ht="22.9" customHeight="1">
      <c r="B176" s="171"/>
      <c r="C176" s="172"/>
      <c r="D176" s="173" t="s">
        <v>74</v>
      </c>
      <c r="E176" s="185" t="s">
        <v>666</v>
      </c>
      <c r="F176" s="185" t="s">
        <v>667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SUM(P177:P199)</f>
        <v>0</v>
      </c>
      <c r="Q176" s="179"/>
      <c r="R176" s="180">
        <f>SUM(R177:R199)</f>
        <v>0.15345</v>
      </c>
      <c r="S176" s="179"/>
      <c r="T176" s="181">
        <f>SUM(T177:T199)</f>
        <v>0</v>
      </c>
      <c r="AR176" s="182" t="s">
        <v>97</v>
      </c>
      <c r="AT176" s="183" t="s">
        <v>74</v>
      </c>
      <c r="AU176" s="183" t="s">
        <v>83</v>
      </c>
      <c r="AY176" s="182" t="s">
        <v>183</v>
      </c>
      <c r="BK176" s="184">
        <f>SUM(BK177:BK199)</f>
        <v>0</v>
      </c>
    </row>
    <row r="177" spans="1:65" s="2" customFormat="1" ht="24.2" customHeight="1">
      <c r="A177" s="34"/>
      <c r="B177" s="35"/>
      <c r="C177" s="187" t="s">
        <v>291</v>
      </c>
      <c r="D177" s="187" t="s">
        <v>185</v>
      </c>
      <c r="E177" s="188" t="s">
        <v>668</v>
      </c>
      <c r="F177" s="189" t="s">
        <v>669</v>
      </c>
      <c r="G177" s="190" t="s">
        <v>670</v>
      </c>
      <c r="H177" s="191">
        <v>0.25</v>
      </c>
      <c r="I177" s="192"/>
      <c r="J177" s="193">
        <f>ROUND(I177*H177,2)</f>
        <v>0</v>
      </c>
      <c r="K177" s="189" t="s">
        <v>189</v>
      </c>
      <c r="L177" s="39"/>
      <c r="M177" s="194" t="s">
        <v>1</v>
      </c>
      <c r="N177" s="195" t="s">
        <v>40</v>
      </c>
      <c r="O177" s="71"/>
      <c r="P177" s="196">
        <f>O177*H177</f>
        <v>0</v>
      </c>
      <c r="Q177" s="196">
        <v>0.0088</v>
      </c>
      <c r="R177" s="196">
        <f>Q177*H177</f>
        <v>0.0022</v>
      </c>
      <c r="S177" s="196">
        <v>0</v>
      </c>
      <c r="T177" s="19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481</v>
      </c>
      <c r="AT177" s="198" t="s">
        <v>185</v>
      </c>
      <c r="AU177" s="198" t="s">
        <v>85</v>
      </c>
      <c r="AY177" s="17" t="s">
        <v>183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83</v>
      </c>
      <c r="BK177" s="199">
        <f>ROUND(I177*H177,2)</f>
        <v>0</v>
      </c>
      <c r="BL177" s="17" t="s">
        <v>481</v>
      </c>
      <c r="BM177" s="198" t="s">
        <v>671</v>
      </c>
    </row>
    <row r="178" spans="1:47" s="2" customFormat="1" ht="19.5">
      <c r="A178" s="34"/>
      <c r="B178" s="35"/>
      <c r="C178" s="36"/>
      <c r="D178" s="202" t="s">
        <v>230</v>
      </c>
      <c r="E178" s="36"/>
      <c r="F178" s="212" t="s">
        <v>672</v>
      </c>
      <c r="G178" s="36"/>
      <c r="H178" s="36"/>
      <c r="I178" s="213"/>
      <c r="J178" s="36"/>
      <c r="K178" s="36"/>
      <c r="L178" s="39"/>
      <c r="M178" s="214"/>
      <c r="N178" s="215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230</v>
      </c>
      <c r="AU178" s="17" t="s">
        <v>85</v>
      </c>
    </row>
    <row r="179" spans="2:51" s="13" customFormat="1" ht="11.25">
      <c r="B179" s="200"/>
      <c r="C179" s="201"/>
      <c r="D179" s="202" t="s">
        <v>198</v>
      </c>
      <c r="E179" s="203" t="s">
        <v>1</v>
      </c>
      <c r="F179" s="204" t="s">
        <v>554</v>
      </c>
      <c r="G179" s="201"/>
      <c r="H179" s="205">
        <v>250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198</v>
      </c>
      <c r="AU179" s="211" t="s">
        <v>85</v>
      </c>
      <c r="AV179" s="13" t="s">
        <v>85</v>
      </c>
      <c r="AW179" s="13" t="s">
        <v>31</v>
      </c>
      <c r="AX179" s="13" t="s">
        <v>83</v>
      </c>
      <c r="AY179" s="211" t="s">
        <v>183</v>
      </c>
    </row>
    <row r="180" spans="2:51" s="13" customFormat="1" ht="11.25">
      <c r="B180" s="200"/>
      <c r="C180" s="201"/>
      <c r="D180" s="202" t="s">
        <v>198</v>
      </c>
      <c r="E180" s="201"/>
      <c r="F180" s="204" t="s">
        <v>673</v>
      </c>
      <c r="G180" s="201"/>
      <c r="H180" s="205">
        <v>0.25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198</v>
      </c>
      <c r="AU180" s="211" t="s">
        <v>85</v>
      </c>
      <c r="AV180" s="13" t="s">
        <v>85</v>
      </c>
      <c r="AW180" s="13" t="s">
        <v>4</v>
      </c>
      <c r="AX180" s="13" t="s">
        <v>83</v>
      </c>
      <c r="AY180" s="211" t="s">
        <v>183</v>
      </c>
    </row>
    <row r="181" spans="1:65" s="2" customFormat="1" ht="24.2" customHeight="1">
      <c r="A181" s="34"/>
      <c r="B181" s="35"/>
      <c r="C181" s="187" t="s">
        <v>295</v>
      </c>
      <c r="D181" s="187" t="s">
        <v>185</v>
      </c>
      <c r="E181" s="188" t="s">
        <v>674</v>
      </c>
      <c r="F181" s="189" t="s">
        <v>675</v>
      </c>
      <c r="G181" s="190" t="s">
        <v>140</v>
      </c>
      <c r="H181" s="191">
        <v>7</v>
      </c>
      <c r="I181" s="192"/>
      <c r="J181" s="193">
        <f>ROUND(I181*H181,2)</f>
        <v>0</v>
      </c>
      <c r="K181" s="189" t="s">
        <v>189</v>
      </c>
      <c r="L181" s="39"/>
      <c r="M181" s="194" t="s">
        <v>1</v>
      </c>
      <c r="N181" s="195" t="s">
        <v>40</v>
      </c>
      <c r="O181" s="71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481</v>
      </c>
      <c r="AT181" s="198" t="s">
        <v>185</v>
      </c>
      <c r="AU181" s="198" t="s">
        <v>85</v>
      </c>
      <c r="AY181" s="17" t="s">
        <v>183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83</v>
      </c>
      <c r="BK181" s="199">
        <f>ROUND(I181*H181,2)</f>
        <v>0</v>
      </c>
      <c r="BL181" s="17" t="s">
        <v>481</v>
      </c>
      <c r="BM181" s="198" t="s">
        <v>676</v>
      </c>
    </row>
    <row r="182" spans="2:51" s="13" customFormat="1" ht="11.25">
      <c r="B182" s="200"/>
      <c r="C182" s="201"/>
      <c r="D182" s="202" t="s">
        <v>198</v>
      </c>
      <c r="E182" s="203" t="s">
        <v>1</v>
      </c>
      <c r="F182" s="204" t="s">
        <v>556</v>
      </c>
      <c r="G182" s="201"/>
      <c r="H182" s="205">
        <v>7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198</v>
      </c>
      <c r="AU182" s="211" t="s">
        <v>85</v>
      </c>
      <c r="AV182" s="13" t="s">
        <v>85</v>
      </c>
      <c r="AW182" s="13" t="s">
        <v>31</v>
      </c>
      <c r="AX182" s="13" t="s">
        <v>83</v>
      </c>
      <c r="AY182" s="211" t="s">
        <v>183</v>
      </c>
    </row>
    <row r="183" spans="1:65" s="2" customFormat="1" ht="24.2" customHeight="1">
      <c r="A183" s="34"/>
      <c r="B183" s="35"/>
      <c r="C183" s="187" t="s">
        <v>302</v>
      </c>
      <c r="D183" s="187" t="s">
        <v>185</v>
      </c>
      <c r="E183" s="188" t="s">
        <v>677</v>
      </c>
      <c r="F183" s="189" t="s">
        <v>678</v>
      </c>
      <c r="G183" s="190" t="s">
        <v>127</v>
      </c>
      <c r="H183" s="191">
        <v>180</v>
      </c>
      <c r="I183" s="192"/>
      <c r="J183" s="193">
        <f>ROUND(I183*H183,2)</f>
        <v>0</v>
      </c>
      <c r="K183" s="189" t="s">
        <v>189</v>
      </c>
      <c r="L183" s="39"/>
      <c r="M183" s="194" t="s">
        <v>1</v>
      </c>
      <c r="N183" s="195" t="s">
        <v>40</v>
      </c>
      <c r="O183" s="71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481</v>
      </c>
      <c r="AT183" s="198" t="s">
        <v>185</v>
      </c>
      <c r="AU183" s="198" t="s">
        <v>85</v>
      </c>
      <c r="AY183" s="17" t="s">
        <v>183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83</v>
      </c>
      <c r="BK183" s="199">
        <f>ROUND(I183*H183,2)</f>
        <v>0</v>
      </c>
      <c r="BL183" s="17" t="s">
        <v>481</v>
      </c>
      <c r="BM183" s="198" t="s">
        <v>679</v>
      </c>
    </row>
    <row r="184" spans="2:51" s="13" customFormat="1" ht="11.25">
      <c r="B184" s="200"/>
      <c r="C184" s="201"/>
      <c r="D184" s="202" t="s">
        <v>198</v>
      </c>
      <c r="E184" s="203" t="s">
        <v>1</v>
      </c>
      <c r="F184" s="204" t="s">
        <v>564</v>
      </c>
      <c r="G184" s="201"/>
      <c r="H184" s="205">
        <v>180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198</v>
      </c>
      <c r="AU184" s="211" t="s">
        <v>85</v>
      </c>
      <c r="AV184" s="13" t="s">
        <v>85</v>
      </c>
      <c r="AW184" s="13" t="s">
        <v>31</v>
      </c>
      <c r="AX184" s="13" t="s">
        <v>83</v>
      </c>
      <c r="AY184" s="211" t="s">
        <v>183</v>
      </c>
    </row>
    <row r="185" spans="1:65" s="2" customFormat="1" ht="24.2" customHeight="1">
      <c r="A185" s="34"/>
      <c r="B185" s="35"/>
      <c r="C185" s="187" t="s">
        <v>306</v>
      </c>
      <c r="D185" s="187" t="s">
        <v>185</v>
      </c>
      <c r="E185" s="188" t="s">
        <v>680</v>
      </c>
      <c r="F185" s="189" t="s">
        <v>681</v>
      </c>
      <c r="G185" s="190" t="s">
        <v>127</v>
      </c>
      <c r="H185" s="191">
        <v>10</v>
      </c>
      <c r="I185" s="192"/>
      <c r="J185" s="193">
        <f>ROUND(I185*H185,2)</f>
        <v>0</v>
      </c>
      <c r="K185" s="189" t="s">
        <v>189</v>
      </c>
      <c r="L185" s="39"/>
      <c r="M185" s="194" t="s">
        <v>1</v>
      </c>
      <c r="N185" s="195" t="s">
        <v>40</v>
      </c>
      <c r="O185" s="71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8" t="s">
        <v>481</v>
      </c>
      <c r="AT185" s="198" t="s">
        <v>185</v>
      </c>
      <c r="AU185" s="198" t="s">
        <v>85</v>
      </c>
      <c r="AY185" s="17" t="s">
        <v>183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83</v>
      </c>
      <c r="BK185" s="199">
        <f>ROUND(I185*H185,2)</f>
        <v>0</v>
      </c>
      <c r="BL185" s="17" t="s">
        <v>481</v>
      </c>
      <c r="BM185" s="198" t="s">
        <v>682</v>
      </c>
    </row>
    <row r="186" spans="2:51" s="13" customFormat="1" ht="11.25">
      <c r="B186" s="200"/>
      <c r="C186" s="201"/>
      <c r="D186" s="202" t="s">
        <v>198</v>
      </c>
      <c r="E186" s="203" t="s">
        <v>1</v>
      </c>
      <c r="F186" s="204" t="s">
        <v>567</v>
      </c>
      <c r="G186" s="201"/>
      <c r="H186" s="205">
        <v>10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198</v>
      </c>
      <c r="AU186" s="211" t="s">
        <v>85</v>
      </c>
      <c r="AV186" s="13" t="s">
        <v>85</v>
      </c>
      <c r="AW186" s="13" t="s">
        <v>31</v>
      </c>
      <c r="AX186" s="13" t="s">
        <v>83</v>
      </c>
      <c r="AY186" s="211" t="s">
        <v>183</v>
      </c>
    </row>
    <row r="187" spans="1:65" s="2" customFormat="1" ht="24.2" customHeight="1">
      <c r="A187" s="34"/>
      <c r="B187" s="35"/>
      <c r="C187" s="187" t="s">
        <v>312</v>
      </c>
      <c r="D187" s="187" t="s">
        <v>185</v>
      </c>
      <c r="E187" s="188" t="s">
        <v>683</v>
      </c>
      <c r="F187" s="189" t="s">
        <v>684</v>
      </c>
      <c r="G187" s="190" t="s">
        <v>127</v>
      </c>
      <c r="H187" s="191">
        <v>180</v>
      </c>
      <c r="I187" s="192"/>
      <c r="J187" s="193">
        <f>ROUND(I187*H187,2)</f>
        <v>0</v>
      </c>
      <c r="K187" s="189" t="s">
        <v>189</v>
      </c>
      <c r="L187" s="39"/>
      <c r="M187" s="194" t="s">
        <v>1</v>
      </c>
      <c r="N187" s="195" t="s">
        <v>40</v>
      </c>
      <c r="O187" s="71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481</v>
      </c>
      <c r="AT187" s="198" t="s">
        <v>185</v>
      </c>
      <c r="AU187" s="198" t="s">
        <v>85</v>
      </c>
      <c r="AY187" s="17" t="s">
        <v>183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83</v>
      </c>
      <c r="BK187" s="199">
        <f>ROUND(I187*H187,2)</f>
        <v>0</v>
      </c>
      <c r="BL187" s="17" t="s">
        <v>481</v>
      </c>
      <c r="BM187" s="198" t="s">
        <v>685</v>
      </c>
    </row>
    <row r="188" spans="1:65" s="2" customFormat="1" ht="24.2" customHeight="1">
      <c r="A188" s="34"/>
      <c r="B188" s="35"/>
      <c r="C188" s="187" t="s">
        <v>316</v>
      </c>
      <c r="D188" s="187" t="s">
        <v>185</v>
      </c>
      <c r="E188" s="188" t="s">
        <v>686</v>
      </c>
      <c r="F188" s="189" t="s">
        <v>687</v>
      </c>
      <c r="G188" s="190" t="s">
        <v>127</v>
      </c>
      <c r="H188" s="191">
        <v>10</v>
      </c>
      <c r="I188" s="192"/>
      <c r="J188" s="193">
        <f>ROUND(I188*H188,2)</f>
        <v>0</v>
      </c>
      <c r="K188" s="189" t="s">
        <v>189</v>
      </c>
      <c r="L188" s="39"/>
      <c r="M188" s="194" t="s">
        <v>1</v>
      </c>
      <c r="N188" s="195" t="s">
        <v>40</v>
      </c>
      <c r="O188" s="71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481</v>
      </c>
      <c r="AT188" s="198" t="s">
        <v>185</v>
      </c>
      <c r="AU188" s="198" t="s">
        <v>85</v>
      </c>
      <c r="AY188" s="17" t="s">
        <v>183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83</v>
      </c>
      <c r="BK188" s="199">
        <f>ROUND(I188*H188,2)</f>
        <v>0</v>
      </c>
      <c r="BL188" s="17" t="s">
        <v>481</v>
      </c>
      <c r="BM188" s="198" t="s">
        <v>688</v>
      </c>
    </row>
    <row r="189" spans="1:65" s="2" customFormat="1" ht="24.2" customHeight="1">
      <c r="A189" s="34"/>
      <c r="B189" s="35"/>
      <c r="C189" s="187" t="s">
        <v>322</v>
      </c>
      <c r="D189" s="187" t="s">
        <v>185</v>
      </c>
      <c r="E189" s="188" t="s">
        <v>689</v>
      </c>
      <c r="F189" s="189" t="s">
        <v>690</v>
      </c>
      <c r="G189" s="190" t="s">
        <v>140</v>
      </c>
      <c r="H189" s="191">
        <v>1</v>
      </c>
      <c r="I189" s="192"/>
      <c r="J189" s="193">
        <f>ROUND(I189*H189,2)</f>
        <v>0</v>
      </c>
      <c r="K189" s="189" t="s">
        <v>189</v>
      </c>
      <c r="L189" s="39"/>
      <c r="M189" s="194" t="s">
        <v>1</v>
      </c>
      <c r="N189" s="195" t="s">
        <v>40</v>
      </c>
      <c r="O189" s="71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481</v>
      </c>
      <c r="AT189" s="198" t="s">
        <v>185</v>
      </c>
      <c r="AU189" s="198" t="s">
        <v>85</v>
      </c>
      <c r="AY189" s="17" t="s">
        <v>183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83</v>
      </c>
      <c r="BK189" s="199">
        <f>ROUND(I189*H189,2)</f>
        <v>0</v>
      </c>
      <c r="BL189" s="17" t="s">
        <v>481</v>
      </c>
      <c r="BM189" s="198" t="s">
        <v>691</v>
      </c>
    </row>
    <row r="190" spans="2:51" s="13" customFormat="1" ht="11.25">
      <c r="B190" s="200"/>
      <c r="C190" s="201"/>
      <c r="D190" s="202" t="s">
        <v>198</v>
      </c>
      <c r="E190" s="203" t="s">
        <v>1</v>
      </c>
      <c r="F190" s="204" t="s">
        <v>692</v>
      </c>
      <c r="G190" s="201"/>
      <c r="H190" s="205">
        <v>1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198</v>
      </c>
      <c r="AU190" s="211" t="s">
        <v>85</v>
      </c>
      <c r="AV190" s="13" t="s">
        <v>85</v>
      </c>
      <c r="AW190" s="13" t="s">
        <v>31</v>
      </c>
      <c r="AX190" s="13" t="s">
        <v>83</v>
      </c>
      <c r="AY190" s="211" t="s">
        <v>183</v>
      </c>
    </row>
    <row r="191" spans="1:65" s="2" customFormat="1" ht="24.2" customHeight="1">
      <c r="A191" s="34"/>
      <c r="B191" s="35"/>
      <c r="C191" s="187" t="s">
        <v>324</v>
      </c>
      <c r="D191" s="187" t="s">
        <v>185</v>
      </c>
      <c r="E191" s="188" t="s">
        <v>693</v>
      </c>
      <c r="F191" s="189" t="s">
        <v>694</v>
      </c>
      <c r="G191" s="190" t="s">
        <v>140</v>
      </c>
      <c r="H191" s="191">
        <v>2.016</v>
      </c>
      <c r="I191" s="192"/>
      <c r="J191" s="193">
        <f>ROUND(I191*H191,2)</f>
        <v>0</v>
      </c>
      <c r="K191" s="189" t="s">
        <v>189</v>
      </c>
      <c r="L191" s="39"/>
      <c r="M191" s="194" t="s">
        <v>1</v>
      </c>
      <c r="N191" s="195" t="s">
        <v>40</v>
      </c>
      <c r="O191" s="71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481</v>
      </c>
      <c r="AT191" s="198" t="s">
        <v>185</v>
      </c>
      <c r="AU191" s="198" t="s">
        <v>85</v>
      </c>
      <c r="AY191" s="17" t="s">
        <v>183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7" t="s">
        <v>83</v>
      </c>
      <c r="BK191" s="199">
        <f>ROUND(I191*H191,2)</f>
        <v>0</v>
      </c>
      <c r="BL191" s="17" t="s">
        <v>481</v>
      </c>
      <c r="BM191" s="198" t="s">
        <v>695</v>
      </c>
    </row>
    <row r="192" spans="2:51" s="13" customFormat="1" ht="11.25">
      <c r="B192" s="200"/>
      <c r="C192" s="201"/>
      <c r="D192" s="202" t="s">
        <v>198</v>
      </c>
      <c r="E192" s="203" t="s">
        <v>1</v>
      </c>
      <c r="F192" s="204" t="s">
        <v>570</v>
      </c>
      <c r="G192" s="201"/>
      <c r="H192" s="205">
        <v>2.016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198</v>
      </c>
      <c r="AU192" s="211" t="s">
        <v>85</v>
      </c>
      <c r="AV192" s="13" t="s">
        <v>85</v>
      </c>
      <c r="AW192" s="13" t="s">
        <v>31</v>
      </c>
      <c r="AX192" s="13" t="s">
        <v>83</v>
      </c>
      <c r="AY192" s="211" t="s">
        <v>183</v>
      </c>
    </row>
    <row r="193" spans="1:65" s="2" customFormat="1" ht="24.2" customHeight="1">
      <c r="A193" s="34"/>
      <c r="B193" s="35"/>
      <c r="C193" s="187" t="s">
        <v>327</v>
      </c>
      <c r="D193" s="187" t="s">
        <v>185</v>
      </c>
      <c r="E193" s="188" t="s">
        <v>696</v>
      </c>
      <c r="F193" s="189" t="s">
        <v>697</v>
      </c>
      <c r="G193" s="190" t="s">
        <v>127</v>
      </c>
      <c r="H193" s="191">
        <v>180</v>
      </c>
      <c r="I193" s="192"/>
      <c r="J193" s="193">
        <f>ROUND(I193*H193,2)</f>
        <v>0</v>
      </c>
      <c r="K193" s="189" t="s">
        <v>189</v>
      </c>
      <c r="L193" s="39"/>
      <c r="M193" s="194" t="s">
        <v>1</v>
      </c>
      <c r="N193" s="195" t="s">
        <v>40</v>
      </c>
      <c r="O193" s="71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481</v>
      </c>
      <c r="AT193" s="198" t="s">
        <v>185</v>
      </c>
      <c r="AU193" s="198" t="s">
        <v>85</v>
      </c>
      <c r="AY193" s="17" t="s">
        <v>183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83</v>
      </c>
      <c r="BK193" s="199">
        <f>ROUND(I193*H193,2)</f>
        <v>0</v>
      </c>
      <c r="BL193" s="17" t="s">
        <v>481</v>
      </c>
      <c r="BM193" s="198" t="s">
        <v>698</v>
      </c>
    </row>
    <row r="194" spans="2:51" s="13" customFormat="1" ht="11.25">
      <c r="B194" s="200"/>
      <c r="C194" s="201"/>
      <c r="D194" s="202" t="s">
        <v>198</v>
      </c>
      <c r="E194" s="203" t="s">
        <v>1</v>
      </c>
      <c r="F194" s="204" t="s">
        <v>564</v>
      </c>
      <c r="G194" s="201"/>
      <c r="H194" s="205">
        <v>180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198</v>
      </c>
      <c r="AU194" s="211" t="s">
        <v>85</v>
      </c>
      <c r="AV194" s="13" t="s">
        <v>85</v>
      </c>
      <c r="AW194" s="13" t="s">
        <v>31</v>
      </c>
      <c r="AX194" s="13" t="s">
        <v>83</v>
      </c>
      <c r="AY194" s="211" t="s">
        <v>183</v>
      </c>
    </row>
    <row r="195" spans="1:65" s="2" customFormat="1" ht="24.2" customHeight="1">
      <c r="A195" s="34"/>
      <c r="B195" s="35"/>
      <c r="C195" s="187" t="s">
        <v>334</v>
      </c>
      <c r="D195" s="187" t="s">
        <v>185</v>
      </c>
      <c r="E195" s="188" t="s">
        <v>699</v>
      </c>
      <c r="F195" s="189" t="s">
        <v>700</v>
      </c>
      <c r="G195" s="190" t="s">
        <v>127</v>
      </c>
      <c r="H195" s="191">
        <v>250</v>
      </c>
      <c r="I195" s="192"/>
      <c r="J195" s="193">
        <f>ROUND(I195*H195,2)</f>
        <v>0</v>
      </c>
      <c r="K195" s="189" t="s">
        <v>189</v>
      </c>
      <c r="L195" s="39"/>
      <c r="M195" s="194" t="s">
        <v>1</v>
      </c>
      <c r="N195" s="195" t="s">
        <v>40</v>
      </c>
      <c r="O195" s="71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481</v>
      </c>
      <c r="AT195" s="198" t="s">
        <v>185</v>
      </c>
      <c r="AU195" s="198" t="s">
        <v>85</v>
      </c>
      <c r="AY195" s="17" t="s">
        <v>183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83</v>
      </c>
      <c r="BK195" s="199">
        <f>ROUND(I195*H195,2)</f>
        <v>0</v>
      </c>
      <c r="BL195" s="17" t="s">
        <v>481</v>
      </c>
      <c r="BM195" s="198" t="s">
        <v>701</v>
      </c>
    </row>
    <row r="196" spans="2:51" s="15" customFormat="1" ht="11.25">
      <c r="B196" s="237"/>
      <c r="C196" s="238"/>
      <c r="D196" s="202" t="s">
        <v>198</v>
      </c>
      <c r="E196" s="239" t="s">
        <v>1</v>
      </c>
      <c r="F196" s="240" t="s">
        <v>702</v>
      </c>
      <c r="G196" s="238"/>
      <c r="H196" s="239" t="s">
        <v>1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198</v>
      </c>
      <c r="AU196" s="246" t="s">
        <v>85</v>
      </c>
      <c r="AV196" s="15" t="s">
        <v>83</v>
      </c>
      <c r="AW196" s="15" t="s">
        <v>31</v>
      </c>
      <c r="AX196" s="15" t="s">
        <v>75</v>
      </c>
      <c r="AY196" s="246" t="s">
        <v>183</v>
      </c>
    </row>
    <row r="197" spans="2:51" s="13" customFormat="1" ht="11.25">
      <c r="B197" s="200"/>
      <c r="C197" s="201"/>
      <c r="D197" s="202" t="s">
        <v>198</v>
      </c>
      <c r="E197" s="203" t="s">
        <v>1</v>
      </c>
      <c r="F197" s="204" t="s">
        <v>554</v>
      </c>
      <c r="G197" s="201"/>
      <c r="H197" s="205">
        <v>250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198</v>
      </c>
      <c r="AU197" s="211" t="s">
        <v>85</v>
      </c>
      <c r="AV197" s="13" t="s">
        <v>85</v>
      </c>
      <c r="AW197" s="13" t="s">
        <v>31</v>
      </c>
      <c r="AX197" s="13" t="s">
        <v>83</v>
      </c>
      <c r="AY197" s="211" t="s">
        <v>183</v>
      </c>
    </row>
    <row r="198" spans="1:65" s="2" customFormat="1" ht="24.2" customHeight="1">
      <c r="A198" s="34"/>
      <c r="B198" s="35"/>
      <c r="C198" s="227" t="s">
        <v>341</v>
      </c>
      <c r="D198" s="227" t="s">
        <v>277</v>
      </c>
      <c r="E198" s="228" t="s">
        <v>703</v>
      </c>
      <c r="F198" s="229" t="s">
        <v>704</v>
      </c>
      <c r="G198" s="230" t="s">
        <v>127</v>
      </c>
      <c r="H198" s="231">
        <v>275</v>
      </c>
      <c r="I198" s="232"/>
      <c r="J198" s="233">
        <f>ROUND(I198*H198,2)</f>
        <v>0</v>
      </c>
      <c r="K198" s="229" t="s">
        <v>189</v>
      </c>
      <c r="L198" s="234"/>
      <c r="M198" s="235" t="s">
        <v>1</v>
      </c>
      <c r="N198" s="236" t="s">
        <v>40</v>
      </c>
      <c r="O198" s="71"/>
      <c r="P198" s="196">
        <f>O198*H198</f>
        <v>0</v>
      </c>
      <c r="Q198" s="196">
        <v>0.00055</v>
      </c>
      <c r="R198" s="196">
        <f>Q198*H198</f>
        <v>0.15125</v>
      </c>
      <c r="S198" s="196">
        <v>0</v>
      </c>
      <c r="T198" s="19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604</v>
      </c>
      <c r="AT198" s="198" t="s">
        <v>277</v>
      </c>
      <c r="AU198" s="198" t="s">
        <v>85</v>
      </c>
      <c r="AY198" s="17" t="s">
        <v>183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83</v>
      </c>
      <c r="BK198" s="199">
        <f>ROUND(I198*H198,2)</f>
        <v>0</v>
      </c>
      <c r="BL198" s="17" t="s">
        <v>604</v>
      </c>
      <c r="BM198" s="198" t="s">
        <v>705</v>
      </c>
    </row>
    <row r="199" spans="2:51" s="13" customFormat="1" ht="11.25">
      <c r="B199" s="200"/>
      <c r="C199" s="201"/>
      <c r="D199" s="202" t="s">
        <v>198</v>
      </c>
      <c r="E199" s="201"/>
      <c r="F199" s="204" t="s">
        <v>706</v>
      </c>
      <c r="G199" s="201"/>
      <c r="H199" s="205">
        <v>275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198</v>
      </c>
      <c r="AU199" s="211" t="s">
        <v>85</v>
      </c>
      <c r="AV199" s="13" t="s">
        <v>85</v>
      </c>
      <c r="AW199" s="13" t="s">
        <v>4</v>
      </c>
      <c r="AX199" s="13" t="s">
        <v>83</v>
      </c>
      <c r="AY199" s="211" t="s">
        <v>183</v>
      </c>
    </row>
    <row r="200" spans="2:63" s="12" customFormat="1" ht="22.9" customHeight="1">
      <c r="B200" s="171"/>
      <c r="C200" s="172"/>
      <c r="D200" s="173" t="s">
        <v>74</v>
      </c>
      <c r="E200" s="185" t="s">
        <v>707</v>
      </c>
      <c r="F200" s="185" t="s">
        <v>708</v>
      </c>
      <c r="G200" s="172"/>
      <c r="H200" s="172"/>
      <c r="I200" s="175"/>
      <c r="J200" s="186">
        <f>BK200</f>
        <v>0</v>
      </c>
      <c r="K200" s="172"/>
      <c r="L200" s="177"/>
      <c r="M200" s="178"/>
      <c r="N200" s="179"/>
      <c r="O200" s="179"/>
      <c r="P200" s="180">
        <f>SUM(P201:P208)</f>
        <v>0</v>
      </c>
      <c r="Q200" s="179"/>
      <c r="R200" s="180">
        <f>SUM(R201:R208)</f>
        <v>0</v>
      </c>
      <c r="S200" s="179"/>
      <c r="T200" s="181">
        <f>SUM(T201:T208)</f>
        <v>0</v>
      </c>
      <c r="AR200" s="182" t="s">
        <v>97</v>
      </c>
      <c r="AT200" s="183" t="s">
        <v>74</v>
      </c>
      <c r="AU200" s="183" t="s">
        <v>83</v>
      </c>
      <c r="AY200" s="182" t="s">
        <v>183</v>
      </c>
      <c r="BK200" s="184">
        <f>SUM(BK201:BK208)</f>
        <v>0</v>
      </c>
    </row>
    <row r="201" spans="1:65" s="2" customFormat="1" ht="24.2" customHeight="1">
      <c r="A201" s="34"/>
      <c r="B201" s="35"/>
      <c r="C201" s="187" t="s">
        <v>345</v>
      </c>
      <c r="D201" s="187" t="s">
        <v>185</v>
      </c>
      <c r="E201" s="188" t="s">
        <v>709</v>
      </c>
      <c r="F201" s="189" t="s">
        <v>710</v>
      </c>
      <c r="G201" s="190" t="s">
        <v>188</v>
      </c>
      <c r="H201" s="191">
        <v>7</v>
      </c>
      <c r="I201" s="192"/>
      <c r="J201" s="193">
        <f>ROUND(I201*H201,2)</f>
        <v>0</v>
      </c>
      <c r="K201" s="189" t="s">
        <v>189</v>
      </c>
      <c r="L201" s="39"/>
      <c r="M201" s="194" t="s">
        <v>1</v>
      </c>
      <c r="N201" s="195" t="s">
        <v>40</v>
      </c>
      <c r="O201" s="71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481</v>
      </c>
      <c r="AT201" s="198" t="s">
        <v>185</v>
      </c>
      <c r="AU201" s="198" t="s">
        <v>85</v>
      </c>
      <c r="AY201" s="17" t="s">
        <v>183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83</v>
      </c>
      <c r="BK201" s="199">
        <f>ROUND(I201*H201,2)</f>
        <v>0</v>
      </c>
      <c r="BL201" s="17" t="s">
        <v>481</v>
      </c>
      <c r="BM201" s="198" t="s">
        <v>711</v>
      </c>
    </row>
    <row r="202" spans="2:51" s="13" customFormat="1" ht="11.25">
      <c r="B202" s="200"/>
      <c r="C202" s="201"/>
      <c r="D202" s="202" t="s">
        <v>198</v>
      </c>
      <c r="E202" s="203" t="s">
        <v>1</v>
      </c>
      <c r="F202" s="204" t="s">
        <v>560</v>
      </c>
      <c r="G202" s="201"/>
      <c r="H202" s="205">
        <v>7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198</v>
      </c>
      <c r="AU202" s="211" t="s">
        <v>85</v>
      </c>
      <c r="AV202" s="13" t="s">
        <v>85</v>
      </c>
      <c r="AW202" s="13" t="s">
        <v>31</v>
      </c>
      <c r="AX202" s="13" t="s">
        <v>83</v>
      </c>
      <c r="AY202" s="211" t="s">
        <v>183</v>
      </c>
    </row>
    <row r="203" spans="1:65" s="2" customFormat="1" ht="24.2" customHeight="1">
      <c r="A203" s="34"/>
      <c r="B203" s="35"/>
      <c r="C203" s="187" t="s">
        <v>110</v>
      </c>
      <c r="D203" s="187" t="s">
        <v>185</v>
      </c>
      <c r="E203" s="188" t="s">
        <v>712</v>
      </c>
      <c r="F203" s="189" t="s">
        <v>713</v>
      </c>
      <c r="G203" s="190" t="s">
        <v>188</v>
      </c>
      <c r="H203" s="191">
        <v>7</v>
      </c>
      <c r="I203" s="192"/>
      <c r="J203" s="193">
        <f>ROUND(I203*H203,2)</f>
        <v>0</v>
      </c>
      <c r="K203" s="189" t="s">
        <v>1</v>
      </c>
      <c r="L203" s="39"/>
      <c r="M203" s="194" t="s">
        <v>1</v>
      </c>
      <c r="N203" s="195" t="s">
        <v>40</v>
      </c>
      <c r="O203" s="71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481</v>
      </c>
      <c r="AT203" s="198" t="s">
        <v>185</v>
      </c>
      <c r="AU203" s="198" t="s">
        <v>85</v>
      </c>
      <c r="AY203" s="17" t="s">
        <v>183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7" t="s">
        <v>83</v>
      </c>
      <c r="BK203" s="199">
        <f>ROUND(I203*H203,2)</f>
        <v>0</v>
      </c>
      <c r="BL203" s="17" t="s">
        <v>481</v>
      </c>
      <c r="BM203" s="198" t="s">
        <v>714</v>
      </c>
    </row>
    <row r="204" spans="2:51" s="15" customFormat="1" ht="11.25">
      <c r="B204" s="237"/>
      <c r="C204" s="238"/>
      <c r="D204" s="202" t="s">
        <v>198</v>
      </c>
      <c r="E204" s="239" t="s">
        <v>1</v>
      </c>
      <c r="F204" s="240" t="s">
        <v>715</v>
      </c>
      <c r="G204" s="238"/>
      <c r="H204" s="239" t="s">
        <v>1</v>
      </c>
      <c r="I204" s="241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198</v>
      </c>
      <c r="AU204" s="246" t="s">
        <v>85</v>
      </c>
      <c r="AV204" s="15" t="s">
        <v>83</v>
      </c>
      <c r="AW204" s="15" t="s">
        <v>31</v>
      </c>
      <c r="AX204" s="15" t="s">
        <v>75</v>
      </c>
      <c r="AY204" s="246" t="s">
        <v>183</v>
      </c>
    </row>
    <row r="205" spans="2:51" s="15" customFormat="1" ht="33.75">
      <c r="B205" s="237"/>
      <c r="C205" s="238"/>
      <c r="D205" s="202" t="s">
        <v>198</v>
      </c>
      <c r="E205" s="239" t="s">
        <v>1</v>
      </c>
      <c r="F205" s="240" t="s">
        <v>716</v>
      </c>
      <c r="G205" s="238"/>
      <c r="H205" s="239" t="s">
        <v>1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198</v>
      </c>
      <c r="AU205" s="246" t="s">
        <v>85</v>
      </c>
      <c r="AV205" s="15" t="s">
        <v>83</v>
      </c>
      <c r="AW205" s="15" t="s">
        <v>31</v>
      </c>
      <c r="AX205" s="15" t="s">
        <v>75</v>
      </c>
      <c r="AY205" s="246" t="s">
        <v>183</v>
      </c>
    </row>
    <row r="206" spans="2:51" s="13" customFormat="1" ht="11.25">
      <c r="B206" s="200"/>
      <c r="C206" s="201"/>
      <c r="D206" s="202" t="s">
        <v>198</v>
      </c>
      <c r="E206" s="203" t="s">
        <v>1</v>
      </c>
      <c r="F206" s="204" t="s">
        <v>560</v>
      </c>
      <c r="G206" s="201"/>
      <c r="H206" s="205">
        <v>7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198</v>
      </c>
      <c r="AU206" s="211" t="s">
        <v>85</v>
      </c>
      <c r="AV206" s="13" t="s">
        <v>85</v>
      </c>
      <c r="AW206" s="13" t="s">
        <v>31</v>
      </c>
      <c r="AX206" s="13" t="s">
        <v>83</v>
      </c>
      <c r="AY206" s="211" t="s">
        <v>183</v>
      </c>
    </row>
    <row r="207" spans="1:65" s="2" customFormat="1" ht="16.5" customHeight="1">
      <c r="A207" s="34"/>
      <c r="B207" s="35"/>
      <c r="C207" s="187" t="s">
        <v>353</v>
      </c>
      <c r="D207" s="187" t="s">
        <v>185</v>
      </c>
      <c r="E207" s="188" t="s">
        <v>717</v>
      </c>
      <c r="F207" s="189" t="s">
        <v>718</v>
      </c>
      <c r="G207" s="190" t="s">
        <v>188</v>
      </c>
      <c r="H207" s="191">
        <v>7</v>
      </c>
      <c r="I207" s="192"/>
      <c r="J207" s="193">
        <f>ROUND(I207*H207,2)</f>
        <v>0</v>
      </c>
      <c r="K207" s="189" t="s">
        <v>1</v>
      </c>
      <c r="L207" s="39"/>
      <c r="M207" s="194" t="s">
        <v>1</v>
      </c>
      <c r="N207" s="195" t="s">
        <v>40</v>
      </c>
      <c r="O207" s="71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481</v>
      </c>
      <c r="AT207" s="198" t="s">
        <v>185</v>
      </c>
      <c r="AU207" s="198" t="s">
        <v>85</v>
      </c>
      <c r="AY207" s="17" t="s">
        <v>183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83</v>
      </c>
      <c r="BK207" s="199">
        <f>ROUND(I207*H207,2)</f>
        <v>0</v>
      </c>
      <c r="BL207" s="17" t="s">
        <v>481</v>
      </c>
      <c r="BM207" s="198" t="s">
        <v>719</v>
      </c>
    </row>
    <row r="208" spans="2:51" s="13" customFormat="1" ht="11.25">
      <c r="B208" s="200"/>
      <c r="C208" s="201"/>
      <c r="D208" s="202" t="s">
        <v>198</v>
      </c>
      <c r="E208" s="203" t="s">
        <v>1</v>
      </c>
      <c r="F208" s="204" t="s">
        <v>556</v>
      </c>
      <c r="G208" s="201"/>
      <c r="H208" s="205">
        <v>7</v>
      </c>
      <c r="I208" s="206"/>
      <c r="J208" s="201"/>
      <c r="K208" s="201"/>
      <c r="L208" s="207"/>
      <c r="M208" s="253"/>
      <c r="N208" s="254"/>
      <c r="O208" s="254"/>
      <c r="P208" s="254"/>
      <c r="Q208" s="254"/>
      <c r="R208" s="254"/>
      <c r="S208" s="254"/>
      <c r="T208" s="255"/>
      <c r="AT208" s="211" t="s">
        <v>198</v>
      </c>
      <c r="AU208" s="211" t="s">
        <v>85</v>
      </c>
      <c r="AV208" s="13" t="s">
        <v>85</v>
      </c>
      <c r="AW208" s="13" t="s">
        <v>31</v>
      </c>
      <c r="AX208" s="13" t="s">
        <v>83</v>
      </c>
      <c r="AY208" s="211" t="s">
        <v>183</v>
      </c>
    </row>
    <row r="209" spans="1:31" s="2" customFormat="1" ht="6.95" customHeight="1">
      <c r="A209" s="34"/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39"/>
      <c r="M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</sheetData>
  <sheetProtection algorithmName="SHA-512" hashValue="2rwv+K7Qdg8WPrekKsihZliHQMWT8bfwRot2y4i/cfzRMnSdfTpuZkLhizVBmO6PIazw65UOuUrrQk+P5T4irQ==" saltValue="F96GmImO9dgXyiGBCoHWEF5n7pC4excOIVHyA31tdrV8+ZNOfc4bzGC6ZqIsxn+41p2asTI9FnabZ0AeeSlDiA==" spinCount="100000" sheet="1" objects="1" scenarios="1" formatColumns="0" formatRows="0" autoFilter="0"/>
  <autoFilter ref="C121:K20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7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85</v>
      </c>
    </row>
    <row r="4" spans="2:46" s="1" customFormat="1" ht="24.95" customHeight="1">
      <c r="B4" s="20"/>
      <c r="D4" s="111" t="s">
        <v>101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311" t="str">
        <f>'Rekapitulace stavby'!K6</f>
        <v>PARKOVIŠTĚ - NÁDRAŽÍ ZÁMECKÁ ZAHRADA, TEPLICE_R1</v>
      </c>
      <c r="F7" s="312"/>
      <c r="G7" s="312"/>
      <c r="H7" s="312"/>
      <c r="L7" s="20"/>
    </row>
    <row r="8" spans="1:31" s="2" customFormat="1" ht="12" customHeight="1">
      <c r="A8" s="34"/>
      <c r="B8" s="39"/>
      <c r="C8" s="34"/>
      <c r="D8" s="113" t="s">
        <v>114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720</v>
      </c>
      <c r="F9" s="314"/>
      <c r="G9" s="314"/>
      <c r="H9" s="31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>
        <f>'Rekapitulace stavby'!AN8</f>
        <v>45427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23</v>
      </c>
      <c r="E14" s="34"/>
      <c r="F14" s="34"/>
      <c r="G14" s="34"/>
      <c r="H14" s="34"/>
      <c r="I14" s="113" t="s">
        <v>24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25</v>
      </c>
      <c r="F15" s="34"/>
      <c r="G15" s="34"/>
      <c r="H15" s="34"/>
      <c r="I15" s="113" t="s">
        <v>26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24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30</v>
      </c>
      <c r="F21" s="34"/>
      <c r="G21" s="34"/>
      <c r="H21" s="34"/>
      <c r="I21" s="113" t="s">
        <v>26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32</v>
      </c>
      <c r="E23" s="34"/>
      <c r="F23" s="34"/>
      <c r="G23" s="34"/>
      <c r="H23" s="34"/>
      <c r="I23" s="113" t="s">
        <v>24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33</v>
      </c>
      <c r="F24" s="34"/>
      <c r="G24" s="34"/>
      <c r="H24" s="34"/>
      <c r="I24" s="113" t="s">
        <v>26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35</v>
      </c>
      <c r="E30" s="34"/>
      <c r="F30" s="34"/>
      <c r="G30" s="34"/>
      <c r="H30" s="34"/>
      <c r="I30" s="34"/>
      <c r="J30" s="121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37</v>
      </c>
      <c r="G32" s="34"/>
      <c r="H32" s="34"/>
      <c r="I32" s="122" t="s">
        <v>36</v>
      </c>
      <c r="J32" s="122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39</v>
      </c>
      <c r="E33" s="113" t="s">
        <v>40</v>
      </c>
      <c r="F33" s="124">
        <f>ROUND((SUM(BE122:BE157)),2)</f>
        <v>0</v>
      </c>
      <c r="G33" s="34"/>
      <c r="H33" s="34"/>
      <c r="I33" s="125">
        <v>0.21</v>
      </c>
      <c r="J33" s="124">
        <f>ROUND(((SUM(BE122:BE157))*I33),2)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41</v>
      </c>
      <c r="F34" s="124">
        <f>ROUND((SUM(BF122:BF157)),2)</f>
        <v>0</v>
      </c>
      <c r="G34" s="34"/>
      <c r="H34" s="34"/>
      <c r="I34" s="125">
        <v>0.15</v>
      </c>
      <c r="J34" s="124">
        <f>ROUND(((SUM(BF122:BF157))*I34),2)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42</v>
      </c>
      <c r="F35" s="124">
        <f>ROUND((SUM(BG122:BG157)),2)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43</v>
      </c>
      <c r="F36" s="124">
        <f>ROUND((SUM(BH122:BH157)),2)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44</v>
      </c>
      <c r="F37" s="124">
        <f>ROUND((SUM(BI122:BI157)),2)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155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8" t="str">
        <f>E7</f>
        <v>PARKOVIŠTĚ - NÁDRAŽÍ ZÁMECKÁ ZAHRADA, TEPLICE_R1</v>
      </c>
      <c r="F85" s="319"/>
      <c r="G85" s="319"/>
      <c r="H85" s="31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9" t="str">
        <f>E9</f>
        <v>VON1 - VEDLEJŠÍ NÁKLADY</v>
      </c>
      <c r="F87" s="320"/>
      <c r="G87" s="320"/>
      <c r="H87" s="32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TEPLICE</v>
      </c>
      <c r="G89" s="36"/>
      <c r="H89" s="36"/>
      <c r="I89" s="29" t="s">
        <v>22</v>
      </c>
      <c r="J89" s="66">
        <f>IF(J12="","",J12)</f>
        <v>45427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STATUTÁRNÍ MĚSTO TEPLICE</v>
      </c>
      <c r="G91" s="36"/>
      <c r="H91" s="36"/>
      <c r="I91" s="29" t="s">
        <v>29</v>
      </c>
      <c r="J91" s="32" t="str">
        <f>E21</f>
        <v>RAPID MOST SPOL. S 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VLADIMÍR PLHÁK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156</v>
      </c>
      <c r="D94" s="145"/>
      <c r="E94" s="145"/>
      <c r="F94" s="145"/>
      <c r="G94" s="145"/>
      <c r="H94" s="145"/>
      <c r="I94" s="145"/>
      <c r="J94" s="146" t="s">
        <v>157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158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159</v>
      </c>
    </row>
    <row r="97" spans="2:12" s="9" customFormat="1" ht="24.95" customHeight="1">
      <c r="B97" s="148"/>
      <c r="C97" s="149"/>
      <c r="D97" s="150" t="s">
        <v>575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10" customFormat="1" ht="19.9" customHeight="1">
      <c r="B98" s="154"/>
      <c r="C98" s="155"/>
      <c r="D98" s="156" t="s">
        <v>577</v>
      </c>
      <c r="E98" s="157"/>
      <c r="F98" s="157"/>
      <c r="G98" s="157"/>
      <c r="H98" s="157"/>
      <c r="I98" s="157"/>
      <c r="J98" s="158">
        <f>J124</f>
        <v>0</v>
      </c>
      <c r="K98" s="155"/>
      <c r="L98" s="159"/>
    </row>
    <row r="99" spans="2:12" s="9" customFormat="1" ht="24.95" customHeight="1">
      <c r="B99" s="148"/>
      <c r="C99" s="149"/>
      <c r="D99" s="150" t="s">
        <v>721</v>
      </c>
      <c r="E99" s="151"/>
      <c r="F99" s="151"/>
      <c r="G99" s="151"/>
      <c r="H99" s="151"/>
      <c r="I99" s="151"/>
      <c r="J99" s="152">
        <f>J127</f>
        <v>0</v>
      </c>
      <c r="K99" s="149"/>
      <c r="L99" s="153"/>
    </row>
    <row r="100" spans="2:12" s="10" customFormat="1" ht="19.9" customHeight="1">
      <c r="B100" s="154"/>
      <c r="C100" s="155"/>
      <c r="D100" s="156" t="s">
        <v>722</v>
      </c>
      <c r="E100" s="157"/>
      <c r="F100" s="157"/>
      <c r="G100" s="157"/>
      <c r="H100" s="157"/>
      <c r="I100" s="157"/>
      <c r="J100" s="158">
        <f>J128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723</v>
      </c>
      <c r="E101" s="157"/>
      <c r="F101" s="157"/>
      <c r="G101" s="157"/>
      <c r="H101" s="157"/>
      <c r="I101" s="157"/>
      <c r="J101" s="158">
        <f>J141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724</v>
      </c>
      <c r="E102" s="157"/>
      <c r="F102" s="157"/>
      <c r="G102" s="157"/>
      <c r="H102" s="157"/>
      <c r="I102" s="157"/>
      <c r="J102" s="158">
        <f>J154</f>
        <v>0</v>
      </c>
      <c r="K102" s="155"/>
      <c r="L102" s="159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169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18" t="str">
        <f>E7</f>
        <v>PARKOVIŠTĚ - NÁDRAŽÍ ZÁMECKÁ ZAHRADA, TEPLICE_R1</v>
      </c>
      <c r="F112" s="319"/>
      <c r="G112" s="319"/>
      <c r="H112" s="319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114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89" t="str">
        <f>E9</f>
        <v>VON1 - VEDLEJŠÍ NÁKLADY</v>
      </c>
      <c r="F114" s="320"/>
      <c r="G114" s="320"/>
      <c r="H114" s="320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TEPLICE</v>
      </c>
      <c r="G116" s="36"/>
      <c r="H116" s="36"/>
      <c r="I116" s="29" t="s">
        <v>22</v>
      </c>
      <c r="J116" s="66">
        <f>IF(J12="","",J12)</f>
        <v>45427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23</v>
      </c>
      <c r="D118" s="36"/>
      <c r="E118" s="36"/>
      <c r="F118" s="27" t="str">
        <f>E15</f>
        <v>STATUTÁRNÍ MĚSTO TEPLICE</v>
      </c>
      <c r="G118" s="36"/>
      <c r="H118" s="36"/>
      <c r="I118" s="29" t="s">
        <v>29</v>
      </c>
      <c r="J118" s="32" t="str">
        <f>E21</f>
        <v>RAPID MOST SPOL. S 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7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32</v>
      </c>
      <c r="J119" s="32" t="str">
        <f>E24</f>
        <v>ING. VLADIMÍR PLHÁK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0"/>
      <c r="B121" s="161"/>
      <c r="C121" s="162" t="s">
        <v>170</v>
      </c>
      <c r="D121" s="163" t="s">
        <v>60</v>
      </c>
      <c r="E121" s="163" t="s">
        <v>56</v>
      </c>
      <c r="F121" s="163" t="s">
        <v>57</v>
      </c>
      <c r="G121" s="163" t="s">
        <v>171</v>
      </c>
      <c r="H121" s="163" t="s">
        <v>172</v>
      </c>
      <c r="I121" s="163" t="s">
        <v>173</v>
      </c>
      <c r="J121" s="163" t="s">
        <v>157</v>
      </c>
      <c r="K121" s="164" t="s">
        <v>174</v>
      </c>
      <c r="L121" s="165"/>
      <c r="M121" s="75" t="s">
        <v>1</v>
      </c>
      <c r="N121" s="76" t="s">
        <v>39</v>
      </c>
      <c r="O121" s="76" t="s">
        <v>175</v>
      </c>
      <c r="P121" s="76" t="s">
        <v>176</v>
      </c>
      <c r="Q121" s="76" t="s">
        <v>177</v>
      </c>
      <c r="R121" s="76" t="s">
        <v>178</v>
      </c>
      <c r="S121" s="76" t="s">
        <v>179</v>
      </c>
      <c r="T121" s="77" t="s">
        <v>180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3" s="2" customFormat="1" ht="22.9" customHeight="1">
      <c r="A122" s="34"/>
      <c r="B122" s="35"/>
      <c r="C122" s="82" t="s">
        <v>181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P123+P127</f>
        <v>0</v>
      </c>
      <c r="Q122" s="79"/>
      <c r="R122" s="168">
        <f>R123+R127</f>
        <v>0.02475</v>
      </c>
      <c r="S122" s="79"/>
      <c r="T122" s="169">
        <f>T123+T127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159</v>
      </c>
      <c r="BK122" s="170">
        <f>BK123+BK127</f>
        <v>0</v>
      </c>
    </row>
    <row r="123" spans="2:63" s="12" customFormat="1" ht="25.9" customHeight="1">
      <c r="B123" s="171"/>
      <c r="C123" s="172"/>
      <c r="D123" s="173" t="s">
        <v>74</v>
      </c>
      <c r="E123" s="174" t="s">
        <v>277</v>
      </c>
      <c r="F123" s="174" t="s">
        <v>586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0.02475</v>
      </c>
      <c r="S123" s="179"/>
      <c r="T123" s="181">
        <f>T124</f>
        <v>0</v>
      </c>
      <c r="AR123" s="182" t="s">
        <v>97</v>
      </c>
      <c r="AT123" s="183" t="s">
        <v>74</v>
      </c>
      <c r="AU123" s="183" t="s">
        <v>75</v>
      </c>
      <c r="AY123" s="182" t="s">
        <v>183</v>
      </c>
      <c r="BK123" s="184">
        <f>BK124</f>
        <v>0</v>
      </c>
    </row>
    <row r="124" spans="2:63" s="12" customFormat="1" ht="22.9" customHeight="1">
      <c r="B124" s="171"/>
      <c r="C124" s="172"/>
      <c r="D124" s="173" t="s">
        <v>74</v>
      </c>
      <c r="E124" s="185" t="s">
        <v>666</v>
      </c>
      <c r="F124" s="185" t="s">
        <v>667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SUM(P125:P126)</f>
        <v>0</v>
      </c>
      <c r="Q124" s="179"/>
      <c r="R124" s="180">
        <f>SUM(R125:R126)</f>
        <v>0.02475</v>
      </c>
      <c r="S124" s="179"/>
      <c r="T124" s="181">
        <f>SUM(T125:T126)</f>
        <v>0</v>
      </c>
      <c r="AR124" s="182" t="s">
        <v>97</v>
      </c>
      <c r="AT124" s="183" t="s">
        <v>74</v>
      </c>
      <c r="AU124" s="183" t="s">
        <v>83</v>
      </c>
      <c r="AY124" s="182" t="s">
        <v>183</v>
      </c>
      <c r="BK124" s="184">
        <f>SUM(BK125:BK126)</f>
        <v>0</v>
      </c>
    </row>
    <row r="125" spans="1:65" s="2" customFormat="1" ht="21.75" customHeight="1">
      <c r="A125" s="34"/>
      <c r="B125" s="35"/>
      <c r="C125" s="187" t="s">
        <v>83</v>
      </c>
      <c r="D125" s="187" t="s">
        <v>185</v>
      </c>
      <c r="E125" s="188" t="s">
        <v>725</v>
      </c>
      <c r="F125" s="189" t="s">
        <v>726</v>
      </c>
      <c r="G125" s="190" t="s">
        <v>670</v>
      </c>
      <c r="H125" s="191">
        <v>2.5</v>
      </c>
      <c r="I125" s="192"/>
      <c r="J125" s="193">
        <f>ROUND(I125*H125,2)</f>
        <v>0</v>
      </c>
      <c r="K125" s="189" t="s">
        <v>356</v>
      </c>
      <c r="L125" s="39"/>
      <c r="M125" s="194" t="s">
        <v>1</v>
      </c>
      <c r="N125" s="195" t="s">
        <v>40</v>
      </c>
      <c r="O125" s="71"/>
      <c r="P125" s="196">
        <f>O125*H125</f>
        <v>0</v>
      </c>
      <c r="Q125" s="196">
        <v>0.0099</v>
      </c>
      <c r="R125" s="196">
        <f>Q125*H125</f>
        <v>0.02475</v>
      </c>
      <c r="S125" s="196">
        <v>0</v>
      </c>
      <c r="T125" s="19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481</v>
      </c>
      <c r="AT125" s="198" t="s">
        <v>185</v>
      </c>
      <c r="AU125" s="198" t="s">
        <v>85</v>
      </c>
      <c r="AY125" s="17" t="s">
        <v>183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83</v>
      </c>
      <c r="BK125" s="199">
        <f>ROUND(I125*H125,2)</f>
        <v>0</v>
      </c>
      <c r="BL125" s="17" t="s">
        <v>481</v>
      </c>
      <c r="BM125" s="198" t="s">
        <v>727</v>
      </c>
    </row>
    <row r="126" spans="2:51" s="13" customFormat="1" ht="11.25">
      <c r="B126" s="200"/>
      <c r="C126" s="201"/>
      <c r="D126" s="202" t="s">
        <v>198</v>
      </c>
      <c r="E126" s="203" t="s">
        <v>1</v>
      </c>
      <c r="F126" s="204" t="s">
        <v>728</v>
      </c>
      <c r="G126" s="201"/>
      <c r="H126" s="205">
        <v>2.5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198</v>
      </c>
      <c r="AU126" s="211" t="s">
        <v>85</v>
      </c>
      <c r="AV126" s="13" t="s">
        <v>85</v>
      </c>
      <c r="AW126" s="13" t="s">
        <v>31</v>
      </c>
      <c r="AX126" s="13" t="s">
        <v>83</v>
      </c>
      <c r="AY126" s="211" t="s">
        <v>183</v>
      </c>
    </row>
    <row r="127" spans="2:63" s="12" customFormat="1" ht="25.9" customHeight="1">
      <c r="B127" s="171"/>
      <c r="C127" s="172"/>
      <c r="D127" s="173" t="s">
        <v>74</v>
      </c>
      <c r="E127" s="174" t="s">
        <v>729</v>
      </c>
      <c r="F127" s="174" t="s">
        <v>730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P128+P141+P154</f>
        <v>0</v>
      </c>
      <c r="Q127" s="179"/>
      <c r="R127" s="180">
        <f>R128+R141+R154</f>
        <v>0</v>
      </c>
      <c r="S127" s="179"/>
      <c r="T127" s="181">
        <f>T128+T141+T154</f>
        <v>0</v>
      </c>
      <c r="AR127" s="182" t="s">
        <v>203</v>
      </c>
      <c r="AT127" s="183" t="s">
        <v>74</v>
      </c>
      <c r="AU127" s="183" t="s">
        <v>75</v>
      </c>
      <c r="AY127" s="182" t="s">
        <v>183</v>
      </c>
      <c r="BK127" s="184">
        <f>BK128+BK141+BK154</f>
        <v>0</v>
      </c>
    </row>
    <row r="128" spans="2:63" s="12" customFormat="1" ht="22.9" customHeight="1">
      <c r="B128" s="171"/>
      <c r="C128" s="172"/>
      <c r="D128" s="173" t="s">
        <v>74</v>
      </c>
      <c r="E128" s="185" t="s">
        <v>731</v>
      </c>
      <c r="F128" s="185" t="s">
        <v>732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SUM(P129:P140)</f>
        <v>0</v>
      </c>
      <c r="Q128" s="179"/>
      <c r="R128" s="180">
        <f>SUM(R129:R140)</f>
        <v>0</v>
      </c>
      <c r="S128" s="179"/>
      <c r="T128" s="181">
        <f>SUM(T129:T140)</f>
        <v>0</v>
      </c>
      <c r="AR128" s="182" t="s">
        <v>203</v>
      </c>
      <c r="AT128" s="183" t="s">
        <v>74</v>
      </c>
      <c r="AU128" s="183" t="s">
        <v>83</v>
      </c>
      <c r="AY128" s="182" t="s">
        <v>183</v>
      </c>
      <c r="BK128" s="184">
        <f>SUM(BK129:BK140)</f>
        <v>0</v>
      </c>
    </row>
    <row r="129" spans="1:65" s="2" customFormat="1" ht="16.5" customHeight="1">
      <c r="A129" s="34"/>
      <c r="B129" s="35"/>
      <c r="C129" s="187" t="s">
        <v>85</v>
      </c>
      <c r="D129" s="187" t="s">
        <v>185</v>
      </c>
      <c r="E129" s="188" t="s">
        <v>733</v>
      </c>
      <c r="F129" s="189" t="s">
        <v>734</v>
      </c>
      <c r="G129" s="190" t="s">
        <v>735</v>
      </c>
      <c r="H129" s="191">
        <v>20</v>
      </c>
      <c r="I129" s="192"/>
      <c r="J129" s="193">
        <f>ROUND(I129*H129,2)</f>
        <v>0</v>
      </c>
      <c r="K129" s="189" t="s">
        <v>189</v>
      </c>
      <c r="L129" s="39"/>
      <c r="M129" s="194" t="s">
        <v>1</v>
      </c>
      <c r="N129" s="195" t="s">
        <v>40</v>
      </c>
      <c r="O129" s="71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736</v>
      </c>
      <c r="AT129" s="198" t="s">
        <v>185</v>
      </c>
      <c r="AU129" s="198" t="s">
        <v>85</v>
      </c>
      <c r="AY129" s="17" t="s">
        <v>183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83</v>
      </c>
      <c r="BK129" s="199">
        <f>ROUND(I129*H129,2)</f>
        <v>0</v>
      </c>
      <c r="BL129" s="17" t="s">
        <v>736</v>
      </c>
      <c r="BM129" s="198" t="s">
        <v>737</v>
      </c>
    </row>
    <row r="130" spans="2:51" s="13" customFormat="1" ht="11.25">
      <c r="B130" s="200"/>
      <c r="C130" s="201"/>
      <c r="D130" s="202" t="s">
        <v>198</v>
      </c>
      <c r="E130" s="203" t="s">
        <v>1</v>
      </c>
      <c r="F130" s="204" t="s">
        <v>738</v>
      </c>
      <c r="G130" s="201"/>
      <c r="H130" s="205">
        <v>20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198</v>
      </c>
      <c r="AU130" s="211" t="s">
        <v>85</v>
      </c>
      <c r="AV130" s="13" t="s">
        <v>85</v>
      </c>
      <c r="AW130" s="13" t="s">
        <v>31</v>
      </c>
      <c r="AX130" s="13" t="s">
        <v>83</v>
      </c>
      <c r="AY130" s="211" t="s">
        <v>183</v>
      </c>
    </row>
    <row r="131" spans="1:65" s="2" customFormat="1" ht="16.5" customHeight="1">
      <c r="A131" s="34"/>
      <c r="B131" s="35"/>
      <c r="C131" s="187" t="s">
        <v>97</v>
      </c>
      <c r="D131" s="187" t="s">
        <v>185</v>
      </c>
      <c r="E131" s="188" t="s">
        <v>739</v>
      </c>
      <c r="F131" s="189" t="s">
        <v>740</v>
      </c>
      <c r="G131" s="190" t="s">
        <v>735</v>
      </c>
      <c r="H131" s="191">
        <v>10</v>
      </c>
      <c r="I131" s="192"/>
      <c r="J131" s="193">
        <f>ROUND(I131*H131,2)</f>
        <v>0</v>
      </c>
      <c r="K131" s="189" t="s">
        <v>189</v>
      </c>
      <c r="L131" s="39"/>
      <c r="M131" s="194" t="s">
        <v>1</v>
      </c>
      <c r="N131" s="195" t="s">
        <v>40</v>
      </c>
      <c r="O131" s="71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736</v>
      </c>
      <c r="AT131" s="198" t="s">
        <v>185</v>
      </c>
      <c r="AU131" s="198" t="s">
        <v>85</v>
      </c>
      <c r="AY131" s="17" t="s">
        <v>183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83</v>
      </c>
      <c r="BK131" s="199">
        <f>ROUND(I131*H131,2)</f>
        <v>0</v>
      </c>
      <c r="BL131" s="17" t="s">
        <v>736</v>
      </c>
      <c r="BM131" s="198" t="s">
        <v>741</v>
      </c>
    </row>
    <row r="132" spans="2:51" s="13" customFormat="1" ht="11.25">
      <c r="B132" s="200"/>
      <c r="C132" s="201"/>
      <c r="D132" s="202" t="s">
        <v>198</v>
      </c>
      <c r="E132" s="203" t="s">
        <v>1</v>
      </c>
      <c r="F132" s="204" t="s">
        <v>742</v>
      </c>
      <c r="G132" s="201"/>
      <c r="H132" s="205">
        <v>10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198</v>
      </c>
      <c r="AU132" s="211" t="s">
        <v>85</v>
      </c>
      <c r="AV132" s="13" t="s">
        <v>85</v>
      </c>
      <c r="AW132" s="13" t="s">
        <v>31</v>
      </c>
      <c r="AX132" s="13" t="s">
        <v>83</v>
      </c>
      <c r="AY132" s="211" t="s">
        <v>183</v>
      </c>
    </row>
    <row r="133" spans="1:65" s="2" customFormat="1" ht="16.5" customHeight="1">
      <c r="A133" s="34"/>
      <c r="B133" s="35"/>
      <c r="C133" s="187" t="s">
        <v>190</v>
      </c>
      <c r="D133" s="187" t="s">
        <v>185</v>
      </c>
      <c r="E133" s="188" t="s">
        <v>743</v>
      </c>
      <c r="F133" s="189" t="s">
        <v>744</v>
      </c>
      <c r="G133" s="190" t="s">
        <v>735</v>
      </c>
      <c r="H133" s="191">
        <v>10</v>
      </c>
      <c r="I133" s="192"/>
      <c r="J133" s="193">
        <f>ROUND(I133*H133,2)</f>
        <v>0</v>
      </c>
      <c r="K133" s="189" t="s">
        <v>189</v>
      </c>
      <c r="L133" s="39"/>
      <c r="M133" s="194" t="s">
        <v>1</v>
      </c>
      <c r="N133" s="195" t="s">
        <v>40</v>
      </c>
      <c r="O133" s="71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736</v>
      </c>
      <c r="AT133" s="198" t="s">
        <v>185</v>
      </c>
      <c r="AU133" s="198" t="s">
        <v>85</v>
      </c>
      <c r="AY133" s="17" t="s">
        <v>183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83</v>
      </c>
      <c r="BK133" s="199">
        <f>ROUND(I133*H133,2)</f>
        <v>0</v>
      </c>
      <c r="BL133" s="17" t="s">
        <v>736</v>
      </c>
      <c r="BM133" s="198" t="s">
        <v>745</v>
      </c>
    </row>
    <row r="134" spans="2:51" s="13" customFormat="1" ht="11.25">
      <c r="B134" s="200"/>
      <c r="C134" s="201"/>
      <c r="D134" s="202" t="s">
        <v>198</v>
      </c>
      <c r="E134" s="203" t="s">
        <v>1</v>
      </c>
      <c r="F134" s="204" t="s">
        <v>742</v>
      </c>
      <c r="G134" s="201"/>
      <c r="H134" s="205">
        <v>10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198</v>
      </c>
      <c r="AU134" s="211" t="s">
        <v>85</v>
      </c>
      <c r="AV134" s="13" t="s">
        <v>85</v>
      </c>
      <c r="AW134" s="13" t="s">
        <v>31</v>
      </c>
      <c r="AX134" s="13" t="s">
        <v>83</v>
      </c>
      <c r="AY134" s="211" t="s">
        <v>183</v>
      </c>
    </row>
    <row r="135" spans="1:65" s="2" customFormat="1" ht="16.5" customHeight="1">
      <c r="A135" s="34"/>
      <c r="B135" s="35"/>
      <c r="C135" s="187" t="s">
        <v>203</v>
      </c>
      <c r="D135" s="187" t="s">
        <v>185</v>
      </c>
      <c r="E135" s="188" t="s">
        <v>746</v>
      </c>
      <c r="F135" s="189" t="s">
        <v>747</v>
      </c>
      <c r="G135" s="190" t="s">
        <v>735</v>
      </c>
      <c r="H135" s="191">
        <v>20</v>
      </c>
      <c r="I135" s="192"/>
      <c r="J135" s="193">
        <f>ROUND(I135*H135,2)</f>
        <v>0</v>
      </c>
      <c r="K135" s="189" t="s">
        <v>189</v>
      </c>
      <c r="L135" s="39"/>
      <c r="M135" s="194" t="s">
        <v>1</v>
      </c>
      <c r="N135" s="195" t="s">
        <v>40</v>
      </c>
      <c r="O135" s="7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736</v>
      </c>
      <c r="AT135" s="198" t="s">
        <v>185</v>
      </c>
      <c r="AU135" s="198" t="s">
        <v>85</v>
      </c>
      <c r="AY135" s="17" t="s">
        <v>183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83</v>
      </c>
      <c r="BK135" s="199">
        <f>ROUND(I135*H135,2)</f>
        <v>0</v>
      </c>
      <c r="BL135" s="17" t="s">
        <v>736</v>
      </c>
      <c r="BM135" s="198" t="s">
        <v>748</v>
      </c>
    </row>
    <row r="136" spans="2:51" s="13" customFormat="1" ht="11.25">
      <c r="B136" s="200"/>
      <c r="C136" s="201"/>
      <c r="D136" s="202" t="s">
        <v>198</v>
      </c>
      <c r="E136" s="203" t="s">
        <v>1</v>
      </c>
      <c r="F136" s="204" t="s">
        <v>749</v>
      </c>
      <c r="G136" s="201"/>
      <c r="H136" s="205">
        <v>20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198</v>
      </c>
      <c r="AU136" s="211" t="s">
        <v>85</v>
      </c>
      <c r="AV136" s="13" t="s">
        <v>85</v>
      </c>
      <c r="AW136" s="13" t="s">
        <v>31</v>
      </c>
      <c r="AX136" s="13" t="s">
        <v>83</v>
      </c>
      <c r="AY136" s="211" t="s">
        <v>183</v>
      </c>
    </row>
    <row r="137" spans="1:65" s="2" customFormat="1" ht="16.5" customHeight="1">
      <c r="A137" s="34"/>
      <c r="B137" s="35"/>
      <c r="C137" s="187" t="s">
        <v>131</v>
      </c>
      <c r="D137" s="187" t="s">
        <v>185</v>
      </c>
      <c r="E137" s="188" t="s">
        <v>750</v>
      </c>
      <c r="F137" s="189" t="s">
        <v>751</v>
      </c>
      <c r="G137" s="190" t="s">
        <v>735</v>
      </c>
      <c r="H137" s="191">
        <v>50</v>
      </c>
      <c r="I137" s="192"/>
      <c r="J137" s="193">
        <f>ROUND(I137*H137,2)</f>
        <v>0</v>
      </c>
      <c r="K137" s="189" t="s">
        <v>189</v>
      </c>
      <c r="L137" s="39"/>
      <c r="M137" s="194" t="s">
        <v>1</v>
      </c>
      <c r="N137" s="195" t="s">
        <v>40</v>
      </c>
      <c r="O137" s="71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736</v>
      </c>
      <c r="AT137" s="198" t="s">
        <v>185</v>
      </c>
      <c r="AU137" s="198" t="s">
        <v>85</v>
      </c>
      <c r="AY137" s="17" t="s">
        <v>183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83</v>
      </c>
      <c r="BK137" s="199">
        <f>ROUND(I137*H137,2)</f>
        <v>0</v>
      </c>
      <c r="BL137" s="17" t="s">
        <v>736</v>
      </c>
      <c r="BM137" s="198" t="s">
        <v>752</v>
      </c>
    </row>
    <row r="138" spans="2:51" s="13" customFormat="1" ht="11.25">
      <c r="B138" s="200"/>
      <c r="C138" s="201"/>
      <c r="D138" s="202" t="s">
        <v>198</v>
      </c>
      <c r="E138" s="203" t="s">
        <v>1</v>
      </c>
      <c r="F138" s="204" t="s">
        <v>753</v>
      </c>
      <c r="G138" s="201"/>
      <c r="H138" s="205">
        <v>50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198</v>
      </c>
      <c r="AU138" s="211" t="s">
        <v>85</v>
      </c>
      <c r="AV138" s="13" t="s">
        <v>85</v>
      </c>
      <c r="AW138" s="13" t="s">
        <v>31</v>
      </c>
      <c r="AX138" s="13" t="s">
        <v>83</v>
      </c>
      <c r="AY138" s="211" t="s">
        <v>183</v>
      </c>
    </row>
    <row r="139" spans="1:65" s="2" customFormat="1" ht="16.5" customHeight="1">
      <c r="A139" s="34"/>
      <c r="B139" s="35"/>
      <c r="C139" s="187" t="s">
        <v>211</v>
      </c>
      <c r="D139" s="187" t="s">
        <v>185</v>
      </c>
      <c r="E139" s="188" t="s">
        <v>754</v>
      </c>
      <c r="F139" s="189" t="s">
        <v>755</v>
      </c>
      <c r="G139" s="190" t="s">
        <v>735</v>
      </c>
      <c r="H139" s="191">
        <v>20</v>
      </c>
      <c r="I139" s="192"/>
      <c r="J139" s="193">
        <f>ROUND(I139*H139,2)</f>
        <v>0</v>
      </c>
      <c r="K139" s="189" t="s">
        <v>189</v>
      </c>
      <c r="L139" s="39"/>
      <c r="M139" s="194" t="s">
        <v>1</v>
      </c>
      <c r="N139" s="195" t="s">
        <v>40</v>
      </c>
      <c r="O139" s="71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736</v>
      </c>
      <c r="AT139" s="198" t="s">
        <v>185</v>
      </c>
      <c r="AU139" s="198" t="s">
        <v>85</v>
      </c>
      <c r="AY139" s="17" t="s">
        <v>183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83</v>
      </c>
      <c r="BK139" s="199">
        <f>ROUND(I139*H139,2)</f>
        <v>0</v>
      </c>
      <c r="BL139" s="17" t="s">
        <v>736</v>
      </c>
      <c r="BM139" s="198" t="s">
        <v>756</v>
      </c>
    </row>
    <row r="140" spans="2:51" s="13" customFormat="1" ht="11.25">
      <c r="B140" s="200"/>
      <c r="C140" s="201"/>
      <c r="D140" s="202" t="s">
        <v>198</v>
      </c>
      <c r="E140" s="203" t="s">
        <v>1</v>
      </c>
      <c r="F140" s="204" t="s">
        <v>757</v>
      </c>
      <c r="G140" s="201"/>
      <c r="H140" s="205">
        <v>20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198</v>
      </c>
      <c r="AU140" s="211" t="s">
        <v>85</v>
      </c>
      <c r="AV140" s="13" t="s">
        <v>85</v>
      </c>
      <c r="AW140" s="13" t="s">
        <v>31</v>
      </c>
      <c r="AX140" s="13" t="s">
        <v>83</v>
      </c>
      <c r="AY140" s="211" t="s">
        <v>183</v>
      </c>
    </row>
    <row r="141" spans="2:63" s="12" customFormat="1" ht="22.9" customHeight="1">
      <c r="B141" s="171"/>
      <c r="C141" s="172"/>
      <c r="D141" s="173" t="s">
        <v>74</v>
      </c>
      <c r="E141" s="185" t="s">
        <v>758</v>
      </c>
      <c r="F141" s="185" t="s">
        <v>759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SUM(P142:P153)</f>
        <v>0</v>
      </c>
      <c r="Q141" s="179"/>
      <c r="R141" s="180">
        <f>SUM(R142:R153)</f>
        <v>0</v>
      </c>
      <c r="S141" s="179"/>
      <c r="T141" s="181">
        <f>SUM(T142:T153)</f>
        <v>0</v>
      </c>
      <c r="AR141" s="182" t="s">
        <v>203</v>
      </c>
      <c r="AT141" s="183" t="s">
        <v>74</v>
      </c>
      <c r="AU141" s="183" t="s">
        <v>83</v>
      </c>
      <c r="AY141" s="182" t="s">
        <v>183</v>
      </c>
      <c r="BK141" s="184">
        <f>SUM(BK142:BK153)</f>
        <v>0</v>
      </c>
    </row>
    <row r="142" spans="1:65" s="2" customFormat="1" ht="16.5" customHeight="1">
      <c r="A142" s="34"/>
      <c r="B142" s="35"/>
      <c r="C142" s="187" t="s">
        <v>216</v>
      </c>
      <c r="D142" s="187" t="s">
        <v>185</v>
      </c>
      <c r="E142" s="188" t="s">
        <v>760</v>
      </c>
      <c r="F142" s="189" t="s">
        <v>759</v>
      </c>
      <c r="G142" s="190" t="s">
        <v>761</v>
      </c>
      <c r="H142" s="191">
        <v>1</v>
      </c>
      <c r="I142" s="192"/>
      <c r="J142" s="193">
        <f>ROUND(I142*H142,2)</f>
        <v>0</v>
      </c>
      <c r="K142" s="189" t="s">
        <v>189</v>
      </c>
      <c r="L142" s="39"/>
      <c r="M142" s="194" t="s">
        <v>1</v>
      </c>
      <c r="N142" s="195" t="s">
        <v>40</v>
      </c>
      <c r="O142" s="71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736</v>
      </c>
      <c r="AT142" s="198" t="s">
        <v>185</v>
      </c>
      <c r="AU142" s="198" t="s">
        <v>85</v>
      </c>
      <c r="AY142" s="17" t="s">
        <v>183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83</v>
      </c>
      <c r="BK142" s="199">
        <f>ROUND(I142*H142,2)</f>
        <v>0</v>
      </c>
      <c r="BL142" s="17" t="s">
        <v>736</v>
      </c>
      <c r="BM142" s="198" t="s">
        <v>762</v>
      </c>
    </row>
    <row r="143" spans="2:51" s="13" customFormat="1" ht="11.25">
      <c r="B143" s="200"/>
      <c r="C143" s="201"/>
      <c r="D143" s="202" t="s">
        <v>198</v>
      </c>
      <c r="E143" s="203" t="s">
        <v>1</v>
      </c>
      <c r="F143" s="204" t="s">
        <v>763</v>
      </c>
      <c r="G143" s="201"/>
      <c r="H143" s="205">
        <v>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198</v>
      </c>
      <c r="AU143" s="211" t="s">
        <v>85</v>
      </c>
      <c r="AV143" s="13" t="s">
        <v>85</v>
      </c>
      <c r="AW143" s="13" t="s">
        <v>31</v>
      </c>
      <c r="AX143" s="13" t="s">
        <v>83</v>
      </c>
      <c r="AY143" s="211" t="s">
        <v>183</v>
      </c>
    </row>
    <row r="144" spans="2:51" s="15" customFormat="1" ht="11.25">
      <c r="B144" s="237"/>
      <c r="C144" s="238"/>
      <c r="D144" s="202" t="s">
        <v>198</v>
      </c>
      <c r="E144" s="239" t="s">
        <v>1</v>
      </c>
      <c r="F144" s="240" t="s">
        <v>764</v>
      </c>
      <c r="G144" s="238"/>
      <c r="H144" s="239" t="s">
        <v>1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198</v>
      </c>
      <c r="AU144" s="246" t="s">
        <v>85</v>
      </c>
      <c r="AV144" s="15" t="s">
        <v>83</v>
      </c>
      <c r="AW144" s="15" t="s">
        <v>31</v>
      </c>
      <c r="AX144" s="15" t="s">
        <v>75</v>
      </c>
      <c r="AY144" s="246" t="s">
        <v>183</v>
      </c>
    </row>
    <row r="145" spans="2:51" s="15" customFormat="1" ht="11.25">
      <c r="B145" s="237"/>
      <c r="C145" s="238"/>
      <c r="D145" s="202" t="s">
        <v>198</v>
      </c>
      <c r="E145" s="239" t="s">
        <v>1</v>
      </c>
      <c r="F145" s="240" t="s">
        <v>765</v>
      </c>
      <c r="G145" s="238"/>
      <c r="H145" s="239" t="s">
        <v>1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198</v>
      </c>
      <c r="AU145" s="246" t="s">
        <v>85</v>
      </c>
      <c r="AV145" s="15" t="s">
        <v>83</v>
      </c>
      <c r="AW145" s="15" t="s">
        <v>31</v>
      </c>
      <c r="AX145" s="15" t="s">
        <v>75</v>
      </c>
      <c r="AY145" s="246" t="s">
        <v>183</v>
      </c>
    </row>
    <row r="146" spans="2:51" s="15" customFormat="1" ht="11.25">
      <c r="B146" s="237"/>
      <c r="C146" s="238"/>
      <c r="D146" s="202" t="s">
        <v>198</v>
      </c>
      <c r="E146" s="239" t="s">
        <v>1</v>
      </c>
      <c r="F146" s="240" t="s">
        <v>766</v>
      </c>
      <c r="G146" s="238"/>
      <c r="H146" s="239" t="s">
        <v>1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198</v>
      </c>
      <c r="AU146" s="246" t="s">
        <v>85</v>
      </c>
      <c r="AV146" s="15" t="s">
        <v>83</v>
      </c>
      <c r="AW146" s="15" t="s">
        <v>31</v>
      </c>
      <c r="AX146" s="15" t="s">
        <v>75</v>
      </c>
      <c r="AY146" s="246" t="s">
        <v>183</v>
      </c>
    </row>
    <row r="147" spans="2:51" s="15" customFormat="1" ht="11.25">
      <c r="B147" s="237"/>
      <c r="C147" s="238"/>
      <c r="D147" s="202" t="s">
        <v>198</v>
      </c>
      <c r="E147" s="239" t="s">
        <v>1</v>
      </c>
      <c r="F147" s="240" t="s">
        <v>767</v>
      </c>
      <c r="G147" s="238"/>
      <c r="H147" s="239" t="s">
        <v>1</v>
      </c>
      <c r="I147" s="241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198</v>
      </c>
      <c r="AU147" s="246" t="s">
        <v>85</v>
      </c>
      <c r="AV147" s="15" t="s">
        <v>83</v>
      </c>
      <c r="AW147" s="15" t="s">
        <v>31</v>
      </c>
      <c r="AX147" s="15" t="s">
        <v>75</v>
      </c>
      <c r="AY147" s="246" t="s">
        <v>183</v>
      </c>
    </row>
    <row r="148" spans="2:51" s="15" customFormat="1" ht="11.25">
      <c r="B148" s="237"/>
      <c r="C148" s="238"/>
      <c r="D148" s="202" t="s">
        <v>198</v>
      </c>
      <c r="E148" s="239" t="s">
        <v>1</v>
      </c>
      <c r="F148" s="240" t="s">
        <v>768</v>
      </c>
      <c r="G148" s="238"/>
      <c r="H148" s="239" t="s">
        <v>1</v>
      </c>
      <c r="I148" s="241"/>
      <c r="J148" s="238"/>
      <c r="K148" s="238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198</v>
      </c>
      <c r="AU148" s="246" t="s">
        <v>85</v>
      </c>
      <c r="AV148" s="15" t="s">
        <v>83</v>
      </c>
      <c r="AW148" s="15" t="s">
        <v>31</v>
      </c>
      <c r="AX148" s="15" t="s">
        <v>75</v>
      </c>
      <c r="AY148" s="246" t="s">
        <v>183</v>
      </c>
    </row>
    <row r="149" spans="2:51" s="15" customFormat="1" ht="11.25">
      <c r="B149" s="237"/>
      <c r="C149" s="238"/>
      <c r="D149" s="202" t="s">
        <v>198</v>
      </c>
      <c r="E149" s="239" t="s">
        <v>1</v>
      </c>
      <c r="F149" s="240" t="s">
        <v>769</v>
      </c>
      <c r="G149" s="238"/>
      <c r="H149" s="239" t="s">
        <v>1</v>
      </c>
      <c r="I149" s="241"/>
      <c r="J149" s="238"/>
      <c r="K149" s="238"/>
      <c r="L149" s="242"/>
      <c r="M149" s="243"/>
      <c r="N149" s="244"/>
      <c r="O149" s="244"/>
      <c r="P149" s="244"/>
      <c r="Q149" s="244"/>
      <c r="R149" s="244"/>
      <c r="S149" s="244"/>
      <c r="T149" s="245"/>
      <c r="AT149" s="246" t="s">
        <v>198</v>
      </c>
      <c r="AU149" s="246" t="s">
        <v>85</v>
      </c>
      <c r="AV149" s="15" t="s">
        <v>83</v>
      </c>
      <c r="AW149" s="15" t="s">
        <v>31</v>
      </c>
      <c r="AX149" s="15" t="s">
        <v>75</v>
      </c>
      <c r="AY149" s="246" t="s">
        <v>183</v>
      </c>
    </row>
    <row r="150" spans="1:65" s="2" customFormat="1" ht="16.5" customHeight="1">
      <c r="A150" s="34"/>
      <c r="B150" s="35"/>
      <c r="C150" s="187" t="s">
        <v>128</v>
      </c>
      <c r="D150" s="187" t="s">
        <v>185</v>
      </c>
      <c r="E150" s="188" t="s">
        <v>770</v>
      </c>
      <c r="F150" s="189" t="s">
        <v>771</v>
      </c>
      <c r="G150" s="190" t="s">
        <v>761</v>
      </c>
      <c r="H150" s="191">
        <v>1</v>
      </c>
      <c r="I150" s="192"/>
      <c r="J150" s="193">
        <f>ROUND(I150*H150,2)</f>
        <v>0</v>
      </c>
      <c r="K150" s="189" t="s">
        <v>189</v>
      </c>
      <c r="L150" s="39"/>
      <c r="M150" s="194" t="s">
        <v>1</v>
      </c>
      <c r="N150" s="195" t="s">
        <v>40</v>
      </c>
      <c r="O150" s="71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8" t="s">
        <v>736</v>
      </c>
      <c r="AT150" s="198" t="s">
        <v>185</v>
      </c>
      <c r="AU150" s="198" t="s">
        <v>85</v>
      </c>
      <c r="AY150" s="17" t="s">
        <v>183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83</v>
      </c>
      <c r="BK150" s="199">
        <f>ROUND(I150*H150,2)</f>
        <v>0</v>
      </c>
      <c r="BL150" s="17" t="s">
        <v>736</v>
      </c>
      <c r="BM150" s="198" t="s">
        <v>772</v>
      </c>
    </row>
    <row r="151" spans="2:51" s="15" customFormat="1" ht="11.25">
      <c r="B151" s="237"/>
      <c r="C151" s="238"/>
      <c r="D151" s="202" t="s">
        <v>198</v>
      </c>
      <c r="E151" s="239" t="s">
        <v>1</v>
      </c>
      <c r="F151" s="240" t="s">
        <v>773</v>
      </c>
      <c r="G151" s="238"/>
      <c r="H151" s="239" t="s">
        <v>1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198</v>
      </c>
      <c r="AU151" s="246" t="s">
        <v>85</v>
      </c>
      <c r="AV151" s="15" t="s">
        <v>83</v>
      </c>
      <c r="AW151" s="15" t="s">
        <v>31</v>
      </c>
      <c r="AX151" s="15" t="s">
        <v>75</v>
      </c>
      <c r="AY151" s="246" t="s">
        <v>183</v>
      </c>
    </row>
    <row r="152" spans="2:51" s="15" customFormat="1" ht="11.25">
      <c r="B152" s="237"/>
      <c r="C152" s="238"/>
      <c r="D152" s="202" t="s">
        <v>198</v>
      </c>
      <c r="E152" s="239" t="s">
        <v>1</v>
      </c>
      <c r="F152" s="240" t="s">
        <v>774</v>
      </c>
      <c r="G152" s="238"/>
      <c r="H152" s="239" t="s">
        <v>1</v>
      </c>
      <c r="I152" s="241"/>
      <c r="J152" s="238"/>
      <c r="K152" s="238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198</v>
      </c>
      <c r="AU152" s="246" t="s">
        <v>85</v>
      </c>
      <c r="AV152" s="15" t="s">
        <v>83</v>
      </c>
      <c r="AW152" s="15" t="s">
        <v>31</v>
      </c>
      <c r="AX152" s="15" t="s">
        <v>75</v>
      </c>
      <c r="AY152" s="246" t="s">
        <v>183</v>
      </c>
    </row>
    <row r="153" spans="2:51" s="13" customFormat="1" ht="11.25">
      <c r="B153" s="200"/>
      <c r="C153" s="201"/>
      <c r="D153" s="202" t="s">
        <v>198</v>
      </c>
      <c r="E153" s="203" t="s">
        <v>1</v>
      </c>
      <c r="F153" s="204" t="s">
        <v>83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198</v>
      </c>
      <c r="AU153" s="211" t="s">
        <v>85</v>
      </c>
      <c r="AV153" s="13" t="s">
        <v>85</v>
      </c>
      <c r="AW153" s="13" t="s">
        <v>31</v>
      </c>
      <c r="AX153" s="13" t="s">
        <v>83</v>
      </c>
      <c r="AY153" s="211" t="s">
        <v>183</v>
      </c>
    </row>
    <row r="154" spans="2:63" s="12" customFormat="1" ht="22.9" customHeight="1">
      <c r="B154" s="171"/>
      <c r="C154" s="172"/>
      <c r="D154" s="173" t="s">
        <v>74</v>
      </c>
      <c r="E154" s="185" t="s">
        <v>775</v>
      </c>
      <c r="F154" s="185" t="s">
        <v>776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SUM(P155:P157)</f>
        <v>0</v>
      </c>
      <c r="Q154" s="179"/>
      <c r="R154" s="180">
        <f>SUM(R155:R157)</f>
        <v>0</v>
      </c>
      <c r="S154" s="179"/>
      <c r="T154" s="181">
        <f>SUM(T155:T157)</f>
        <v>0</v>
      </c>
      <c r="AR154" s="182" t="s">
        <v>203</v>
      </c>
      <c r="AT154" s="183" t="s">
        <v>74</v>
      </c>
      <c r="AU154" s="183" t="s">
        <v>83</v>
      </c>
      <c r="AY154" s="182" t="s">
        <v>183</v>
      </c>
      <c r="BK154" s="184">
        <f>SUM(BK155:BK157)</f>
        <v>0</v>
      </c>
    </row>
    <row r="155" spans="1:65" s="2" customFormat="1" ht="16.5" customHeight="1">
      <c r="A155" s="34"/>
      <c r="B155" s="35"/>
      <c r="C155" s="187" t="s">
        <v>117</v>
      </c>
      <c r="D155" s="187" t="s">
        <v>185</v>
      </c>
      <c r="E155" s="188" t="s">
        <v>777</v>
      </c>
      <c r="F155" s="189" t="s">
        <v>778</v>
      </c>
      <c r="G155" s="190" t="s">
        <v>735</v>
      </c>
      <c r="H155" s="191">
        <v>32</v>
      </c>
      <c r="I155" s="192"/>
      <c r="J155" s="193">
        <f>ROUND(I155*H155,2)</f>
        <v>0</v>
      </c>
      <c r="K155" s="189" t="s">
        <v>189</v>
      </c>
      <c r="L155" s="39"/>
      <c r="M155" s="194" t="s">
        <v>1</v>
      </c>
      <c r="N155" s="195" t="s">
        <v>40</v>
      </c>
      <c r="O155" s="71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736</v>
      </c>
      <c r="AT155" s="198" t="s">
        <v>185</v>
      </c>
      <c r="AU155" s="198" t="s">
        <v>85</v>
      </c>
      <c r="AY155" s="17" t="s">
        <v>183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83</v>
      </c>
      <c r="BK155" s="199">
        <f>ROUND(I155*H155,2)</f>
        <v>0</v>
      </c>
      <c r="BL155" s="17" t="s">
        <v>736</v>
      </c>
      <c r="BM155" s="198" t="s">
        <v>779</v>
      </c>
    </row>
    <row r="156" spans="2:51" s="15" customFormat="1" ht="11.25">
      <c r="B156" s="237"/>
      <c r="C156" s="238"/>
      <c r="D156" s="202" t="s">
        <v>198</v>
      </c>
      <c r="E156" s="239" t="s">
        <v>1</v>
      </c>
      <c r="F156" s="240" t="s">
        <v>780</v>
      </c>
      <c r="G156" s="238"/>
      <c r="H156" s="239" t="s">
        <v>1</v>
      </c>
      <c r="I156" s="241"/>
      <c r="J156" s="238"/>
      <c r="K156" s="238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198</v>
      </c>
      <c r="AU156" s="246" t="s">
        <v>85</v>
      </c>
      <c r="AV156" s="15" t="s">
        <v>83</v>
      </c>
      <c r="AW156" s="15" t="s">
        <v>31</v>
      </c>
      <c r="AX156" s="15" t="s">
        <v>75</v>
      </c>
      <c r="AY156" s="246" t="s">
        <v>183</v>
      </c>
    </row>
    <row r="157" spans="2:51" s="13" customFormat="1" ht="11.25">
      <c r="B157" s="200"/>
      <c r="C157" s="201"/>
      <c r="D157" s="202" t="s">
        <v>198</v>
      </c>
      <c r="E157" s="203" t="s">
        <v>1</v>
      </c>
      <c r="F157" s="204" t="s">
        <v>781</v>
      </c>
      <c r="G157" s="201"/>
      <c r="H157" s="205">
        <v>32</v>
      </c>
      <c r="I157" s="206"/>
      <c r="J157" s="201"/>
      <c r="K157" s="201"/>
      <c r="L157" s="207"/>
      <c r="M157" s="253"/>
      <c r="N157" s="254"/>
      <c r="O157" s="254"/>
      <c r="P157" s="254"/>
      <c r="Q157" s="254"/>
      <c r="R157" s="254"/>
      <c r="S157" s="254"/>
      <c r="T157" s="255"/>
      <c r="AT157" s="211" t="s">
        <v>198</v>
      </c>
      <c r="AU157" s="211" t="s">
        <v>85</v>
      </c>
      <c r="AV157" s="13" t="s">
        <v>85</v>
      </c>
      <c r="AW157" s="13" t="s">
        <v>31</v>
      </c>
      <c r="AX157" s="13" t="s">
        <v>83</v>
      </c>
      <c r="AY157" s="211" t="s">
        <v>183</v>
      </c>
    </row>
    <row r="158" spans="1:31" s="2" customFormat="1" ht="6.95" customHeight="1">
      <c r="A158" s="34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39"/>
      <c r="M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</sheetData>
  <sheetProtection algorithmName="SHA-512" hashValue="J9Fsnt0zQCCXgRQ+q7QlRL2UaOZucLsUwG9QmatB3nNN+W90HIcoIE1LUOzMzajw1ELYUv+Kle4rLcDPNiTBNA==" saltValue="P8BjyfGZl8d9utT/MT68fiZTHHw/uEf+o/jV4EzyLDPR1YHNEZiHj96LflFbVum2YHUskQTfT4kGeMEaDxi9Vg==" spinCount="100000" sheet="1" objects="1" scenarios="1" formatColumns="0" formatRows="0" autoFilter="0"/>
  <autoFilter ref="C121:K15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1" t="s">
        <v>782</v>
      </c>
      <c r="H4" s="20"/>
    </row>
    <row r="5" spans="2:8" s="1" customFormat="1" ht="12" customHeight="1">
      <c r="B5" s="20"/>
      <c r="C5" s="256" t="s">
        <v>13</v>
      </c>
      <c r="D5" s="317" t="s">
        <v>14</v>
      </c>
      <c r="E5" s="310"/>
      <c r="F5" s="310"/>
      <c r="H5" s="20"/>
    </row>
    <row r="6" spans="2:8" s="1" customFormat="1" ht="36.95" customHeight="1">
      <c r="B6" s="20"/>
      <c r="C6" s="257" t="s">
        <v>16</v>
      </c>
      <c r="D6" s="321" t="s">
        <v>17</v>
      </c>
      <c r="E6" s="310"/>
      <c r="F6" s="310"/>
      <c r="H6" s="20"/>
    </row>
    <row r="7" spans="2:8" s="1" customFormat="1" ht="16.5" customHeight="1">
      <c r="B7" s="20"/>
      <c r="C7" s="113" t="s">
        <v>22</v>
      </c>
      <c r="D7" s="115">
        <f>'Rekapitulace stavby'!AN8</f>
        <v>45427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0"/>
      <c r="B9" s="258"/>
      <c r="C9" s="259" t="s">
        <v>56</v>
      </c>
      <c r="D9" s="260" t="s">
        <v>57</v>
      </c>
      <c r="E9" s="260" t="s">
        <v>171</v>
      </c>
      <c r="F9" s="261" t="s">
        <v>783</v>
      </c>
      <c r="G9" s="160"/>
      <c r="H9" s="258"/>
    </row>
    <row r="10" spans="1:8" s="2" customFormat="1" ht="26.45" customHeight="1">
      <c r="A10" s="34"/>
      <c r="B10" s="39"/>
      <c r="C10" s="262" t="s">
        <v>784</v>
      </c>
      <c r="D10" s="262" t="s">
        <v>81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63" t="s">
        <v>93</v>
      </c>
      <c r="D11" s="264" t="s">
        <v>94</v>
      </c>
      <c r="E11" s="265" t="s">
        <v>95</v>
      </c>
      <c r="F11" s="266">
        <v>400</v>
      </c>
      <c r="G11" s="34"/>
      <c r="H11" s="39"/>
    </row>
    <row r="12" spans="1:8" s="2" customFormat="1" ht="16.9" customHeight="1">
      <c r="A12" s="34"/>
      <c r="B12" s="39"/>
      <c r="C12" s="267" t="s">
        <v>1</v>
      </c>
      <c r="D12" s="267" t="s">
        <v>96</v>
      </c>
      <c r="E12" s="17" t="s">
        <v>1</v>
      </c>
      <c r="F12" s="268">
        <v>400</v>
      </c>
      <c r="G12" s="34"/>
      <c r="H12" s="39"/>
    </row>
    <row r="13" spans="1:8" s="2" customFormat="1" ht="16.9" customHeight="1">
      <c r="A13" s="34"/>
      <c r="B13" s="39"/>
      <c r="C13" s="269" t="s">
        <v>785</v>
      </c>
      <c r="D13" s="34"/>
      <c r="E13" s="34"/>
      <c r="F13" s="34"/>
      <c r="G13" s="34"/>
      <c r="H13" s="39"/>
    </row>
    <row r="14" spans="1:8" s="2" customFormat="1" ht="16.9" customHeight="1">
      <c r="A14" s="34"/>
      <c r="B14" s="39"/>
      <c r="C14" s="267" t="s">
        <v>207</v>
      </c>
      <c r="D14" s="267" t="s">
        <v>208</v>
      </c>
      <c r="E14" s="17" t="s">
        <v>95</v>
      </c>
      <c r="F14" s="268">
        <v>1290</v>
      </c>
      <c r="G14" s="34"/>
      <c r="H14" s="39"/>
    </row>
    <row r="15" spans="1:8" s="2" customFormat="1" ht="16.9" customHeight="1">
      <c r="A15" s="34"/>
      <c r="B15" s="39"/>
      <c r="C15" s="267" t="s">
        <v>217</v>
      </c>
      <c r="D15" s="267" t="s">
        <v>218</v>
      </c>
      <c r="E15" s="17" t="s">
        <v>95</v>
      </c>
      <c r="F15" s="268">
        <v>400</v>
      </c>
      <c r="G15" s="34"/>
      <c r="H15" s="39"/>
    </row>
    <row r="16" spans="1:8" s="2" customFormat="1" ht="16.9" customHeight="1">
      <c r="A16" s="34"/>
      <c r="B16" s="39"/>
      <c r="C16" s="263" t="s">
        <v>98</v>
      </c>
      <c r="D16" s="264" t="s">
        <v>99</v>
      </c>
      <c r="E16" s="265" t="s">
        <v>95</v>
      </c>
      <c r="F16" s="266">
        <v>125</v>
      </c>
      <c r="G16" s="34"/>
      <c r="H16" s="39"/>
    </row>
    <row r="17" spans="1:8" s="2" customFormat="1" ht="16.9" customHeight="1">
      <c r="A17" s="34"/>
      <c r="B17" s="39"/>
      <c r="C17" s="267" t="s">
        <v>1</v>
      </c>
      <c r="D17" s="267" t="s">
        <v>100</v>
      </c>
      <c r="E17" s="17" t="s">
        <v>1</v>
      </c>
      <c r="F17" s="268">
        <v>125</v>
      </c>
      <c r="G17" s="34"/>
      <c r="H17" s="39"/>
    </row>
    <row r="18" spans="1:8" s="2" customFormat="1" ht="16.9" customHeight="1">
      <c r="A18" s="34"/>
      <c r="B18" s="39"/>
      <c r="C18" s="269" t="s">
        <v>785</v>
      </c>
      <c r="D18" s="34"/>
      <c r="E18" s="34"/>
      <c r="F18" s="34"/>
      <c r="G18" s="34"/>
      <c r="H18" s="39"/>
    </row>
    <row r="19" spans="1:8" s="2" customFormat="1" ht="22.5">
      <c r="A19" s="34"/>
      <c r="B19" s="39"/>
      <c r="C19" s="267" t="s">
        <v>204</v>
      </c>
      <c r="D19" s="267" t="s">
        <v>205</v>
      </c>
      <c r="E19" s="17" t="s">
        <v>95</v>
      </c>
      <c r="F19" s="268">
        <v>125</v>
      </c>
      <c r="G19" s="34"/>
      <c r="H19" s="39"/>
    </row>
    <row r="20" spans="1:8" s="2" customFormat="1" ht="16.9" customHeight="1">
      <c r="A20" s="34"/>
      <c r="B20" s="39"/>
      <c r="C20" s="263" t="s">
        <v>102</v>
      </c>
      <c r="D20" s="264" t="s">
        <v>103</v>
      </c>
      <c r="E20" s="265" t="s">
        <v>95</v>
      </c>
      <c r="F20" s="266">
        <v>855</v>
      </c>
      <c r="G20" s="34"/>
      <c r="H20" s="39"/>
    </row>
    <row r="21" spans="1:8" s="2" customFormat="1" ht="16.9" customHeight="1">
      <c r="A21" s="34"/>
      <c r="B21" s="39"/>
      <c r="C21" s="267" t="s">
        <v>1</v>
      </c>
      <c r="D21" s="267" t="s">
        <v>104</v>
      </c>
      <c r="E21" s="17" t="s">
        <v>1</v>
      </c>
      <c r="F21" s="268">
        <v>855</v>
      </c>
      <c r="G21" s="34"/>
      <c r="H21" s="39"/>
    </row>
    <row r="22" spans="1:8" s="2" customFormat="1" ht="16.9" customHeight="1">
      <c r="A22" s="34"/>
      <c r="B22" s="39"/>
      <c r="C22" s="269" t="s">
        <v>785</v>
      </c>
      <c r="D22" s="34"/>
      <c r="E22" s="34"/>
      <c r="F22" s="34"/>
      <c r="G22" s="34"/>
      <c r="H22" s="39"/>
    </row>
    <row r="23" spans="1:8" s="2" customFormat="1" ht="16.9" customHeight="1">
      <c r="A23" s="34"/>
      <c r="B23" s="39"/>
      <c r="C23" s="267" t="s">
        <v>207</v>
      </c>
      <c r="D23" s="267" t="s">
        <v>208</v>
      </c>
      <c r="E23" s="17" t="s">
        <v>95</v>
      </c>
      <c r="F23" s="268">
        <v>1290</v>
      </c>
      <c r="G23" s="34"/>
      <c r="H23" s="39"/>
    </row>
    <row r="24" spans="1:8" s="2" customFormat="1" ht="16.9" customHeight="1">
      <c r="A24" s="34"/>
      <c r="B24" s="39"/>
      <c r="C24" s="263" t="s">
        <v>105</v>
      </c>
      <c r="D24" s="264" t="s">
        <v>106</v>
      </c>
      <c r="E24" s="265" t="s">
        <v>95</v>
      </c>
      <c r="F24" s="266">
        <v>150</v>
      </c>
      <c r="G24" s="34"/>
      <c r="H24" s="39"/>
    </row>
    <row r="25" spans="1:8" s="2" customFormat="1" ht="16.9" customHeight="1">
      <c r="A25" s="34"/>
      <c r="B25" s="39"/>
      <c r="C25" s="267" t="s">
        <v>1</v>
      </c>
      <c r="D25" s="267" t="s">
        <v>107</v>
      </c>
      <c r="E25" s="17" t="s">
        <v>1</v>
      </c>
      <c r="F25" s="268">
        <v>150</v>
      </c>
      <c r="G25" s="34"/>
      <c r="H25" s="39"/>
    </row>
    <row r="26" spans="1:8" s="2" customFormat="1" ht="16.9" customHeight="1">
      <c r="A26" s="34"/>
      <c r="B26" s="39"/>
      <c r="C26" s="269" t="s">
        <v>785</v>
      </c>
      <c r="D26" s="34"/>
      <c r="E26" s="34"/>
      <c r="F26" s="34"/>
      <c r="G26" s="34"/>
      <c r="H26" s="39"/>
    </row>
    <row r="27" spans="1:8" s="2" customFormat="1" ht="16.9" customHeight="1">
      <c r="A27" s="34"/>
      <c r="B27" s="39"/>
      <c r="C27" s="267" t="s">
        <v>212</v>
      </c>
      <c r="D27" s="267" t="s">
        <v>213</v>
      </c>
      <c r="E27" s="17" t="s">
        <v>95</v>
      </c>
      <c r="F27" s="268">
        <v>185</v>
      </c>
      <c r="G27" s="34"/>
      <c r="H27" s="39"/>
    </row>
    <row r="28" spans="1:8" s="2" customFormat="1" ht="16.9" customHeight="1">
      <c r="A28" s="34"/>
      <c r="B28" s="39"/>
      <c r="C28" s="263" t="s">
        <v>108</v>
      </c>
      <c r="D28" s="264" t="s">
        <v>109</v>
      </c>
      <c r="E28" s="265" t="s">
        <v>95</v>
      </c>
      <c r="F28" s="266">
        <v>35</v>
      </c>
      <c r="G28" s="34"/>
      <c r="H28" s="39"/>
    </row>
    <row r="29" spans="1:8" s="2" customFormat="1" ht="16.9" customHeight="1">
      <c r="A29" s="34"/>
      <c r="B29" s="39"/>
      <c r="C29" s="267" t="s">
        <v>1</v>
      </c>
      <c r="D29" s="267" t="s">
        <v>110</v>
      </c>
      <c r="E29" s="17" t="s">
        <v>1</v>
      </c>
      <c r="F29" s="268">
        <v>35</v>
      </c>
      <c r="G29" s="34"/>
      <c r="H29" s="39"/>
    </row>
    <row r="30" spans="1:8" s="2" customFormat="1" ht="16.9" customHeight="1">
      <c r="A30" s="34"/>
      <c r="B30" s="39"/>
      <c r="C30" s="269" t="s">
        <v>785</v>
      </c>
      <c r="D30" s="34"/>
      <c r="E30" s="34"/>
      <c r="F30" s="34"/>
      <c r="G30" s="34"/>
      <c r="H30" s="39"/>
    </row>
    <row r="31" spans="1:8" s="2" customFormat="1" ht="16.9" customHeight="1">
      <c r="A31" s="34"/>
      <c r="B31" s="39"/>
      <c r="C31" s="267" t="s">
        <v>195</v>
      </c>
      <c r="D31" s="267" t="s">
        <v>196</v>
      </c>
      <c r="E31" s="17" t="s">
        <v>95</v>
      </c>
      <c r="F31" s="268">
        <v>35</v>
      </c>
      <c r="G31" s="34"/>
      <c r="H31" s="39"/>
    </row>
    <row r="32" spans="1:8" s="2" customFormat="1" ht="16.9" customHeight="1">
      <c r="A32" s="34"/>
      <c r="B32" s="39"/>
      <c r="C32" s="267" t="s">
        <v>212</v>
      </c>
      <c r="D32" s="267" t="s">
        <v>213</v>
      </c>
      <c r="E32" s="17" t="s">
        <v>95</v>
      </c>
      <c r="F32" s="268">
        <v>185</v>
      </c>
      <c r="G32" s="34"/>
      <c r="H32" s="39"/>
    </row>
    <row r="33" spans="1:8" s="2" customFormat="1" ht="16.9" customHeight="1">
      <c r="A33" s="34"/>
      <c r="B33" s="39"/>
      <c r="C33" s="267" t="s">
        <v>207</v>
      </c>
      <c r="D33" s="267" t="s">
        <v>208</v>
      </c>
      <c r="E33" s="17" t="s">
        <v>95</v>
      </c>
      <c r="F33" s="268">
        <v>1290</v>
      </c>
      <c r="G33" s="34"/>
      <c r="H33" s="39"/>
    </row>
    <row r="34" spans="1:8" s="2" customFormat="1" ht="16.9" customHeight="1">
      <c r="A34" s="34"/>
      <c r="B34" s="39"/>
      <c r="C34" s="263" t="s">
        <v>111</v>
      </c>
      <c r="D34" s="264" t="s">
        <v>112</v>
      </c>
      <c r="E34" s="265" t="s">
        <v>95</v>
      </c>
      <c r="F34" s="266">
        <v>200</v>
      </c>
      <c r="G34" s="34"/>
      <c r="H34" s="39"/>
    </row>
    <row r="35" spans="1:8" s="2" customFormat="1" ht="16.9" customHeight="1">
      <c r="A35" s="34"/>
      <c r="B35" s="39"/>
      <c r="C35" s="267" t="s">
        <v>1</v>
      </c>
      <c r="D35" s="267" t="s">
        <v>113</v>
      </c>
      <c r="E35" s="17" t="s">
        <v>1</v>
      </c>
      <c r="F35" s="268">
        <v>200</v>
      </c>
      <c r="G35" s="34"/>
      <c r="H35" s="39"/>
    </row>
    <row r="36" spans="1:8" s="2" customFormat="1" ht="16.9" customHeight="1">
      <c r="A36" s="34"/>
      <c r="B36" s="39"/>
      <c r="C36" s="269" t="s">
        <v>785</v>
      </c>
      <c r="D36" s="34"/>
      <c r="E36" s="34"/>
      <c r="F36" s="34"/>
      <c r="G36" s="34"/>
      <c r="H36" s="39"/>
    </row>
    <row r="37" spans="1:8" s="2" customFormat="1" ht="16.9" customHeight="1">
      <c r="A37" s="34"/>
      <c r="B37" s="39"/>
      <c r="C37" s="267" t="s">
        <v>317</v>
      </c>
      <c r="D37" s="267" t="s">
        <v>318</v>
      </c>
      <c r="E37" s="17" t="s">
        <v>95</v>
      </c>
      <c r="F37" s="268">
        <v>2211</v>
      </c>
      <c r="G37" s="34"/>
      <c r="H37" s="39"/>
    </row>
    <row r="38" spans="1:8" s="2" customFormat="1" ht="16.9" customHeight="1">
      <c r="A38" s="34"/>
      <c r="B38" s="39"/>
      <c r="C38" s="267" t="s">
        <v>335</v>
      </c>
      <c r="D38" s="267" t="s">
        <v>336</v>
      </c>
      <c r="E38" s="17" t="s">
        <v>95</v>
      </c>
      <c r="F38" s="268">
        <v>2304.75</v>
      </c>
      <c r="G38" s="34"/>
      <c r="H38" s="39"/>
    </row>
    <row r="39" spans="1:8" s="2" customFormat="1" ht="16.9" customHeight="1">
      <c r="A39" s="34"/>
      <c r="B39" s="39"/>
      <c r="C39" s="267" t="s">
        <v>378</v>
      </c>
      <c r="D39" s="267" t="s">
        <v>379</v>
      </c>
      <c r="E39" s="17" t="s">
        <v>95</v>
      </c>
      <c r="F39" s="268">
        <v>210</v>
      </c>
      <c r="G39" s="34"/>
      <c r="H39" s="39"/>
    </row>
    <row r="40" spans="1:8" s="2" customFormat="1" ht="16.9" customHeight="1">
      <c r="A40" s="34"/>
      <c r="B40" s="39"/>
      <c r="C40" s="267" t="s">
        <v>383</v>
      </c>
      <c r="D40" s="267" t="s">
        <v>384</v>
      </c>
      <c r="E40" s="17" t="s">
        <v>95</v>
      </c>
      <c r="F40" s="268">
        <v>200</v>
      </c>
      <c r="G40" s="34"/>
      <c r="H40" s="39"/>
    </row>
    <row r="41" spans="1:8" s="2" customFormat="1" ht="16.9" customHeight="1">
      <c r="A41" s="34"/>
      <c r="B41" s="39"/>
      <c r="C41" s="263" t="s">
        <v>115</v>
      </c>
      <c r="D41" s="264" t="s">
        <v>116</v>
      </c>
      <c r="E41" s="265" t="s">
        <v>95</v>
      </c>
      <c r="F41" s="266">
        <v>10</v>
      </c>
      <c r="G41" s="34"/>
      <c r="H41" s="39"/>
    </row>
    <row r="42" spans="1:8" s="2" customFormat="1" ht="16.9" customHeight="1">
      <c r="A42" s="34"/>
      <c r="B42" s="39"/>
      <c r="C42" s="267" t="s">
        <v>1</v>
      </c>
      <c r="D42" s="267" t="s">
        <v>117</v>
      </c>
      <c r="E42" s="17" t="s">
        <v>1</v>
      </c>
      <c r="F42" s="268">
        <v>10</v>
      </c>
      <c r="G42" s="34"/>
      <c r="H42" s="39"/>
    </row>
    <row r="43" spans="1:8" s="2" customFormat="1" ht="16.9" customHeight="1">
      <c r="A43" s="34"/>
      <c r="B43" s="39"/>
      <c r="C43" s="269" t="s">
        <v>785</v>
      </c>
      <c r="D43" s="34"/>
      <c r="E43" s="34"/>
      <c r="F43" s="34"/>
      <c r="G43" s="34"/>
      <c r="H43" s="39"/>
    </row>
    <row r="44" spans="1:8" s="2" customFormat="1" ht="16.9" customHeight="1">
      <c r="A44" s="34"/>
      <c r="B44" s="39"/>
      <c r="C44" s="267" t="s">
        <v>317</v>
      </c>
      <c r="D44" s="267" t="s">
        <v>318</v>
      </c>
      <c r="E44" s="17" t="s">
        <v>95</v>
      </c>
      <c r="F44" s="268">
        <v>2211</v>
      </c>
      <c r="G44" s="34"/>
      <c r="H44" s="39"/>
    </row>
    <row r="45" spans="1:8" s="2" customFormat="1" ht="16.9" customHeight="1">
      <c r="A45" s="34"/>
      <c r="B45" s="39"/>
      <c r="C45" s="267" t="s">
        <v>335</v>
      </c>
      <c r="D45" s="267" t="s">
        <v>336</v>
      </c>
      <c r="E45" s="17" t="s">
        <v>95</v>
      </c>
      <c r="F45" s="268">
        <v>2304.75</v>
      </c>
      <c r="G45" s="34"/>
      <c r="H45" s="39"/>
    </row>
    <row r="46" spans="1:8" s="2" customFormat="1" ht="16.9" customHeight="1">
      <c r="A46" s="34"/>
      <c r="B46" s="39"/>
      <c r="C46" s="267" t="s">
        <v>378</v>
      </c>
      <c r="D46" s="267" t="s">
        <v>379</v>
      </c>
      <c r="E46" s="17" t="s">
        <v>95</v>
      </c>
      <c r="F46" s="268">
        <v>210</v>
      </c>
      <c r="G46" s="34"/>
      <c r="H46" s="39"/>
    </row>
    <row r="47" spans="1:8" s="2" customFormat="1" ht="16.9" customHeight="1">
      <c r="A47" s="34"/>
      <c r="B47" s="39"/>
      <c r="C47" s="267" t="s">
        <v>388</v>
      </c>
      <c r="D47" s="267" t="s">
        <v>389</v>
      </c>
      <c r="E47" s="17" t="s">
        <v>95</v>
      </c>
      <c r="F47" s="268">
        <v>10</v>
      </c>
      <c r="G47" s="34"/>
      <c r="H47" s="39"/>
    </row>
    <row r="48" spans="1:8" s="2" customFormat="1" ht="16.9" customHeight="1">
      <c r="A48" s="34"/>
      <c r="B48" s="39"/>
      <c r="C48" s="263" t="s">
        <v>119</v>
      </c>
      <c r="D48" s="264" t="s">
        <v>120</v>
      </c>
      <c r="E48" s="265" t="s">
        <v>95</v>
      </c>
      <c r="F48" s="266">
        <v>16</v>
      </c>
      <c r="G48" s="34"/>
      <c r="H48" s="39"/>
    </row>
    <row r="49" spans="1:8" s="2" customFormat="1" ht="16.9" customHeight="1">
      <c r="A49" s="34"/>
      <c r="B49" s="39"/>
      <c r="C49" s="267" t="s">
        <v>1</v>
      </c>
      <c r="D49" s="267" t="s">
        <v>121</v>
      </c>
      <c r="E49" s="17" t="s">
        <v>1</v>
      </c>
      <c r="F49" s="268">
        <v>16</v>
      </c>
      <c r="G49" s="34"/>
      <c r="H49" s="39"/>
    </row>
    <row r="50" spans="1:8" s="2" customFormat="1" ht="16.9" customHeight="1">
      <c r="A50" s="34"/>
      <c r="B50" s="39"/>
      <c r="C50" s="269" t="s">
        <v>785</v>
      </c>
      <c r="D50" s="34"/>
      <c r="E50" s="34"/>
      <c r="F50" s="34"/>
      <c r="G50" s="34"/>
      <c r="H50" s="39"/>
    </row>
    <row r="51" spans="1:8" s="2" customFormat="1" ht="16.9" customHeight="1">
      <c r="A51" s="34"/>
      <c r="B51" s="39"/>
      <c r="C51" s="267" t="s">
        <v>317</v>
      </c>
      <c r="D51" s="267" t="s">
        <v>318</v>
      </c>
      <c r="E51" s="17" t="s">
        <v>95</v>
      </c>
      <c r="F51" s="268">
        <v>2211</v>
      </c>
      <c r="G51" s="34"/>
      <c r="H51" s="39"/>
    </row>
    <row r="52" spans="1:8" s="2" customFormat="1" ht="16.9" customHeight="1">
      <c r="A52" s="34"/>
      <c r="B52" s="39"/>
      <c r="C52" s="267" t="s">
        <v>342</v>
      </c>
      <c r="D52" s="267" t="s">
        <v>343</v>
      </c>
      <c r="E52" s="17" t="s">
        <v>95</v>
      </c>
      <c r="F52" s="268">
        <v>16</v>
      </c>
      <c r="G52" s="34"/>
      <c r="H52" s="39"/>
    </row>
    <row r="53" spans="1:8" s="2" customFormat="1" ht="16.9" customHeight="1">
      <c r="A53" s="34"/>
      <c r="B53" s="39"/>
      <c r="C53" s="267" t="s">
        <v>392</v>
      </c>
      <c r="D53" s="267" t="s">
        <v>393</v>
      </c>
      <c r="E53" s="17" t="s">
        <v>95</v>
      </c>
      <c r="F53" s="268">
        <v>16</v>
      </c>
      <c r="G53" s="34"/>
      <c r="H53" s="39"/>
    </row>
    <row r="54" spans="1:8" s="2" customFormat="1" ht="16.9" customHeight="1">
      <c r="A54" s="34"/>
      <c r="B54" s="39"/>
      <c r="C54" s="267" t="s">
        <v>396</v>
      </c>
      <c r="D54" s="267" t="s">
        <v>397</v>
      </c>
      <c r="E54" s="17" t="s">
        <v>95</v>
      </c>
      <c r="F54" s="268">
        <v>16</v>
      </c>
      <c r="G54" s="34"/>
      <c r="H54" s="39"/>
    </row>
    <row r="55" spans="1:8" s="2" customFormat="1" ht="16.9" customHeight="1">
      <c r="A55" s="34"/>
      <c r="B55" s="39"/>
      <c r="C55" s="263" t="s">
        <v>122</v>
      </c>
      <c r="D55" s="264" t="s">
        <v>123</v>
      </c>
      <c r="E55" s="265" t="s">
        <v>95</v>
      </c>
      <c r="F55" s="266">
        <v>1985</v>
      </c>
      <c r="G55" s="34"/>
      <c r="H55" s="39"/>
    </row>
    <row r="56" spans="1:8" s="2" customFormat="1" ht="16.9" customHeight="1">
      <c r="A56" s="34"/>
      <c r="B56" s="39"/>
      <c r="C56" s="267" t="s">
        <v>1</v>
      </c>
      <c r="D56" s="267" t="s">
        <v>124</v>
      </c>
      <c r="E56" s="17" t="s">
        <v>1</v>
      </c>
      <c r="F56" s="268">
        <v>1985</v>
      </c>
      <c r="G56" s="34"/>
      <c r="H56" s="39"/>
    </row>
    <row r="57" spans="1:8" s="2" customFormat="1" ht="16.9" customHeight="1">
      <c r="A57" s="34"/>
      <c r="B57" s="39"/>
      <c r="C57" s="269" t="s">
        <v>785</v>
      </c>
      <c r="D57" s="34"/>
      <c r="E57" s="34"/>
      <c r="F57" s="34"/>
      <c r="G57" s="34"/>
      <c r="H57" s="39"/>
    </row>
    <row r="58" spans="1:8" s="2" customFormat="1" ht="16.9" customHeight="1">
      <c r="A58" s="34"/>
      <c r="B58" s="39"/>
      <c r="C58" s="267" t="s">
        <v>317</v>
      </c>
      <c r="D58" s="267" t="s">
        <v>318</v>
      </c>
      <c r="E58" s="17" t="s">
        <v>95</v>
      </c>
      <c r="F58" s="268">
        <v>2211</v>
      </c>
      <c r="G58" s="34"/>
      <c r="H58" s="39"/>
    </row>
    <row r="59" spans="1:8" s="2" customFormat="1" ht="16.9" customHeight="1">
      <c r="A59" s="34"/>
      <c r="B59" s="39"/>
      <c r="C59" s="267" t="s">
        <v>335</v>
      </c>
      <c r="D59" s="267" t="s">
        <v>336</v>
      </c>
      <c r="E59" s="17" t="s">
        <v>95</v>
      </c>
      <c r="F59" s="268">
        <v>2304.75</v>
      </c>
      <c r="G59" s="34"/>
      <c r="H59" s="39"/>
    </row>
    <row r="60" spans="1:8" s="2" customFormat="1" ht="16.9" customHeight="1">
      <c r="A60" s="34"/>
      <c r="B60" s="39"/>
      <c r="C60" s="267" t="s">
        <v>350</v>
      </c>
      <c r="D60" s="267" t="s">
        <v>351</v>
      </c>
      <c r="E60" s="17" t="s">
        <v>95</v>
      </c>
      <c r="F60" s="268">
        <v>1985</v>
      </c>
      <c r="G60" s="34"/>
      <c r="H60" s="39"/>
    </row>
    <row r="61" spans="1:8" s="2" customFormat="1" ht="16.9" customHeight="1">
      <c r="A61" s="34"/>
      <c r="B61" s="39"/>
      <c r="C61" s="267" t="s">
        <v>354</v>
      </c>
      <c r="D61" s="267" t="s">
        <v>355</v>
      </c>
      <c r="E61" s="17" t="s">
        <v>95</v>
      </c>
      <c r="F61" s="268">
        <v>1985</v>
      </c>
      <c r="G61" s="34"/>
      <c r="H61" s="39"/>
    </row>
    <row r="62" spans="1:8" s="2" customFormat="1" ht="16.9" customHeight="1">
      <c r="A62" s="34"/>
      <c r="B62" s="39"/>
      <c r="C62" s="267" t="s">
        <v>359</v>
      </c>
      <c r="D62" s="267" t="s">
        <v>360</v>
      </c>
      <c r="E62" s="17" t="s">
        <v>95</v>
      </c>
      <c r="F62" s="268">
        <v>2183.5</v>
      </c>
      <c r="G62" s="34"/>
      <c r="H62" s="39"/>
    </row>
    <row r="63" spans="1:8" s="2" customFormat="1" ht="16.9" customHeight="1">
      <c r="A63" s="34"/>
      <c r="B63" s="39"/>
      <c r="C63" s="267" t="s">
        <v>365</v>
      </c>
      <c r="D63" s="267" t="s">
        <v>366</v>
      </c>
      <c r="E63" s="17" t="s">
        <v>95</v>
      </c>
      <c r="F63" s="268">
        <v>1985</v>
      </c>
      <c r="G63" s="34"/>
      <c r="H63" s="39"/>
    </row>
    <row r="64" spans="1:8" s="2" customFormat="1" ht="22.5">
      <c r="A64" s="34"/>
      <c r="B64" s="39"/>
      <c r="C64" s="267" t="s">
        <v>369</v>
      </c>
      <c r="D64" s="267" t="s">
        <v>370</v>
      </c>
      <c r="E64" s="17" t="s">
        <v>95</v>
      </c>
      <c r="F64" s="268">
        <v>1985</v>
      </c>
      <c r="G64" s="34"/>
      <c r="H64" s="39"/>
    </row>
    <row r="65" spans="1:8" s="2" customFormat="1" ht="16.9" customHeight="1">
      <c r="A65" s="34"/>
      <c r="B65" s="39"/>
      <c r="C65" s="263" t="s">
        <v>125</v>
      </c>
      <c r="D65" s="264" t="s">
        <v>126</v>
      </c>
      <c r="E65" s="265" t="s">
        <v>127</v>
      </c>
      <c r="F65" s="266">
        <v>9</v>
      </c>
      <c r="G65" s="34"/>
      <c r="H65" s="39"/>
    </row>
    <row r="66" spans="1:8" s="2" customFormat="1" ht="16.9" customHeight="1">
      <c r="A66" s="34"/>
      <c r="B66" s="39"/>
      <c r="C66" s="267" t="s">
        <v>125</v>
      </c>
      <c r="D66" s="267" t="s">
        <v>128</v>
      </c>
      <c r="E66" s="17" t="s">
        <v>1</v>
      </c>
      <c r="F66" s="268">
        <v>9</v>
      </c>
      <c r="G66" s="34"/>
      <c r="H66" s="39"/>
    </row>
    <row r="67" spans="1:8" s="2" customFormat="1" ht="16.9" customHeight="1">
      <c r="A67" s="34"/>
      <c r="B67" s="39"/>
      <c r="C67" s="269" t="s">
        <v>785</v>
      </c>
      <c r="D67" s="34"/>
      <c r="E67" s="34"/>
      <c r="F67" s="34"/>
      <c r="G67" s="34"/>
      <c r="H67" s="39"/>
    </row>
    <row r="68" spans="1:8" s="2" customFormat="1" ht="16.9" customHeight="1">
      <c r="A68" s="34"/>
      <c r="B68" s="39"/>
      <c r="C68" s="267" t="s">
        <v>465</v>
      </c>
      <c r="D68" s="267" t="s">
        <v>466</v>
      </c>
      <c r="E68" s="17" t="s">
        <v>127</v>
      </c>
      <c r="F68" s="268">
        <v>9</v>
      </c>
      <c r="G68" s="34"/>
      <c r="H68" s="39"/>
    </row>
    <row r="69" spans="1:8" s="2" customFormat="1" ht="16.9" customHeight="1">
      <c r="A69" s="34"/>
      <c r="B69" s="39"/>
      <c r="C69" s="267" t="s">
        <v>460</v>
      </c>
      <c r="D69" s="267" t="s">
        <v>461</v>
      </c>
      <c r="E69" s="17" t="s">
        <v>127</v>
      </c>
      <c r="F69" s="268">
        <v>15</v>
      </c>
      <c r="G69" s="34"/>
      <c r="H69" s="39"/>
    </row>
    <row r="70" spans="1:8" s="2" customFormat="1" ht="16.9" customHeight="1">
      <c r="A70" s="34"/>
      <c r="B70" s="39"/>
      <c r="C70" s="267" t="s">
        <v>486</v>
      </c>
      <c r="D70" s="267" t="s">
        <v>487</v>
      </c>
      <c r="E70" s="17" t="s">
        <v>140</v>
      </c>
      <c r="F70" s="268">
        <v>5.4</v>
      </c>
      <c r="G70" s="34"/>
      <c r="H70" s="39"/>
    </row>
    <row r="71" spans="1:8" s="2" customFormat="1" ht="16.9" customHeight="1">
      <c r="A71" s="34"/>
      <c r="B71" s="39"/>
      <c r="C71" s="263" t="s">
        <v>129</v>
      </c>
      <c r="D71" s="264" t="s">
        <v>130</v>
      </c>
      <c r="E71" s="265" t="s">
        <v>127</v>
      </c>
      <c r="F71" s="266">
        <v>6</v>
      </c>
      <c r="G71" s="34"/>
      <c r="H71" s="39"/>
    </row>
    <row r="72" spans="1:8" s="2" customFormat="1" ht="16.9" customHeight="1">
      <c r="A72" s="34"/>
      <c r="B72" s="39"/>
      <c r="C72" s="267" t="s">
        <v>129</v>
      </c>
      <c r="D72" s="267" t="s">
        <v>131</v>
      </c>
      <c r="E72" s="17" t="s">
        <v>1</v>
      </c>
      <c r="F72" s="268">
        <v>6</v>
      </c>
      <c r="G72" s="34"/>
      <c r="H72" s="39"/>
    </row>
    <row r="73" spans="1:8" s="2" customFormat="1" ht="16.9" customHeight="1">
      <c r="A73" s="34"/>
      <c r="B73" s="39"/>
      <c r="C73" s="269" t="s">
        <v>785</v>
      </c>
      <c r="D73" s="34"/>
      <c r="E73" s="34"/>
      <c r="F73" s="34"/>
      <c r="G73" s="34"/>
      <c r="H73" s="39"/>
    </row>
    <row r="74" spans="1:8" s="2" customFormat="1" ht="16.9" customHeight="1">
      <c r="A74" s="34"/>
      <c r="B74" s="39"/>
      <c r="C74" s="267" t="s">
        <v>469</v>
      </c>
      <c r="D74" s="267" t="s">
        <v>470</v>
      </c>
      <c r="E74" s="17" t="s">
        <v>127</v>
      </c>
      <c r="F74" s="268">
        <v>6</v>
      </c>
      <c r="G74" s="34"/>
      <c r="H74" s="39"/>
    </row>
    <row r="75" spans="1:8" s="2" customFormat="1" ht="16.9" customHeight="1">
      <c r="A75" s="34"/>
      <c r="B75" s="39"/>
      <c r="C75" s="267" t="s">
        <v>460</v>
      </c>
      <c r="D75" s="267" t="s">
        <v>461</v>
      </c>
      <c r="E75" s="17" t="s">
        <v>127</v>
      </c>
      <c r="F75" s="268">
        <v>15</v>
      </c>
      <c r="G75" s="34"/>
      <c r="H75" s="39"/>
    </row>
    <row r="76" spans="1:8" s="2" customFormat="1" ht="16.9" customHeight="1">
      <c r="A76" s="34"/>
      <c r="B76" s="39"/>
      <c r="C76" s="267" t="s">
        <v>486</v>
      </c>
      <c r="D76" s="267" t="s">
        <v>487</v>
      </c>
      <c r="E76" s="17" t="s">
        <v>140</v>
      </c>
      <c r="F76" s="268">
        <v>5.4</v>
      </c>
      <c r="G76" s="34"/>
      <c r="H76" s="39"/>
    </row>
    <row r="77" spans="1:8" s="2" customFormat="1" ht="16.9" customHeight="1">
      <c r="A77" s="34"/>
      <c r="B77" s="39"/>
      <c r="C77" s="263" t="s">
        <v>132</v>
      </c>
      <c r="D77" s="264" t="s">
        <v>133</v>
      </c>
      <c r="E77" s="265" t="s">
        <v>127</v>
      </c>
      <c r="F77" s="266">
        <v>255</v>
      </c>
      <c r="G77" s="34"/>
      <c r="H77" s="39"/>
    </row>
    <row r="78" spans="1:8" s="2" customFormat="1" ht="16.9" customHeight="1">
      <c r="A78" s="34"/>
      <c r="B78" s="39"/>
      <c r="C78" s="267" t="s">
        <v>132</v>
      </c>
      <c r="D78" s="267" t="s">
        <v>134</v>
      </c>
      <c r="E78" s="17" t="s">
        <v>1</v>
      </c>
      <c r="F78" s="268">
        <v>255</v>
      </c>
      <c r="G78" s="34"/>
      <c r="H78" s="39"/>
    </row>
    <row r="79" spans="1:8" s="2" customFormat="1" ht="16.9" customHeight="1">
      <c r="A79" s="34"/>
      <c r="B79" s="39"/>
      <c r="C79" s="269" t="s">
        <v>785</v>
      </c>
      <c r="D79" s="34"/>
      <c r="E79" s="34"/>
      <c r="F79" s="34"/>
      <c r="G79" s="34"/>
      <c r="H79" s="39"/>
    </row>
    <row r="80" spans="1:8" s="2" customFormat="1" ht="16.9" customHeight="1">
      <c r="A80" s="34"/>
      <c r="B80" s="39"/>
      <c r="C80" s="267" t="s">
        <v>482</v>
      </c>
      <c r="D80" s="267" t="s">
        <v>483</v>
      </c>
      <c r="E80" s="17" t="s">
        <v>127</v>
      </c>
      <c r="F80" s="268">
        <v>255</v>
      </c>
      <c r="G80" s="34"/>
      <c r="H80" s="39"/>
    </row>
    <row r="81" spans="1:8" s="2" customFormat="1" ht="22.5">
      <c r="A81" s="34"/>
      <c r="B81" s="39"/>
      <c r="C81" s="267" t="s">
        <v>473</v>
      </c>
      <c r="D81" s="267" t="s">
        <v>474</v>
      </c>
      <c r="E81" s="17" t="s">
        <v>127</v>
      </c>
      <c r="F81" s="268">
        <v>417</v>
      </c>
      <c r="G81" s="34"/>
      <c r="H81" s="39"/>
    </row>
    <row r="82" spans="1:8" s="2" customFormat="1" ht="16.9" customHeight="1">
      <c r="A82" s="34"/>
      <c r="B82" s="39"/>
      <c r="C82" s="267" t="s">
        <v>486</v>
      </c>
      <c r="D82" s="267" t="s">
        <v>487</v>
      </c>
      <c r="E82" s="17" t="s">
        <v>140</v>
      </c>
      <c r="F82" s="268">
        <v>5.4</v>
      </c>
      <c r="G82" s="34"/>
      <c r="H82" s="39"/>
    </row>
    <row r="83" spans="1:8" s="2" customFormat="1" ht="16.9" customHeight="1">
      <c r="A83" s="34"/>
      <c r="B83" s="39"/>
      <c r="C83" s="263" t="s">
        <v>135</v>
      </c>
      <c r="D83" s="264" t="s">
        <v>136</v>
      </c>
      <c r="E83" s="265" t="s">
        <v>127</v>
      </c>
      <c r="F83" s="266">
        <v>162</v>
      </c>
      <c r="G83" s="34"/>
      <c r="H83" s="39"/>
    </row>
    <row r="84" spans="1:8" s="2" customFormat="1" ht="16.9" customHeight="1">
      <c r="A84" s="34"/>
      <c r="B84" s="39"/>
      <c r="C84" s="267" t="s">
        <v>135</v>
      </c>
      <c r="D84" s="267" t="s">
        <v>137</v>
      </c>
      <c r="E84" s="17" t="s">
        <v>1</v>
      </c>
      <c r="F84" s="268">
        <v>162</v>
      </c>
      <c r="G84" s="34"/>
      <c r="H84" s="39"/>
    </row>
    <row r="85" spans="1:8" s="2" customFormat="1" ht="16.9" customHeight="1">
      <c r="A85" s="34"/>
      <c r="B85" s="39"/>
      <c r="C85" s="269" t="s">
        <v>785</v>
      </c>
      <c r="D85" s="34"/>
      <c r="E85" s="34"/>
      <c r="F85" s="34"/>
      <c r="G85" s="34"/>
      <c r="H85" s="39"/>
    </row>
    <row r="86" spans="1:8" s="2" customFormat="1" ht="16.9" customHeight="1">
      <c r="A86" s="34"/>
      <c r="B86" s="39"/>
      <c r="C86" s="267" t="s">
        <v>478</v>
      </c>
      <c r="D86" s="267" t="s">
        <v>479</v>
      </c>
      <c r="E86" s="17" t="s">
        <v>127</v>
      </c>
      <c r="F86" s="268">
        <v>162</v>
      </c>
      <c r="G86" s="34"/>
      <c r="H86" s="39"/>
    </row>
    <row r="87" spans="1:8" s="2" customFormat="1" ht="22.5">
      <c r="A87" s="34"/>
      <c r="B87" s="39"/>
      <c r="C87" s="267" t="s">
        <v>473</v>
      </c>
      <c r="D87" s="267" t="s">
        <v>474</v>
      </c>
      <c r="E87" s="17" t="s">
        <v>127</v>
      </c>
      <c r="F87" s="268">
        <v>417</v>
      </c>
      <c r="G87" s="34"/>
      <c r="H87" s="39"/>
    </row>
    <row r="88" spans="1:8" s="2" customFormat="1" ht="16.9" customHeight="1">
      <c r="A88" s="34"/>
      <c r="B88" s="39"/>
      <c r="C88" s="263" t="s">
        <v>138</v>
      </c>
      <c r="D88" s="264" t="s">
        <v>139</v>
      </c>
      <c r="E88" s="265" t="s">
        <v>140</v>
      </c>
      <c r="F88" s="266">
        <v>262.875</v>
      </c>
      <c r="G88" s="34"/>
      <c r="H88" s="39"/>
    </row>
    <row r="89" spans="1:8" s="2" customFormat="1" ht="16.9" customHeight="1">
      <c r="A89" s="34"/>
      <c r="B89" s="39"/>
      <c r="C89" s="267" t="s">
        <v>1</v>
      </c>
      <c r="D89" s="267" t="s">
        <v>786</v>
      </c>
      <c r="E89" s="17" t="s">
        <v>1</v>
      </c>
      <c r="F89" s="268">
        <v>0</v>
      </c>
      <c r="G89" s="34"/>
      <c r="H89" s="39"/>
    </row>
    <row r="90" spans="1:8" s="2" customFormat="1" ht="16.9" customHeight="1">
      <c r="A90" s="34"/>
      <c r="B90" s="39"/>
      <c r="C90" s="267" t="s">
        <v>1</v>
      </c>
      <c r="D90" s="267" t="s">
        <v>787</v>
      </c>
      <c r="E90" s="17" t="s">
        <v>1</v>
      </c>
      <c r="F90" s="268">
        <v>114</v>
      </c>
      <c r="G90" s="34"/>
      <c r="H90" s="39"/>
    </row>
    <row r="91" spans="1:8" s="2" customFormat="1" ht="16.9" customHeight="1">
      <c r="A91" s="34"/>
      <c r="B91" s="39"/>
      <c r="C91" s="267" t="s">
        <v>1</v>
      </c>
      <c r="D91" s="267" t="s">
        <v>788</v>
      </c>
      <c r="E91" s="17" t="s">
        <v>1</v>
      </c>
      <c r="F91" s="268">
        <v>148.875</v>
      </c>
      <c r="G91" s="34"/>
      <c r="H91" s="39"/>
    </row>
    <row r="92" spans="1:8" s="2" customFormat="1" ht="16.9" customHeight="1">
      <c r="A92" s="34"/>
      <c r="B92" s="39"/>
      <c r="C92" s="267" t="s">
        <v>1</v>
      </c>
      <c r="D92" s="267" t="s">
        <v>276</v>
      </c>
      <c r="E92" s="17" t="s">
        <v>1</v>
      </c>
      <c r="F92" s="268">
        <v>262.875</v>
      </c>
      <c r="G92" s="34"/>
      <c r="H92" s="39"/>
    </row>
    <row r="93" spans="1:8" s="2" customFormat="1" ht="16.9" customHeight="1">
      <c r="A93" s="34"/>
      <c r="B93" s="39"/>
      <c r="C93" s="269" t="s">
        <v>785</v>
      </c>
      <c r="D93" s="34"/>
      <c r="E93" s="34"/>
      <c r="F93" s="34"/>
      <c r="G93" s="34"/>
      <c r="H93" s="39"/>
    </row>
    <row r="94" spans="1:8" s="2" customFormat="1" ht="22.5">
      <c r="A94" s="34"/>
      <c r="B94" s="39"/>
      <c r="C94" s="267" t="s">
        <v>234</v>
      </c>
      <c r="D94" s="267" t="s">
        <v>235</v>
      </c>
      <c r="E94" s="17" t="s">
        <v>140</v>
      </c>
      <c r="F94" s="268">
        <v>262.875</v>
      </c>
      <c r="G94" s="34"/>
      <c r="H94" s="39"/>
    </row>
    <row r="95" spans="1:8" s="2" customFormat="1" ht="22.5">
      <c r="A95" s="34"/>
      <c r="B95" s="39"/>
      <c r="C95" s="267" t="s">
        <v>245</v>
      </c>
      <c r="D95" s="267" t="s">
        <v>246</v>
      </c>
      <c r="E95" s="17" t="s">
        <v>140</v>
      </c>
      <c r="F95" s="268">
        <v>262.875</v>
      </c>
      <c r="G95" s="34"/>
      <c r="H95" s="39"/>
    </row>
    <row r="96" spans="1:8" s="2" customFormat="1" ht="16.9" customHeight="1">
      <c r="A96" s="34"/>
      <c r="B96" s="39"/>
      <c r="C96" s="263" t="s">
        <v>142</v>
      </c>
      <c r="D96" s="264" t="s">
        <v>143</v>
      </c>
      <c r="E96" s="265" t="s">
        <v>140</v>
      </c>
      <c r="F96" s="266">
        <v>455</v>
      </c>
      <c r="G96" s="34"/>
      <c r="H96" s="39"/>
    </row>
    <row r="97" spans="1:8" s="2" customFormat="1" ht="16.9" customHeight="1">
      <c r="A97" s="34"/>
      <c r="B97" s="39"/>
      <c r="C97" s="267" t="s">
        <v>1</v>
      </c>
      <c r="D97" s="267" t="s">
        <v>789</v>
      </c>
      <c r="E97" s="17" t="s">
        <v>1</v>
      </c>
      <c r="F97" s="268">
        <v>280</v>
      </c>
      <c r="G97" s="34"/>
      <c r="H97" s="39"/>
    </row>
    <row r="98" spans="1:8" s="2" customFormat="1" ht="16.9" customHeight="1">
      <c r="A98" s="34"/>
      <c r="B98" s="39"/>
      <c r="C98" s="267" t="s">
        <v>1</v>
      </c>
      <c r="D98" s="267" t="s">
        <v>790</v>
      </c>
      <c r="E98" s="17" t="s">
        <v>1</v>
      </c>
      <c r="F98" s="268">
        <v>175</v>
      </c>
      <c r="G98" s="34"/>
      <c r="H98" s="39"/>
    </row>
    <row r="99" spans="1:8" s="2" customFormat="1" ht="16.9" customHeight="1">
      <c r="A99" s="34"/>
      <c r="B99" s="39"/>
      <c r="C99" s="267" t="s">
        <v>1</v>
      </c>
      <c r="D99" s="267" t="s">
        <v>276</v>
      </c>
      <c r="E99" s="17" t="s">
        <v>1</v>
      </c>
      <c r="F99" s="268">
        <v>455</v>
      </c>
      <c r="G99" s="34"/>
      <c r="H99" s="39"/>
    </row>
    <row r="100" spans="1:8" s="2" customFormat="1" ht="16.9" customHeight="1">
      <c r="A100" s="34"/>
      <c r="B100" s="39"/>
      <c r="C100" s="269" t="s">
        <v>785</v>
      </c>
      <c r="D100" s="34"/>
      <c r="E100" s="34"/>
      <c r="F100" s="34"/>
      <c r="G100" s="34"/>
      <c r="H100" s="39"/>
    </row>
    <row r="101" spans="1:8" s="2" customFormat="1" ht="16.9" customHeight="1">
      <c r="A101" s="34"/>
      <c r="B101" s="39"/>
      <c r="C101" s="267" t="s">
        <v>227</v>
      </c>
      <c r="D101" s="267" t="s">
        <v>228</v>
      </c>
      <c r="E101" s="17" t="s">
        <v>140</v>
      </c>
      <c r="F101" s="268">
        <v>113.75</v>
      </c>
      <c r="G101" s="34"/>
      <c r="H101" s="39"/>
    </row>
    <row r="102" spans="1:8" s="2" customFormat="1" ht="22.5">
      <c r="A102" s="34"/>
      <c r="B102" s="39"/>
      <c r="C102" s="267" t="s">
        <v>238</v>
      </c>
      <c r="D102" s="267" t="s">
        <v>239</v>
      </c>
      <c r="E102" s="17" t="s">
        <v>140</v>
      </c>
      <c r="F102" s="268">
        <v>455</v>
      </c>
      <c r="G102" s="34"/>
      <c r="H102" s="39"/>
    </row>
    <row r="103" spans="1:8" s="2" customFormat="1" ht="22.5">
      <c r="A103" s="34"/>
      <c r="B103" s="39"/>
      <c r="C103" s="267" t="s">
        <v>248</v>
      </c>
      <c r="D103" s="267" t="s">
        <v>249</v>
      </c>
      <c r="E103" s="17" t="s">
        <v>140</v>
      </c>
      <c r="F103" s="268">
        <v>705</v>
      </c>
      <c r="G103" s="34"/>
      <c r="H103" s="39"/>
    </row>
    <row r="104" spans="1:8" s="2" customFormat="1" ht="16.9" customHeight="1">
      <c r="A104" s="34"/>
      <c r="B104" s="39"/>
      <c r="C104" s="263" t="s">
        <v>145</v>
      </c>
      <c r="D104" s="264" t="s">
        <v>146</v>
      </c>
      <c r="E104" s="265" t="s">
        <v>140</v>
      </c>
      <c r="F104" s="266">
        <v>262.875</v>
      </c>
      <c r="G104" s="34"/>
      <c r="H104" s="39"/>
    </row>
    <row r="105" spans="1:8" s="2" customFormat="1" ht="16.9" customHeight="1">
      <c r="A105" s="34"/>
      <c r="B105" s="39"/>
      <c r="C105" s="267" t="s">
        <v>145</v>
      </c>
      <c r="D105" s="267" t="s">
        <v>138</v>
      </c>
      <c r="E105" s="17" t="s">
        <v>1</v>
      </c>
      <c r="F105" s="268">
        <v>262.875</v>
      </c>
      <c r="G105" s="34"/>
      <c r="H105" s="39"/>
    </row>
    <row r="106" spans="1:8" s="2" customFormat="1" ht="16.9" customHeight="1">
      <c r="A106" s="34"/>
      <c r="B106" s="39"/>
      <c r="C106" s="269" t="s">
        <v>785</v>
      </c>
      <c r="D106" s="34"/>
      <c r="E106" s="34"/>
      <c r="F106" s="34"/>
      <c r="G106" s="34"/>
      <c r="H106" s="39"/>
    </row>
    <row r="107" spans="1:8" s="2" customFormat="1" ht="22.5">
      <c r="A107" s="34"/>
      <c r="B107" s="39"/>
      <c r="C107" s="267" t="s">
        <v>245</v>
      </c>
      <c r="D107" s="267" t="s">
        <v>246</v>
      </c>
      <c r="E107" s="17" t="s">
        <v>140</v>
      </c>
      <c r="F107" s="268">
        <v>262.875</v>
      </c>
      <c r="G107" s="34"/>
      <c r="H107" s="39"/>
    </row>
    <row r="108" spans="1:8" s="2" customFormat="1" ht="22.5">
      <c r="A108" s="34"/>
      <c r="B108" s="39"/>
      <c r="C108" s="267" t="s">
        <v>253</v>
      </c>
      <c r="D108" s="267" t="s">
        <v>254</v>
      </c>
      <c r="E108" s="17" t="s">
        <v>255</v>
      </c>
      <c r="F108" s="268">
        <v>1548.6</v>
      </c>
      <c r="G108" s="34"/>
      <c r="H108" s="39"/>
    </row>
    <row r="109" spans="1:8" s="2" customFormat="1" ht="16.9" customHeight="1">
      <c r="A109" s="34"/>
      <c r="B109" s="39"/>
      <c r="C109" s="267" t="s">
        <v>261</v>
      </c>
      <c r="D109" s="267" t="s">
        <v>262</v>
      </c>
      <c r="E109" s="17" t="s">
        <v>140</v>
      </c>
      <c r="F109" s="268">
        <v>967.875</v>
      </c>
      <c r="G109" s="34"/>
      <c r="H109" s="39"/>
    </row>
    <row r="110" spans="1:8" s="2" customFormat="1" ht="16.9" customHeight="1">
      <c r="A110" s="34"/>
      <c r="B110" s="39"/>
      <c r="C110" s="263" t="s">
        <v>147</v>
      </c>
      <c r="D110" s="264" t="s">
        <v>146</v>
      </c>
      <c r="E110" s="265" t="s">
        <v>140</v>
      </c>
      <c r="F110" s="266">
        <v>705</v>
      </c>
      <c r="G110" s="34"/>
      <c r="H110" s="39"/>
    </row>
    <row r="111" spans="1:8" s="2" customFormat="1" ht="16.9" customHeight="1">
      <c r="A111" s="34"/>
      <c r="B111" s="39"/>
      <c r="C111" s="267" t="s">
        <v>147</v>
      </c>
      <c r="D111" s="267" t="s">
        <v>251</v>
      </c>
      <c r="E111" s="17" t="s">
        <v>1</v>
      </c>
      <c r="F111" s="268">
        <v>705</v>
      </c>
      <c r="G111" s="34"/>
      <c r="H111" s="39"/>
    </row>
    <row r="112" spans="1:8" s="2" customFormat="1" ht="16.9" customHeight="1">
      <c r="A112" s="34"/>
      <c r="B112" s="39"/>
      <c r="C112" s="269" t="s">
        <v>785</v>
      </c>
      <c r="D112" s="34"/>
      <c r="E112" s="34"/>
      <c r="F112" s="34"/>
      <c r="G112" s="34"/>
      <c r="H112" s="39"/>
    </row>
    <row r="113" spans="1:8" s="2" customFormat="1" ht="22.5">
      <c r="A113" s="34"/>
      <c r="B113" s="39"/>
      <c r="C113" s="267" t="s">
        <v>248</v>
      </c>
      <c r="D113" s="267" t="s">
        <v>249</v>
      </c>
      <c r="E113" s="17" t="s">
        <v>140</v>
      </c>
      <c r="F113" s="268">
        <v>705</v>
      </c>
      <c r="G113" s="34"/>
      <c r="H113" s="39"/>
    </row>
    <row r="114" spans="1:8" s="2" customFormat="1" ht="22.5">
      <c r="A114" s="34"/>
      <c r="B114" s="39"/>
      <c r="C114" s="267" t="s">
        <v>253</v>
      </c>
      <c r="D114" s="267" t="s">
        <v>254</v>
      </c>
      <c r="E114" s="17" t="s">
        <v>255</v>
      </c>
      <c r="F114" s="268">
        <v>1548.6</v>
      </c>
      <c r="G114" s="34"/>
      <c r="H114" s="39"/>
    </row>
    <row r="115" spans="1:8" s="2" customFormat="1" ht="16.9" customHeight="1">
      <c r="A115" s="34"/>
      <c r="B115" s="39"/>
      <c r="C115" s="267" t="s">
        <v>261</v>
      </c>
      <c r="D115" s="267" t="s">
        <v>262</v>
      </c>
      <c r="E115" s="17" t="s">
        <v>140</v>
      </c>
      <c r="F115" s="268">
        <v>967.875</v>
      </c>
      <c r="G115" s="34"/>
      <c r="H115" s="39"/>
    </row>
    <row r="116" spans="1:8" s="2" customFormat="1" ht="16.9" customHeight="1">
      <c r="A116" s="34"/>
      <c r="B116" s="39"/>
      <c r="C116" s="263" t="s">
        <v>149</v>
      </c>
      <c r="D116" s="264" t="s">
        <v>150</v>
      </c>
      <c r="E116" s="265" t="s">
        <v>140</v>
      </c>
      <c r="F116" s="266">
        <v>250</v>
      </c>
      <c r="G116" s="34"/>
      <c r="H116" s="39"/>
    </row>
    <row r="117" spans="1:8" s="2" customFormat="1" ht="16.9" customHeight="1">
      <c r="A117" s="34"/>
      <c r="B117" s="39"/>
      <c r="C117" s="267" t="s">
        <v>1</v>
      </c>
      <c r="D117" s="267" t="s">
        <v>791</v>
      </c>
      <c r="E117" s="17" t="s">
        <v>1</v>
      </c>
      <c r="F117" s="268">
        <v>250</v>
      </c>
      <c r="G117" s="34"/>
      <c r="H117" s="39"/>
    </row>
    <row r="118" spans="1:8" s="2" customFormat="1" ht="16.9" customHeight="1">
      <c r="A118" s="34"/>
      <c r="B118" s="39"/>
      <c r="C118" s="269" t="s">
        <v>785</v>
      </c>
      <c r="D118" s="34"/>
      <c r="E118" s="34"/>
      <c r="F118" s="34"/>
      <c r="G118" s="34"/>
      <c r="H118" s="39"/>
    </row>
    <row r="119" spans="1:8" s="2" customFormat="1" ht="22.5">
      <c r="A119" s="34"/>
      <c r="B119" s="39"/>
      <c r="C119" s="267" t="s">
        <v>242</v>
      </c>
      <c r="D119" s="267" t="s">
        <v>243</v>
      </c>
      <c r="E119" s="17" t="s">
        <v>140</v>
      </c>
      <c r="F119" s="268">
        <v>250</v>
      </c>
      <c r="G119" s="34"/>
      <c r="H119" s="39"/>
    </row>
    <row r="120" spans="1:8" s="2" customFormat="1" ht="22.5">
      <c r="A120" s="34"/>
      <c r="B120" s="39"/>
      <c r="C120" s="267" t="s">
        <v>248</v>
      </c>
      <c r="D120" s="267" t="s">
        <v>249</v>
      </c>
      <c r="E120" s="17" t="s">
        <v>140</v>
      </c>
      <c r="F120" s="268">
        <v>705</v>
      </c>
      <c r="G120" s="34"/>
      <c r="H120" s="39"/>
    </row>
    <row r="121" spans="1:8" s="2" customFormat="1" ht="16.9" customHeight="1">
      <c r="A121" s="34"/>
      <c r="B121" s="39"/>
      <c r="C121" s="263" t="s">
        <v>152</v>
      </c>
      <c r="D121" s="264" t="s">
        <v>153</v>
      </c>
      <c r="E121" s="265" t="s">
        <v>95</v>
      </c>
      <c r="F121" s="266">
        <v>285</v>
      </c>
      <c r="G121" s="34"/>
      <c r="H121" s="39"/>
    </row>
    <row r="122" spans="1:8" s="2" customFormat="1" ht="16.9" customHeight="1">
      <c r="A122" s="34"/>
      <c r="B122" s="39"/>
      <c r="C122" s="267" t="s">
        <v>1</v>
      </c>
      <c r="D122" s="267" t="s">
        <v>154</v>
      </c>
      <c r="E122" s="17" t="s">
        <v>1</v>
      </c>
      <c r="F122" s="268">
        <v>285</v>
      </c>
      <c r="G122" s="34"/>
      <c r="H122" s="39"/>
    </row>
    <row r="123" spans="1:8" s="2" customFormat="1" ht="16.9" customHeight="1">
      <c r="A123" s="34"/>
      <c r="B123" s="39"/>
      <c r="C123" s="269" t="s">
        <v>785</v>
      </c>
      <c r="D123" s="34"/>
      <c r="E123" s="34"/>
      <c r="F123" s="34"/>
      <c r="G123" s="34"/>
      <c r="H123" s="39"/>
    </row>
    <row r="124" spans="1:8" s="2" customFormat="1" ht="16.9" customHeight="1">
      <c r="A124" s="34"/>
      <c r="B124" s="39"/>
      <c r="C124" s="267" t="s">
        <v>292</v>
      </c>
      <c r="D124" s="267" t="s">
        <v>293</v>
      </c>
      <c r="E124" s="17" t="s">
        <v>95</v>
      </c>
      <c r="F124" s="268">
        <v>285</v>
      </c>
      <c r="G124" s="34"/>
      <c r="H124" s="39"/>
    </row>
    <row r="125" spans="1:8" s="2" customFormat="1" ht="16.9" customHeight="1">
      <c r="A125" s="34"/>
      <c r="B125" s="39"/>
      <c r="C125" s="267" t="s">
        <v>303</v>
      </c>
      <c r="D125" s="267" t="s">
        <v>304</v>
      </c>
      <c r="E125" s="17" t="s">
        <v>95</v>
      </c>
      <c r="F125" s="268">
        <v>285</v>
      </c>
      <c r="G125" s="34"/>
      <c r="H125" s="39"/>
    </row>
    <row r="126" spans="1:8" s="2" customFormat="1" ht="16.9" customHeight="1">
      <c r="A126" s="34"/>
      <c r="B126" s="39"/>
      <c r="C126" s="267" t="s">
        <v>313</v>
      </c>
      <c r="D126" s="267" t="s">
        <v>314</v>
      </c>
      <c r="E126" s="17" t="s">
        <v>95</v>
      </c>
      <c r="F126" s="268">
        <v>285</v>
      </c>
      <c r="G126" s="34"/>
      <c r="H126" s="39"/>
    </row>
    <row r="127" spans="1:8" s="2" customFormat="1" ht="16.9" customHeight="1">
      <c r="A127" s="34"/>
      <c r="B127" s="39"/>
      <c r="C127" s="267" t="s">
        <v>296</v>
      </c>
      <c r="D127" s="267" t="s">
        <v>297</v>
      </c>
      <c r="E127" s="17" t="s">
        <v>298</v>
      </c>
      <c r="F127" s="268">
        <v>5.7</v>
      </c>
      <c r="G127" s="34"/>
      <c r="H127" s="39"/>
    </row>
    <row r="128" spans="1:8" s="2" customFormat="1" ht="16.9" customHeight="1">
      <c r="A128" s="34"/>
      <c r="B128" s="39"/>
      <c r="C128" s="267" t="s">
        <v>307</v>
      </c>
      <c r="D128" s="267" t="s">
        <v>308</v>
      </c>
      <c r="E128" s="17" t="s">
        <v>255</v>
      </c>
      <c r="F128" s="268">
        <v>136.8</v>
      </c>
      <c r="G128" s="34"/>
      <c r="H128" s="39"/>
    </row>
    <row r="129" spans="1:8" s="2" customFormat="1" ht="26.45" customHeight="1">
      <c r="A129" s="34"/>
      <c r="B129" s="39"/>
      <c r="C129" s="262" t="s">
        <v>792</v>
      </c>
      <c r="D129" s="262" t="s">
        <v>87</v>
      </c>
      <c r="E129" s="34"/>
      <c r="F129" s="34"/>
      <c r="G129" s="34"/>
      <c r="H129" s="39"/>
    </row>
    <row r="130" spans="1:8" s="2" customFormat="1" ht="16.9" customHeight="1">
      <c r="A130" s="34"/>
      <c r="B130" s="39"/>
      <c r="C130" s="263" t="s">
        <v>554</v>
      </c>
      <c r="D130" s="264" t="s">
        <v>555</v>
      </c>
      <c r="E130" s="265" t="s">
        <v>127</v>
      </c>
      <c r="F130" s="266">
        <v>250</v>
      </c>
      <c r="G130" s="34"/>
      <c r="H130" s="39"/>
    </row>
    <row r="131" spans="1:8" s="2" customFormat="1" ht="16.9" customHeight="1">
      <c r="A131" s="34"/>
      <c r="B131" s="39"/>
      <c r="C131" s="267" t="s">
        <v>1</v>
      </c>
      <c r="D131" s="267" t="s">
        <v>151</v>
      </c>
      <c r="E131" s="17" t="s">
        <v>1</v>
      </c>
      <c r="F131" s="268">
        <v>250</v>
      </c>
      <c r="G131" s="34"/>
      <c r="H131" s="39"/>
    </row>
    <row r="132" spans="1:8" s="2" customFormat="1" ht="16.9" customHeight="1">
      <c r="A132" s="34"/>
      <c r="B132" s="39"/>
      <c r="C132" s="269" t="s">
        <v>785</v>
      </c>
      <c r="D132" s="34"/>
      <c r="E132" s="34"/>
      <c r="F132" s="34"/>
      <c r="G132" s="34"/>
      <c r="H132" s="39"/>
    </row>
    <row r="133" spans="1:8" s="2" customFormat="1" ht="22.5">
      <c r="A133" s="34"/>
      <c r="B133" s="39"/>
      <c r="C133" s="267" t="s">
        <v>636</v>
      </c>
      <c r="D133" s="267" t="s">
        <v>637</v>
      </c>
      <c r="E133" s="17" t="s">
        <v>127</v>
      </c>
      <c r="F133" s="268">
        <v>250</v>
      </c>
      <c r="G133" s="34"/>
      <c r="H133" s="39"/>
    </row>
    <row r="134" spans="1:8" s="2" customFormat="1" ht="16.9" customHeight="1">
      <c r="A134" s="34"/>
      <c r="B134" s="39"/>
      <c r="C134" s="267" t="s">
        <v>644</v>
      </c>
      <c r="D134" s="267" t="s">
        <v>645</v>
      </c>
      <c r="E134" s="17" t="s">
        <v>127</v>
      </c>
      <c r="F134" s="268">
        <v>250</v>
      </c>
      <c r="G134" s="34"/>
      <c r="H134" s="39"/>
    </row>
    <row r="135" spans="1:8" s="2" customFormat="1" ht="16.9" customHeight="1">
      <c r="A135" s="34"/>
      <c r="B135" s="39"/>
      <c r="C135" s="267" t="s">
        <v>668</v>
      </c>
      <c r="D135" s="267" t="s">
        <v>669</v>
      </c>
      <c r="E135" s="17" t="s">
        <v>670</v>
      </c>
      <c r="F135" s="268">
        <v>0.25</v>
      </c>
      <c r="G135" s="34"/>
      <c r="H135" s="39"/>
    </row>
    <row r="136" spans="1:8" s="2" customFormat="1" ht="16.9" customHeight="1">
      <c r="A136" s="34"/>
      <c r="B136" s="39"/>
      <c r="C136" s="267" t="s">
        <v>699</v>
      </c>
      <c r="D136" s="267" t="s">
        <v>700</v>
      </c>
      <c r="E136" s="17" t="s">
        <v>127</v>
      </c>
      <c r="F136" s="268">
        <v>250</v>
      </c>
      <c r="G136" s="34"/>
      <c r="H136" s="39"/>
    </row>
    <row r="137" spans="1:8" s="2" customFormat="1" ht="16.9" customHeight="1">
      <c r="A137" s="34"/>
      <c r="B137" s="39"/>
      <c r="C137" s="263" t="s">
        <v>556</v>
      </c>
      <c r="D137" s="264" t="s">
        <v>557</v>
      </c>
      <c r="E137" s="265" t="s">
        <v>188</v>
      </c>
      <c r="F137" s="266">
        <v>7</v>
      </c>
      <c r="G137" s="34"/>
      <c r="H137" s="39"/>
    </row>
    <row r="138" spans="1:8" s="2" customFormat="1" ht="16.9" customHeight="1">
      <c r="A138" s="34"/>
      <c r="B138" s="39"/>
      <c r="C138" s="267" t="s">
        <v>1</v>
      </c>
      <c r="D138" s="267" t="s">
        <v>211</v>
      </c>
      <c r="E138" s="17" t="s">
        <v>1</v>
      </c>
      <c r="F138" s="268">
        <v>7</v>
      </c>
      <c r="G138" s="34"/>
      <c r="H138" s="39"/>
    </row>
    <row r="139" spans="1:8" s="2" customFormat="1" ht="16.9" customHeight="1">
      <c r="A139" s="34"/>
      <c r="B139" s="39"/>
      <c r="C139" s="269" t="s">
        <v>785</v>
      </c>
      <c r="D139" s="34"/>
      <c r="E139" s="34"/>
      <c r="F139" s="34"/>
      <c r="G139" s="34"/>
      <c r="H139" s="39"/>
    </row>
    <row r="140" spans="1:8" s="2" customFormat="1" ht="16.9" customHeight="1">
      <c r="A140" s="34"/>
      <c r="B140" s="39"/>
      <c r="C140" s="267" t="s">
        <v>615</v>
      </c>
      <c r="D140" s="267" t="s">
        <v>616</v>
      </c>
      <c r="E140" s="17" t="s">
        <v>188</v>
      </c>
      <c r="F140" s="268">
        <v>7</v>
      </c>
      <c r="G140" s="34"/>
      <c r="H140" s="39"/>
    </row>
    <row r="141" spans="1:8" s="2" customFormat="1" ht="16.9" customHeight="1">
      <c r="A141" s="34"/>
      <c r="B141" s="39"/>
      <c r="C141" s="267" t="s">
        <v>622</v>
      </c>
      <c r="D141" s="267" t="s">
        <v>623</v>
      </c>
      <c r="E141" s="17" t="s">
        <v>188</v>
      </c>
      <c r="F141" s="268">
        <v>7</v>
      </c>
      <c r="G141" s="34"/>
      <c r="H141" s="39"/>
    </row>
    <row r="142" spans="1:8" s="2" customFormat="1" ht="16.9" customHeight="1">
      <c r="A142" s="34"/>
      <c r="B142" s="39"/>
      <c r="C142" s="267" t="s">
        <v>630</v>
      </c>
      <c r="D142" s="267" t="s">
        <v>631</v>
      </c>
      <c r="E142" s="17" t="s">
        <v>188</v>
      </c>
      <c r="F142" s="268">
        <v>7</v>
      </c>
      <c r="G142" s="34"/>
      <c r="H142" s="39"/>
    </row>
    <row r="143" spans="1:8" s="2" customFormat="1" ht="16.9" customHeight="1">
      <c r="A143" s="34"/>
      <c r="B143" s="39"/>
      <c r="C143" s="267" t="s">
        <v>674</v>
      </c>
      <c r="D143" s="267" t="s">
        <v>675</v>
      </c>
      <c r="E143" s="17" t="s">
        <v>140</v>
      </c>
      <c r="F143" s="268">
        <v>7</v>
      </c>
      <c r="G143" s="34"/>
      <c r="H143" s="39"/>
    </row>
    <row r="144" spans="1:8" s="2" customFormat="1" ht="22.5">
      <c r="A144" s="34"/>
      <c r="B144" s="39"/>
      <c r="C144" s="267" t="s">
        <v>581</v>
      </c>
      <c r="D144" s="267" t="s">
        <v>582</v>
      </c>
      <c r="E144" s="17" t="s">
        <v>583</v>
      </c>
      <c r="F144" s="268">
        <v>14</v>
      </c>
      <c r="G144" s="34"/>
      <c r="H144" s="39"/>
    </row>
    <row r="145" spans="1:8" s="2" customFormat="1" ht="16.9" customHeight="1">
      <c r="A145" s="34"/>
      <c r="B145" s="39"/>
      <c r="C145" s="267" t="s">
        <v>717</v>
      </c>
      <c r="D145" s="267" t="s">
        <v>718</v>
      </c>
      <c r="E145" s="17" t="s">
        <v>188</v>
      </c>
      <c r="F145" s="268">
        <v>7</v>
      </c>
      <c r="G145" s="34"/>
      <c r="H145" s="39"/>
    </row>
    <row r="146" spans="1:8" s="2" customFormat="1" ht="16.9" customHeight="1">
      <c r="A146" s="34"/>
      <c r="B146" s="39"/>
      <c r="C146" s="267" t="s">
        <v>625</v>
      </c>
      <c r="D146" s="267" t="s">
        <v>626</v>
      </c>
      <c r="E146" s="17" t="s">
        <v>188</v>
      </c>
      <c r="F146" s="268">
        <v>7</v>
      </c>
      <c r="G146" s="34"/>
      <c r="H146" s="39"/>
    </row>
    <row r="147" spans="1:8" s="2" customFormat="1" ht="16.9" customHeight="1">
      <c r="A147" s="34"/>
      <c r="B147" s="39"/>
      <c r="C147" s="263" t="s">
        <v>558</v>
      </c>
      <c r="D147" s="264" t="s">
        <v>559</v>
      </c>
      <c r="E147" s="265" t="s">
        <v>188</v>
      </c>
      <c r="F147" s="266">
        <v>14</v>
      </c>
      <c r="G147" s="34"/>
      <c r="H147" s="39"/>
    </row>
    <row r="148" spans="1:8" s="2" customFormat="1" ht="16.9" customHeight="1">
      <c r="A148" s="34"/>
      <c r="B148" s="39"/>
      <c r="C148" s="267" t="s">
        <v>1</v>
      </c>
      <c r="D148" s="267" t="s">
        <v>241</v>
      </c>
      <c r="E148" s="17" t="s">
        <v>1</v>
      </c>
      <c r="F148" s="268">
        <v>14</v>
      </c>
      <c r="G148" s="34"/>
      <c r="H148" s="39"/>
    </row>
    <row r="149" spans="1:8" s="2" customFormat="1" ht="16.9" customHeight="1">
      <c r="A149" s="34"/>
      <c r="B149" s="39"/>
      <c r="C149" s="269" t="s">
        <v>785</v>
      </c>
      <c r="D149" s="34"/>
      <c r="E149" s="34"/>
      <c r="F149" s="34"/>
      <c r="G149" s="34"/>
      <c r="H149" s="39"/>
    </row>
    <row r="150" spans="1:8" s="2" customFormat="1" ht="16.9" customHeight="1">
      <c r="A150" s="34"/>
      <c r="B150" s="39"/>
      <c r="C150" s="267" t="s">
        <v>594</v>
      </c>
      <c r="D150" s="267" t="s">
        <v>595</v>
      </c>
      <c r="E150" s="17" t="s">
        <v>188</v>
      </c>
      <c r="F150" s="268">
        <v>56</v>
      </c>
      <c r="G150" s="34"/>
      <c r="H150" s="39"/>
    </row>
    <row r="151" spans="1:8" s="2" customFormat="1" ht="22.5">
      <c r="A151" s="34"/>
      <c r="B151" s="39"/>
      <c r="C151" s="267" t="s">
        <v>599</v>
      </c>
      <c r="D151" s="267" t="s">
        <v>600</v>
      </c>
      <c r="E151" s="17" t="s">
        <v>188</v>
      </c>
      <c r="F151" s="268">
        <v>14</v>
      </c>
      <c r="G151" s="34"/>
      <c r="H151" s="39"/>
    </row>
    <row r="152" spans="1:8" s="2" customFormat="1" ht="16.9" customHeight="1">
      <c r="A152" s="34"/>
      <c r="B152" s="39"/>
      <c r="C152" s="267" t="s">
        <v>602</v>
      </c>
      <c r="D152" s="267" t="s">
        <v>603</v>
      </c>
      <c r="E152" s="17" t="s">
        <v>188</v>
      </c>
      <c r="F152" s="268">
        <v>14</v>
      </c>
      <c r="G152" s="34"/>
      <c r="H152" s="39"/>
    </row>
    <row r="153" spans="1:8" s="2" customFormat="1" ht="16.9" customHeight="1">
      <c r="A153" s="34"/>
      <c r="B153" s="39"/>
      <c r="C153" s="263" t="s">
        <v>560</v>
      </c>
      <c r="D153" s="264" t="s">
        <v>561</v>
      </c>
      <c r="E153" s="265" t="s">
        <v>188</v>
      </c>
      <c r="F153" s="266">
        <v>7</v>
      </c>
      <c r="G153" s="34"/>
      <c r="H153" s="39"/>
    </row>
    <row r="154" spans="1:8" s="2" customFormat="1" ht="16.9" customHeight="1">
      <c r="A154" s="34"/>
      <c r="B154" s="39"/>
      <c r="C154" s="267" t="s">
        <v>1</v>
      </c>
      <c r="D154" s="267" t="s">
        <v>211</v>
      </c>
      <c r="E154" s="17" t="s">
        <v>1</v>
      </c>
      <c r="F154" s="268">
        <v>7</v>
      </c>
      <c r="G154" s="34"/>
      <c r="H154" s="39"/>
    </row>
    <row r="155" spans="1:8" s="2" customFormat="1" ht="16.9" customHeight="1">
      <c r="A155" s="34"/>
      <c r="B155" s="39"/>
      <c r="C155" s="269" t="s">
        <v>785</v>
      </c>
      <c r="D155" s="34"/>
      <c r="E155" s="34"/>
      <c r="F155" s="34"/>
      <c r="G155" s="34"/>
      <c r="H155" s="39"/>
    </row>
    <row r="156" spans="1:8" s="2" customFormat="1" ht="16.9" customHeight="1">
      <c r="A156" s="34"/>
      <c r="B156" s="39"/>
      <c r="C156" s="267" t="s">
        <v>589</v>
      </c>
      <c r="D156" s="267" t="s">
        <v>590</v>
      </c>
      <c r="E156" s="17" t="s">
        <v>188</v>
      </c>
      <c r="F156" s="268">
        <v>35</v>
      </c>
      <c r="G156" s="34"/>
      <c r="H156" s="39"/>
    </row>
    <row r="157" spans="1:8" s="2" customFormat="1" ht="16.9" customHeight="1">
      <c r="A157" s="34"/>
      <c r="B157" s="39"/>
      <c r="C157" s="267" t="s">
        <v>606</v>
      </c>
      <c r="D157" s="267" t="s">
        <v>607</v>
      </c>
      <c r="E157" s="17" t="s">
        <v>188</v>
      </c>
      <c r="F157" s="268">
        <v>7</v>
      </c>
      <c r="G157" s="34"/>
      <c r="H157" s="39"/>
    </row>
    <row r="158" spans="1:8" s="2" customFormat="1" ht="16.9" customHeight="1">
      <c r="A158" s="34"/>
      <c r="B158" s="39"/>
      <c r="C158" s="267" t="s">
        <v>709</v>
      </c>
      <c r="D158" s="267" t="s">
        <v>710</v>
      </c>
      <c r="E158" s="17" t="s">
        <v>188</v>
      </c>
      <c r="F158" s="268">
        <v>7</v>
      </c>
      <c r="G158" s="34"/>
      <c r="H158" s="39"/>
    </row>
    <row r="159" spans="1:8" s="2" customFormat="1" ht="16.9" customHeight="1">
      <c r="A159" s="34"/>
      <c r="B159" s="39"/>
      <c r="C159" s="267" t="s">
        <v>712</v>
      </c>
      <c r="D159" s="267" t="s">
        <v>713</v>
      </c>
      <c r="E159" s="17" t="s">
        <v>188</v>
      </c>
      <c r="F159" s="268">
        <v>7</v>
      </c>
      <c r="G159" s="34"/>
      <c r="H159" s="39"/>
    </row>
    <row r="160" spans="1:8" s="2" customFormat="1" ht="16.9" customHeight="1">
      <c r="A160" s="34"/>
      <c r="B160" s="39"/>
      <c r="C160" s="263" t="s">
        <v>562</v>
      </c>
      <c r="D160" s="264" t="s">
        <v>563</v>
      </c>
      <c r="E160" s="265" t="s">
        <v>127</v>
      </c>
      <c r="F160" s="266">
        <v>70</v>
      </c>
      <c r="G160" s="34"/>
      <c r="H160" s="39"/>
    </row>
    <row r="161" spans="1:8" s="2" customFormat="1" ht="16.9" customHeight="1">
      <c r="A161" s="34"/>
      <c r="B161" s="39"/>
      <c r="C161" s="267" t="s">
        <v>1</v>
      </c>
      <c r="D161" s="267" t="s">
        <v>506</v>
      </c>
      <c r="E161" s="17" t="s">
        <v>1</v>
      </c>
      <c r="F161" s="268">
        <v>70</v>
      </c>
      <c r="G161" s="34"/>
      <c r="H161" s="39"/>
    </row>
    <row r="162" spans="1:8" s="2" customFormat="1" ht="16.9" customHeight="1">
      <c r="A162" s="34"/>
      <c r="B162" s="39"/>
      <c r="C162" s="269" t="s">
        <v>785</v>
      </c>
      <c r="D162" s="34"/>
      <c r="E162" s="34"/>
      <c r="F162" s="34"/>
      <c r="G162" s="34"/>
      <c r="H162" s="39"/>
    </row>
    <row r="163" spans="1:8" s="2" customFormat="1" ht="16.9" customHeight="1">
      <c r="A163" s="34"/>
      <c r="B163" s="39"/>
      <c r="C163" s="267" t="s">
        <v>650</v>
      </c>
      <c r="D163" s="267" t="s">
        <v>651</v>
      </c>
      <c r="E163" s="17" t="s">
        <v>127</v>
      </c>
      <c r="F163" s="268">
        <v>70</v>
      </c>
      <c r="G163" s="34"/>
      <c r="H163" s="39"/>
    </row>
    <row r="164" spans="1:8" s="2" customFormat="1" ht="16.9" customHeight="1">
      <c r="A164" s="34"/>
      <c r="B164" s="39"/>
      <c r="C164" s="263" t="s">
        <v>564</v>
      </c>
      <c r="D164" s="264" t="s">
        <v>565</v>
      </c>
      <c r="E164" s="265" t="s">
        <v>127</v>
      </c>
      <c r="F164" s="266">
        <v>180</v>
      </c>
      <c r="G164" s="34"/>
      <c r="H164" s="39"/>
    </row>
    <row r="165" spans="1:8" s="2" customFormat="1" ht="16.9" customHeight="1">
      <c r="A165" s="34"/>
      <c r="B165" s="39"/>
      <c r="C165" s="267" t="s">
        <v>1</v>
      </c>
      <c r="D165" s="267" t="s">
        <v>566</v>
      </c>
      <c r="E165" s="17" t="s">
        <v>1</v>
      </c>
      <c r="F165" s="268">
        <v>180</v>
      </c>
      <c r="G165" s="34"/>
      <c r="H165" s="39"/>
    </row>
    <row r="166" spans="1:8" s="2" customFormat="1" ht="16.9" customHeight="1">
      <c r="A166" s="34"/>
      <c r="B166" s="39"/>
      <c r="C166" s="269" t="s">
        <v>785</v>
      </c>
      <c r="D166" s="34"/>
      <c r="E166" s="34"/>
      <c r="F166" s="34"/>
      <c r="G166" s="34"/>
      <c r="H166" s="39"/>
    </row>
    <row r="167" spans="1:8" s="2" customFormat="1" ht="16.9" customHeight="1">
      <c r="A167" s="34"/>
      <c r="B167" s="39"/>
      <c r="C167" s="267" t="s">
        <v>677</v>
      </c>
      <c r="D167" s="267" t="s">
        <v>678</v>
      </c>
      <c r="E167" s="17" t="s">
        <v>127</v>
      </c>
      <c r="F167" s="268">
        <v>180</v>
      </c>
      <c r="G167" s="34"/>
      <c r="H167" s="39"/>
    </row>
    <row r="168" spans="1:8" s="2" customFormat="1" ht="16.9" customHeight="1">
      <c r="A168" s="34"/>
      <c r="B168" s="39"/>
      <c r="C168" s="267" t="s">
        <v>696</v>
      </c>
      <c r="D168" s="267" t="s">
        <v>697</v>
      </c>
      <c r="E168" s="17" t="s">
        <v>127</v>
      </c>
      <c r="F168" s="268">
        <v>180</v>
      </c>
      <c r="G168" s="34"/>
      <c r="H168" s="39"/>
    </row>
    <row r="169" spans="1:8" s="2" customFormat="1" ht="16.9" customHeight="1">
      <c r="A169" s="34"/>
      <c r="B169" s="39"/>
      <c r="C169" s="263" t="s">
        <v>567</v>
      </c>
      <c r="D169" s="264" t="s">
        <v>568</v>
      </c>
      <c r="E169" s="265" t="s">
        <v>127</v>
      </c>
      <c r="F169" s="266">
        <v>10</v>
      </c>
      <c r="G169" s="34"/>
      <c r="H169" s="39"/>
    </row>
    <row r="170" spans="1:8" s="2" customFormat="1" ht="16.9" customHeight="1">
      <c r="A170" s="34"/>
      <c r="B170" s="39"/>
      <c r="C170" s="267" t="s">
        <v>1</v>
      </c>
      <c r="D170" s="267" t="s">
        <v>117</v>
      </c>
      <c r="E170" s="17" t="s">
        <v>1</v>
      </c>
      <c r="F170" s="268">
        <v>10</v>
      </c>
      <c r="G170" s="34"/>
      <c r="H170" s="39"/>
    </row>
    <row r="171" spans="1:8" s="2" customFormat="1" ht="16.9" customHeight="1">
      <c r="A171" s="34"/>
      <c r="B171" s="39"/>
      <c r="C171" s="269" t="s">
        <v>785</v>
      </c>
      <c r="D171" s="34"/>
      <c r="E171" s="34"/>
      <c r="F171" s="34"/>
      <c r="G171" s="34"/>
      <c r="H171" s="39"/>
    </row>
    <row r="172" spans="1:8" s="2" customFormat="1" ht="16.9" customHeight="1">
      <c r="A172" s="34"/>
      <c r="B172" s="39"/>
      <c r="C172" s="267" t="s">
        <v>680</v>
      </c>
      <c r="D172" s="267" t="s">
        <v>681</v>
      </c>
      <c r="E172" s="17" t="s">
        <v>127</v>
      </c>
      <c r="F172" s="268">
        <v>10</v>
      </c>
      <c r="G172" s="34"/>
      <c r="H172" s="39"/>
    </row>
    <row r="173" spans="1:8" s="2" customFormat="1" ht="16.9" customHeight="1">
      <c r="A173" s="34"/>
      <c r="B173" s="39"/>
      <c r="C173" s="267" t="s">
        <v>689</v>
      </c>
      <c r="D173" s="267" t="s">
        <v>690</v>
      </c>
      <c r="E173" s="17" t="s">
        <v>140</v>
      </c>
      <c r="F173" s="268">
        <v>1</v>
      </c>
      <c r="G173" s="34"/>
      <c r="H173" s="39"/>
    </row>
    <row r="174" spans="1:8" s="2" customFormat="1" ht="16.9" customHeight="1">
      <c r="A174" s="34"/>
      <c r="B174" s="39"/>
      <c r="C174" s="263" t="s">
        <v>570</v>
      </c>
      <c r="D174" s="264" t="s">
        <v>571</v>
      </c>
      <c r="E174" s="265" t="s">
        <v>140</v>
      </c>
      <c r="F174" s="266">
        <v>2.016</v>
      </c>
      <c r="G174" s="34"/>
      <c r="H174" s="39"/>
    </row>
    <row r="175" spans="1:8" s="2" customFormat="1" ht="16.9" customHeight="1">
      <c r="A175" s="34"/>
      <c r="B175" s="39"/>
      <c r="C175" s="267" t="s">
        <v>1</v>
      </c>
      <c r="D175" s="267" t="s">
        <v>793</v>
      </c>
      <c r="E175" s="17" t="s">
        <v>1</v>
      </c>
      <c r="F175" s="268">
        <v>2.016</v>
      </c>
      <c r="G175" s="34"/>
      <c r="H175" s="39"/>
    </row>
    <row r="176" spans="1:8" s="2" customFormat="1" ht="16.9" customHeight="1">
      <c r="A176" s="34"/>
      <c r="B176" s="39"/>
      <c r="C176" s="269" t="s">
        <v>785</v>
      </c>
      <c r="D176" s="34"/>
      <c r="E176" s="34"/>
      <c r="F176" s="34"/>
      <c r="G176" s="34"/>
      <c r="H176" s="39"/>
    </row>
    <row r="177" spans="1:8" s="2" customFormat="1" ht="16.9" customHeight="1">
      <c r="A177" s="34"/>
      <c r="B177" s="39"/>
      <c r="C177" s="267" t="s">
        <v>693</v>
      </c>
      <c r="D177" s="267" t="s">
        <v>694</v>
      </c>
      <c r="E177" s="17" t="s">
        <v>140</v>
      </c>
      <c r="F177" s="268">
        <v>2.016</v>
      </c>
      <c r="G177" s="34"/>
      <c r="H177" s="39"/>
    </row>
    <row r="178" spans="1:8" s="2" customFormat="1" ht="7.35" customHeight="1">
      <c r="A178" s="34"/>
      <c r="B178" s="140"/>
      <c r="C178" s="141"/>
      <c r="D178" s="141"/>
      <c r="E178" s="141"/>
      <c r="F178" s="141"/>
      <c r="G178" s="141"/>
      <c r="H178" s="39"/>
    </row>
    <row r="179" spans="1:8" s="2" customFormat="1" ht="11.25">
      <c r="A179" s="34"/>
      <c r="B179" s="34"/>
      <c r="C179" s="34"/>
      <c r="D179" s="34"/>
      <c r="E179" s="34"/>
      <c r="F179" s="34"/>
      <c r="G179" s="34"/>
      <c r="H179" s="34"/>
    </row>
  </sheetData>
  <sheetProtection algorithmName="SHA-512" hashValue="DuShsncCY53HLryaeO134hUQnW+JDcUl8E+oOHUhaGYfUxi+Bd7vV2GYgivZqtq6dzLX5YS8GGvt/JjnteWHJA==" saltValue="4C8rik0nnUHiYJxr0h3Cy5J3F5L0pGQgCRn+bl1WpbUz8+aI7JJHkFuE2VUpnwg38Nn9PU+rh1eHSPjnSR+x6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Plhák Vladimír</dc:creator>
  <cp:keywords/>
  <dc:description/>
  <cp:lastModifiedBy>Matějka Ondřej Ing.</cp:lastModifiedBy>
  <dcterms:created xsi:type="dcterms:W3CDTF">2023-11-07T06:14:32Z</dcterms:created>
  <dcterms:modified xsi:type="dcterms:W3CDTF">2024-05-15T08:25:21Z</dcterms:modified>
  <cp:category/>
  <cp:version/>
  <cp:contentType/>
  <cp:contentStatus/>
</cp:coreProperties>
</file>